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hinkPad\Downloads\PORTOFOLIO\"/>
    </mc:Choice>
  </mc:AlternateContent>
  <xr:revisionPtr revIDLastSave="0" documentId="13_ncr:1_{08A793D4-9AC5-48D0-B6AC-3ABBF9D8D7F9}" xr6:coauthVersionLast="47" xr6:coauthVersionMax="47" xr10:uidLastSave="{00000000-0000-0000-0000-000000000000}"/>
  <workbookProtection workbookAlgorithmName="SHA-512" workbookHashValue="D0K9NMOuY/gPAFHmFhXojhSLoZuDIo2pY6tgeeWixk8EdLn+b8G4//5ei061gnvH+3Gh+vkNrzwqOkxjXBna1w==" workbookSaltValue="YcKFHxkapv8NWo7z9Apg+g==" workbookSpinCount="100000" lockStructure="1"/>
  <bookViews>
    <workbookView xWindow="-108" yWindow="-108" windowWidth="23256" windowHeight="12456" xr2:uid="{04B7D1C1-F1DD-4F18-9F1D-1B31AFC082A6}"/>
  </bookViews>
  <sheets>
    <sheet name="DASHBOARD" sheetId="3" r:id="rId1"/>
    <sheet name="Product" sheetId="1" r:id="rId2"/>
    <sheet name="Transaction" sheetId="2" r:id="rId3"/>
    <sheet name="Pivot" sheetId="4" r:id="rId4"/>
  </sheets>
  <definedNames>
    <definedName name="_xlchart.v1.0" hidden="1">Pivot!$J$22:$J$26</definedName>
    <definedName name="_xlchart.v1.1" hidden="1">Pivot!$L$22:$L$26</definedName>
    <definedName name="Slicer_MONTH">#N/A</definedName>
    <definedName name="Slicer_PAYMENT_METHOD">#N/A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4" l="1"/>
  <c r="K5" i="4" s="1"/>
  <c r="I6" i="4"/>
  <c r="K6" i="4" s="1"/>
  <c r="I7" i="4"/>
  <c r="K7" i="4" s="1"/>
  <c r="I8" i="4"/>
  <c r="K8" i="4" s="1"/>
  <c r="I9" i="4"/>
  <c r="K9" i="4" s="1"/>
  <c r="I10" i="4"/>
  <c r="K10" i="4" s="1"/>
  <c r="I11" i="4"/>
  <c r="K11" i="4" s="1"/>
  <c r="I12" i="4"/>
  <c r="K12" i="4" s="1"/>
  <c r="I13" i="4"/>
  <c r="K13" i="4" s="1"/>
  <c r="I14" i="4"/>
  <c r="K14" i="4" s="1"/>
  <c r="I15" i="4"/>
  <c r="K15" i="4" s="1"/>
  <c r="I4" i="4"/>
  <c r="K4" i="4" s="1"/>
  <c r="J23" i="4"/>
  <c r="J24" i="4"/>
  <c r="J25" i="4"/>
  <c r="J26" i="4"/>
  <c r="J22" i="4"/>
  <c r="Q24" i="4"/>
  <c r="Q25" i="4"/>
  <c r="Q26" i="4"/>
  <c r="Q27" i="4"/>
  <c r="Q23" i="4"/>
  <c r="R24" i="4"/>
  <c r="R25" i="4"/>
  <c r="R26" i="4"/>
  <c r="R27" i="4"/>
  <c r="R23" i="4"/>
  <c r="U23" i="4"/>
  <c r="D40" i="4"/>
  <c r="D41" i="4"/>
  <c r="D39" i="4"/>
  <c r="K23" i="4"/>
  <c r="K24" i="4"/>
  <c r="K25" i="4"/>
  <c r="K26" i="4"/>
  <c r="K22" i="4"/>
  <c r="D22" i="4"/>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1002" i="2"/>
  <c r="P1003" i="2"/>
  <c r="P1004" i="2"/>
  <c r="P1005" i="2"/>
  <c r="P1006" i="2"/>
  <c r="P1007" i="2"/>
  <c r="P1008" i="2"/>
  <c r="P1009" i="2"/>
  <c r="P1010" i="2"/>
  <c r="P1011" i="2"/>
  <c r="P1012" i="2"/>
  <c r="P1013" i="2"/>
  <c r="P1014" i="2"/>
  <c r="P1015" i="2"/>
  <c r="P1016" i="2"/>
  <c r="P1017" i="2"/>
  <c r="P1018" i="2"/>
  <c r="P1019" i="2"/>
  <c r="P1020" i="2"/>
  <c r="P1021" i="2"/>
  <c r="P1022" i="2"/>
  <c r="P1023" i="2"/>
  <c r="P1024" i="2"/>
  <c r="P1025" i="2"/>
  <c r="P1026" i="2"/>
  <c r="P1027" i="2"/>
  <c r="P1028" i="2"/>
  <c r="P1029" i="2"/>
  <c r="P1030" i="2"/>
  <c r="P1031" i="2"/>
  <c r="P1032" i="2"/>
  <c r="P1033" i="2"/>
  <c r="P1034" i="2"/>
  <c r="P1035" i="2"/>
  <c r="P1036" i="2"/>
  <c r="P1037" i="2"/>
  <c r="P1038" i="2"/>
  <c r="P1039" i="2"/>
  <c r="P1040" i="2"/>
  <c r="P1041" i="2"/>
  <c r="P1042" i="2"/>
  <c r="P1043" i="2"/>
  <c r="P1044" i="2"/>
  <c r="P1045" i="2"/>
  <c r="P1046" i="2"/>
  <c r="P1047" i="2"/>
  <c r="P1048" i="2"/>
  <c r="P1049" i="2"/>
  <c r="P1050" i="2"/>
  <c r="P1051" i="2"/>
  <c r="P1052" i="2"/>
  <c r="P1053" i="2"/>
  <c r="P1054" i="2"/>
  <c r="P1055" i="2"/>
  <c r="P1056" i="2"/>
  <c r="P1057" i="2"/>
  <c r="P1058" i="2"/>
  <c r="P1059" i="2"/>
  <c r="P1060" i="2"/>
  <c r="P1061" i="2"/>
  <c r="P1062" i="2"/>
  <c r="P1063" i="2"/>
  <c r="P1064" i="2"/>
  <c r="P1065" i="2"/>
  <c r="P1066" i="2"/>
  <c r="P1067" i="2"/>
  <c r="P1068" i="2"/>
  <c r="P1069" i="2"/>
  <c r="P1070" i="2"/>
  <c r="P1071" i="2"/>
  <c r="P1072" i="2"/>
  <c r="P1073" i="2"/>
  <c r="P1074" i="2"/>
  <c r="P1075" i="2"/>
  <c r="P1076" i="2"/>
  <c r="P1077" i="2"/>
  <c r="P1078" i="2"/>
  <c r="P1079" i="2"/>
  <c r="P1080" i="2"/>
  <c r="P1081" i="2"/>
  <c r="P1082" i="2"/>
  <c r="P1083" i="2"/>
  <c r="P1084" i="2"/>
  <c r="P1085" i="2"/>
  <c r="P1086" i="2"/>
  <c r="P1087" i="2"/>
  <c r="P1088" i="2"/>
  <c r="P1089" i="2"/>
  <c r="P1090" i="2"/>
  <c r="P1091" i="2"/>
  <c r="P1092" i="2"/>
  <c r="P1093" i="2"/>
  <c r="P1094" i="2"/>
  <c r="P1095" i="2"/>
  <c r="P1096" i="2"/>
  <c r="P109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C3" i="1"/>
  <c r="B3" i="2" a="1"/>
  <c r="B3" i="2" s="1"/>
  <c r="K3" i="2" s="1"/>
  <c r="M3" i="2" s="1"/>
  <c r="B4" i="2" a="1"/>
  <c r="B4" i="2" s="1"/>
  <c r="B5" i="2" a="1"/>
  <c r="B5" i="2" s="1"/>
  <c r="B6" i="2" a="1"/>
  <c r="B6" i="2" s="1"/>
  <c r="B7" i="2" a="1"/>
  <c r="B7" i="2" s="1"/>
  <c r="B8" i="2" a="1"/>
  <c r="B8" i="2" s="1"/>
  <c r="B9" i="2" a="1"/>
  <c r="B9" i="2" s="1"/>
  <c r="J9" i="2" s="1"/>
  <c r="L9" i="2" s="1"/>
  <c r="B10" i="2" a="1"/>
  <c r="B10" i="2" s="1"/>
  <c r="K10" i="2" s="1"/>
  <c r="M10" i="2" s="1"/>
  <c r="B11" i="2" a="1"/>
  <c r="B11" i="2" s="1"/>
  <c r="K11" i="2" s="1"/>
  <c r="M11" i="2" s="1"/>
  <c r="B12" i="2" a="1"/>
  <c r="B12" i="2" s="1"/>
  <c r="B13" i="2" a="1"/>
  <c r="B13" i="2" s="1"/>
  <c r="B14" i="2" a="1"/>
  <c r="B14" i="2" s="1"/>
  <c r="B15" i="2" a="1"/>
  <c r="B15" i="2" s="1"/>
  <c r="B16" i="2" a="1"/>
  <c r="B16" i="2" s="1"/>
  <c r="B17" i="2" a="1"/>
  <c r="B17" i="2" s="1"/>
  <c r="K17" i="2" s="1"/>
  <c r="M17" i="2" s="1"/>
  <c r="B18" i="2" a="1"/>
  <c r="B18" i="2" s="1"/>
  <c r="K18" i="2" s="1"/>
  <c r="M18" i="2" s="1"/>
  <c r="B19" i="2" a="1"/>
  <c r="B19" i="2" s="1"/>
  <c r="K19" i="2" s="1"/>
  <c r="M19" i="2" s="1"/>
  <c r="B20" i="2" a="1"/>
  <c r="B20" i="2" s="1"/>
  <c r="B21" i="2" a="1"/>
  <c r="B21" i="2" s="1"/>
  <c r="B22" i="2" a="1"/>
  <c r="B22" i="2" s="1"/>
  <c r="B23" i="2" a="1"/>
  <c r="B23" i="2" s="1"/>
  <c r="B24" i="2" a="1"/>
  <c r="B24" i="2" s="1"/>
  <c r="B25" i="2" a="1"/>
  <c r="B25" i="2" s="1"/>
  <c r="K25" i="2" s="1"/>
  <c r="M25" i="2" s="1"/>
  <c r="B26" i="2" a="1"/>
  <c r="B26" i="2" s="1"/>
  <c r="K26" i="2" s="1"/>
  <c r="M26" i="2" s="1"/>
  <c r="B27" i="2" a="1"/>
  <c r="B27" i="2" s="1"/>
  <c r="K27" i="2" s="1"/>
  <c r="M27" i="2" s="1"/>
  <c r="B28" i="2" a="1"/>
  <c r="B28" i="2" s="1"/>
  <c r="B29" i="2" a="1"/>
  <c r="B29" i="2" s="1"/>
  <c r="B30" i="2" a="1"/>
  <c r="B30" i="2" s="1"/>
  <c r="B31" i="2" a="1"/>
  <c r="B31" i="2" s="1"/>
  <c r="B32" i="2" a="1"/>
  <c r="B32" i="2" s="1"/>
  <c r="B33" i="2" a="1"/>
  <c r="B33" i="2" s="1"/>
  <c r="J33" i="2" s="1"/>
  <c r="L33" i="2" s="1"/>
  <c r="B34" i="2" a="1"/>
  <c r="B34" i="2" s="1"/>
  <c r="K34" i="2" s="1"/>
  <c r="M34" i="2" s="1"/>
  <c r="B35" i="2" a="1"/>
  <c r="B35" i="2" s="1"/>
  <c r="K35" i="2" s="1"/>
  <c r="M35" i="2" s="1"/>
  <c r="B36" i="2" a="1"/>
  <c r="B36" i="2" s="1"/>
  <c r="B37" i="2" a="1"/>
  <c r="B37" i="2" s="1"/>
  <c r="B38" i="2" a="1"/>
  <c r="B38" i="2" s="1"/>
  <c r="B39" i="2" a="1"/>
  <c r="B39" i="2" s="1"/>
  <c r="B40" i="2" a="1"/>
  <c r="B40" i="2" s="1"/>
  <c r="B41" i="2" a="1"/>
  <c r="B41" i="2" s="1"/>
  <c r="J41" i="2" s="1"/>
  <c r="L41" i="2" s="1"/>
  <c r="B42" i="2" a="1"/>
  <c r="B42" i="2" s="1"/>
  <c r="K42" i="2" s="1"/>
  <c r="M42" i="2" s="1"/>
  <c r="B43" i="2" a="1"/>
  <c r="B43" i="2" s="1"/>
  <c r="B44" i="2" a="1"/>
  <c r="B44" i="2" s="1"/>
  <c r="B45" i="2" a="1"/>
  <c r="B45" i="2" s="1"/>
  <c r="B46" i="2" a="1"/>
  <c r="B46" i="2" s="1"/>
  <c r="B47" i="2" a="1"/>
  <c r="B47" i="2" s="1"/>
  <c r="B48" i="2" a="1"/>
  <c r="B48" i="2" s="1"/>
  <c r="B49" i="2" a="1"/>
  <c r="B49" i="2" s="1"/>
  <c r="K49" i="2" s="1"/>
  <c r="M49" i="2" s="1"/>
  <c r="B50" i="2" a="1"/>
  <c r="B50" i="2" s="1"/>
  <c r="K50" i="2" s="1"/>
  <c r="M50" i="2" s="1"/>
  <c r="B51" i="2" a="1"/>
  <c r="B51" i="2" s="1"/>
  <c r="B52" i="2" a="1"/>
  <c r="B52" i="2" s="1"/>
  <c r="B53" i="2" a="1"/>
  <c r="B53" i="2" s="1"/>
  <c r="B54" i="2" a="1"/>
  <c r="B54" i="2" s="1"/>
  <c r="K54" i="2" s="1"/>
  <c r="M54" i="2" s="1"/>
  <c r="B55" i="2" a="1"/>
  <c r="B55" i="2" s="1"/>
  <c r="B56" i="2" a="1"/>
  <c r="B56" i="2" s="1"/>
  <c r="B57" i="2" a="1"/>
  <c r="B57" i="2" s="1"/>
  <c r="K57" i="2" s="1"/>
  <c r="M57" i="2" s="1"/>
  <c r="B58" i="2" a="1"/>
  <c r="B58" i="2" s="1"/>
  <c r="B59" i="2" a="1"/>
  <c r="B59" i="2" s="1"/>
  <c r="K59" i="2" s="1"/>
  <c r="M59" i="2" s="1"/>
  <c r="B60" i="2" a="1"/>
  <c r="B60" i="2" s="1"/>
  <c r="B61" i="2" a="1"/>
  <c r="B61" i="2" s="1"/>
  <c r="B62" i="2" a="1"/>
  <c r="B62" i="2" s="1"/>
  <c r="K62" i="2" s="1"/>
  <c r="M62" i="2" s="1"/>
  <c r="B63" i="2" a="1"/>
  <c r="B63" i="2" s="1"/>
  <c r="B64" i="2" a="1"/>
  <c r="B64" i="2" s="1"/>
  <c r="B65" i="2" a="1"/>
  <c r="B65" i="2" s="1"/>
  <c r="J65" i="2" s="1"/>
  <c r="L65" i="2" s="1"/>
  <c r="B66" i="2" a="1"/>
  <c r="B66" i="2" s="1"/>
  <c r="B67" i="2" a="1"/>
  <c r="B67" i="2" s="1"/>
  <c r="K67" i="2" s="1"/>
  <c r="M67" i="2" s="1"/>
  <c r="B68" i="2" a="1"/>
  <c r="B68" i="2" s="1"/>
  <c r="B69" i="2" a="1"/>
  <c r="B69" i="2" s="1"/>
  <c r="B70" i="2" a="1"/>
  <c r="B70" i="2" s="1"/>
  <c r="K70" i="2" s="1"/>
  <c r="M70" i="2" s="1"/>
  <c r="B71" i="2" a="1"/>
  <c r="B71" i="2" s="1"/>
  <c r="B72" i="2" a="1"/>
  <c r="B72" i="2" s="1"/>
  <c r="B73" i="2" a="1"/>
  <c r="B73" i="2" s="1"/>
  <c r="K73" i="2" s="1"/>
  <c r="M73" i="2" s="1"/>
  <c r="B74" i="2" a="1"/>
  <c r="B74" i="2" s="1"/>
  <c r="B75" i="2" a="1"/>
  <c r="B75" i="2" s="1"/>
  <c r="K75" i="2" s="1"/>
  <c r="M75" i="2" s="1"/>
  <c r="B76" i="2" a="1"/>
  <c r="B76" i="2" s="1"/>
  <c r="B77" i="2" a="1"/>
  <c r="B77" i="2" s="1"/>
  <c r="B78" i="2" a="1"/>
  <c r="B78" i="2" s="1"/>
  <c r="B79" i="2" a="1"/>
  <c r="B79" i="2" s="1"/>
  <c r="B80" i="2" a="1"/>
  <c r="B80" i="2" s="1"/>
  <c r="B81" i="2" a="1"/>
  <c r="B81" i="2" s="1"/>
  <c r="B82" i="2" a="1"/>
  <c r="B82" i="2" s="1"/>
  <c r="B83" i="2" a="1"/>
  <c r="B83" i="2" s="1"/>
  <c r="K83" i="2" s="1"/>
  <c r="M83" i="2" s="1"/>
  <c r="B84" i="2" a="1"/>
  <c r="B84" i="2" s="1"/>
  <c r="B85" i="2" a="1"/>
  <c r="B85" i="2" s="1"/>
  <c r="K85" i="2" s="1"/>
  <c r="M85" i="2" s="1"/>
  <c r="B86" i="2" a="1"/>
  <c r="B86" i="2" s="1"/>
  <c r="K86" i="2" s="1"/>
  <c r="M86" i="2" s="1"/>
  <c r="B87" i="2" a="1"/>
  <c r="B87" i="2" s="1"/>
  <c r="B88" i="2" a="1"/>
  <c r="B88" i="2" s="1"/>
  <c r="B89" i="2" a="1"/>
  <c r="B89" i="2" s="1"/>
  <c r="K89" i="2" s="1"/>
  <c r="M89" i="2" s="1"/>
  <c r="B90" i="2" a="1"/>
  <c r="B90" i="2" s="1"/>
  <c r="K90" i="2" s="1"/>
  <c r="M90" i="2" s="1"/>
  <c r="B91" i="2" a="1"/>
  <c r="B91" i="2" s="1"/>
  <c r="K91" i="2" s="1"/>
  <c r="M91" i="2" s="1"/>
  <c r="B92" i="2" a="1"/>
  <c r="B92" i="2" s="1"/>
  <c r="K92" i="2" s="1"/>
  <c r="M92" i="2" s="1"/>
  <c r="B93" i="2" a="1"/>
  <c r="B93" i="2" s="1"/>
  <c r="K93" i="2" s="1"/>
  <c r="M93" i="2" s="1"/>
  <c r="B94" i="2" a="1"/>
  <c r="B94" i="2" s="1"/>
  <c r="B95" i="2" a="1"/>
  <c r="B95" i="2" s="1"/>
  <c r="B96" i="2" a="1"/>
  <c r="B96" i="2" s="1"/>
  <c r="B97" i="2" a="1"/>
  <c r="B97" i="2" s="1"/>
  <c r="K97" i="2" s="1"/>
  <c r="M97" i="2" s="1"/>
  <c r="B98" i="2" a="1"/>
  <c r="B98" i="2" s="1"/>
  <c r="K98" i="2" s="1"/>
  <c r="M98" i="2" s="1"/>
  <c r="B99" i="2" a="1"/>
  <c r="B99" i="2" s="1"/>
  <c r="K99" i="2" s="1"/>
  <c r="M99" i="2" s="1"/>
  <c r="B100" i="2" a="1"/>
  <c r="B100" i="2" s="1"/>
  <c r="K100" i="2" s="1"/>
  <c r="M100" i="2" s="1"/>
  <c r="B101" i="2" a="1"/>
  <c r="B101" i="2" s="1"/>
  <c r="B102" i="2" a="1"/>
  <c r="B102" i="2" s="1"/>
  <c r="B103" i="2" a="1"/>
  <c r="B103" i="2" s="1"/>
  <c r="B104" i="2" a="1"/>
  <c r="B104" i="2" s="1"/>
  <c r="K104" i="2" s="1"/>
  <c r="M104" i="2" s="1"/>
  <c r="B105" i="2" a="1"/>
  <c r="B105" i="2" s="1"/>
  <c r="K105" i="2" s="1"/>
  <c r="M105" i="2" s="1"/>
  <c r="B106" i="2" a="1"/>
  <c r="B106" i="2" s="1"/>
  <c r="B107" i="2" a="1"/>
  <c r="B107" i="2" s="1"/>
  <c r="K107" i="2" s="1"/>
  <c r="M107" i="2" s="1"/>
  <c r="B108" i="2" a="1"/>
  <c r="B108" i="2" s="1"/>
  <c r="B109" i="2" a="1"/>
  <c r="B109" i="2" s="1"/>
  <c r="B110" i="2" a="1"/>
  <c r="B110" i="2" s="1"/>
  <c r="B111" i="2" a="1"/>
  <c r="B111" i="2" s="1"/>
  <c r="K111" i="2" s="1"/>
  <c r="M111" i="2" s="1"/>
  <c r="B112" i="2" a="1"/>
  <c r="B112" i="2" s="1"/>
  <c r="K112" i="2" s="1"/>
  <c r="M112" i="2" s="1"/>
  <c r="B113" i="2" a="1"/>
  <c r="B113" i="2" s="1"/>
  <c r="K113" i="2" s="1"/>
  <c r="M113" i="2" s="1"/>
  <c r="B114" i="2" a="1"/>
  <c r="B114" i="2" s="1"/>
  <c r="K114" i="2" s="1"/>
  <c r="M114" i="2" s="1"/>
  <c r="B115" i="2" a="1"/>
  <c r="B115" i="2" s="1"/>
  <c r="K115" i="2" s="1"/>
  <c r="M115" i="2" s="1"/>
  <c r="B116" i="2" a="1"/>
  <c r="B116" i="2" s="1"/>
  <c r="B117" i="2" a="1"/>
  <c r="B117" i="2" s="1"/>
  <c r="B118" i="2" a="1"/>
  <c r="B118" i="2" s="1"/>
  <c r="B119" i="2" a="1"/>
  <c r="B119" i="2" s="1"/>
  <c r="K119" i="2" s="1"/>
  <c r="M119" i="2" s="1"/>
  <c r="B120" i="2" a="1"/>
  <c r="B120" i="2" s="1"/>
  <c r="K120" i="2" s="1"/>
  <c r="M120" i="2" s="1"/>
  <c r="B121" i="2" a="1"/>
  <c r="B121" i="2" s="1"/>
  <c r="K121" i="2" s="1"/>
  <c r="M121" i="2" s="1"/>
  <c r="B122" i="2" a="1"/>
  <c r="B122" i="2" s="1"/>
  <c r="K122" i="2" s="1"/>
  <c r="M122" i="2" s="1"/>
  <c r="B123" i="2" a="1"/>
  <c r="B123" i="2" s="1"/>
  <c r="B124" i="2" a="1"/>
  <c r="B124" i="2" s="1"/>
  <c r="B125" i="2" a="1"/>
  <c r="B125" i="2" s="1"/>
  <c r="B126" i="2" a="1"/>
  <c r="B126" i="2" s="1"/>
  <c r="B127" i="2" a="1"/>
  <c r="B127" i="2" s="1"/>
  <c r="K127" i="2" s="1"/>
  <c r="M127" i="2" s="1"/>
  <c r="B128" i="2" a="1"/>
  <c r="B128" i="2" s="1"/>
  <c r="K128" i="2" s="1"/>
  <c r="M128" i="2" s="1"/>
  <c r="B129" i="2" a="1"/>
  <c r="B129" i="2" s="1"/>
  <c r="K129" i="2" s="1"/>
  <c r="M129" i="2" s="1"/>
  <c r="B130" i="2" a="1"/>
  <c r="B130" i="2" s="1"/>
  <c r="B131" i="2" a="1"/>
  <c r="B131" i="2" s="1"/>
  <c r="B132" i="2" a="1"/>
  <c r="B132" i="2" s="1"/>
  <c r="B133" i="2" a="1"/>
  <c r="B133" i="2" s="1"/>
  <c r="K133" i="2" s="1"/>
  <c r="M133" i="2" s="1"/>
  <c r="B134" i="2" a="1"/>
  <c r="B134" i="2" s="1"/>
  <c r="K134" i="2" s="1"/>
  <c r="M134" i="2" s="1"/>
  <c r="B135" i="2" a="1"/>
  <c r="B135" i="2" s="1"/>
  <c r="K135" i="2" s="1"/>
  <c r="M135" i="2" s="1"/>
  <c r="B136" i="2" a="1"/>
  <c r="B136" i="2" s="1"/>
  <c r="K136" i="2" s="1"/>
  <c r="M136" i="2" s="1"/>
  <c r="B137" i="2" a="1"/>
  <c r="B137" i="2" s="1"/>
  <c r="K137" i="2" s="1"/>
  <c r="M137" i="2" s="1"/>
  <c r="B138" i="2" a="1"/>
  <c r="B138" i="2" s="1"/>
  <c r="B139" i="2" a="1"/>
  <c r="B139" i="2" s="1"/>
  <c r="B140" i="2" a="1"/>
  <c r="B140" i="2" s="1"/>
  <c r="K140" i="2" s="1"/>
  <c r="M140" i="2" s="1"/>
  <c r="B141" i="2" a="1"/>
  <c r="B141" i="2" s="1"/>
  <c r="K141" i="2" s="1"/>
  <c r="M141" i="2" s="1"/>
  <c r="B142" i="2" a="1"/>
  <c r="B142" i="2" s="1"/>
  <c r="B143" i="2" a="1"/>
  <c r="B143" i="2" s="1"/>
  <c r="K143" i="2" s="1"/>
  <c r="M143" i="2" s="1"/>
  <c r="B144" i="2" a="1"/>
  <c r="B144" i="2" s="1"/>
  <c r="B145" i="2" a="1"/>
  <c r="B145" i="2" s="1"/>
  <c r="B146" i="2" a="1"/>
  <c r="B146" i="2" s="1"/>
  <c r="B147" i="2" a="1"/>
  <c r="B147" i="2" s="1"/>
  <c r="K147" i="2" s="1"/>
  <c r="M147" i="2" s="1"/>
  <c r="B148" i="2" a="1"/>
  <c r="B148" i="2" s="1"/>
  <c r="B149" i="2" a="1"/>
  <c r="B149" i="2" s="1"/>
  <c r="K149" i="2" s="1"/>
  <c r="M149" i="2" s="1"/>
  <c r="B150" i="2" a="1"/>
  <c r="B150" i="2" s="1"/>
  <c r="K150" i="2" s="1"/>
  <c r="M150" i="2" s="1"/>
  <c r="B151" i="2" a="1"/>
  <c r="B151" i="2" s="1"/>
  <c r="B152" i="2" a="1"/>
  <c r="B152" i="2" s="1"/>
  <c r="B153" i="2" a="1"/>
  <c r="B153" i="2" s="1"/>
  <c r="B154" i="2" a="1"/>
  <c r="B154" i="2" s="1"/>
  <c r="B155" i="2" a="1"/>
  <c r="B155" i="2" s="1"/>
  <c r="K155" i="2" s="1"/>
  <c r="M155" i="2" s="1"/>
  <c r="B156" i="2" a="1"/>
  <c r="B156" i="2" s="1"/>
  <c r="B157" i="2" a="1"/>
  <c r="B157" i="2" s="1"/>
  <c r="K157" i="2" s="1"/>
  <c r="M157" i="2" s="1"/>
  <c r="B158" i="2" a="1"/>
  <c r="B158" i="2" s="1"/>
  <c r="K158" i="2" s="1"/>
  <c r="M158" i="2" s="1"/>
  <c r="B159" i="2" a="1"/>
  <c r="B159" i="2" s="1"/>
  <c r="B160" i="2" a="1"/>
  <c r="B160" i="2" s="1"/>
  <c r="B161" i="2" a="1"/>
  <c r="B161" i="2" s="1"/>
  <c r="B162" i="2" a="1"/>
  <c r="B162" i="2" s="1"/>
  <c r="B163" i="2" a="1"/>
  <c r="B163" i="2" s="1"/>
  <c r="B164" i="2" a="1"/>
  <c r="B164" i="2" s="1"/>
  <c r="K164" i="2" s="1"/>
  <c r="M164" i="2" s="1"/>
  <c r="B165" i="2" a="1"/>
  <c r="B165" i="2" s="1"/>
  <c r="K165" i="2" s="1"/>
  <c r="M165" i="2" s="1"/>
  <c r="B166" i="2" a="1"/>
  <c r="B166" i="2" s="1"/>
  <c r="B167" i="2" a="1"/>
  <c r="B167" i="2" s="1"/>
  <c r="B168" i="2" a="1"/>
  <c r="B168" i="2" s="1"/>
  <c r="B169" i="2" a="1"/>
  <c r="B169" i="2" s="1"/>
  <c r="B170" i="2" a="1"/>
  <c r="B170" i="2" s="1"/>
  <c r="B171" i="2" a="1"/>
  <c r="B171" i="2" s="1"/>
  <c r="K171" i="2" s="1"/>
  <c r="M171" i="2" s="1"/>
  <c r="B172" i="2" a="1"/>
  <c r="B172" i="2" s="1"/>
  <c r="B173" i="2" a="1"/>
  <c r="B173" i="2" s="1"/>
  <c r="B174" i="2" a="1"/>
  <c r="B174" i="2" s="1"/>
  <c r="B175" i="2" a="1"/>
  <c r="B175" i="2" s="1"/>
  <c r="B176" i="2" a="1"/>
  <c r="B176" i="2" s="1"/>
  <c r="B177" i="2" a="1"/>
  <c r="B177" i="2" s="1"/>
  <c r="K177" i="2" s="1"/>
  <c r="M177" i="2" s="1"/>
  <c r="B178" i="2" a="1"/>
  <c r="B178" i="2" s="1"/>
  <c r="B179" i="2" a="1"/>
  <c r="B179" i="2" s="1"/>
  <c r="K179" i="2" s="1"/>
  <c r="M179" i="2" s="1"/>
  <c r="B180" i="2" a="1"/>
  <c r="B180" i="2" s="1"/>
  <c r="B181" i="2" a="1"/>
  <c r="B181" i="2" s="1"/>
  <c r="B182" i="2" a="1"/>
  <c r="B182" i="2" s="1"/>
  <c r="B183" i="2" a="1"/>
  <c r="B183" i="2" s="1"/>
  <c r="B184" i="2" a="1"/>
  <c r="B184" i="2" s="1"/>
  <c r="B185" i="2" a="1"/>
  <c r="B185" i="2" s="1"/>
  <c r="K185" i="2" s="1"/>
  <c r="M185" i="2" s="1"/>
  <c r="B186" i="2" a="1"/>
  <c r="B186" i="2" s="1"/>
  <c r="B187" i="2" a="1"/>
  <c r="B187" i="2" s="1"/>
  <c r="B188" i="2" a="1"/>
  <c r="B188" i="2" s="1"/>
  <c r="B189" i="2" a="1"/>
  <c r="B189" i="2" s="1"/>
  <c r="B190" i="2" a="1"/>
  <c r="B190" i="2" s="1"/>
  <c r="B191" i="2" a="1"/>
  <c r="B191" i="2" s="1"/>
  <c r="B192" i="2" a="1"/>
  <c r="B192" i="2" s="1"/>
  <c r="K192" i="2" s="1"/>
  <c r="M192" i="2" s="1"/>
  <c r="B193" i="2" a="1"/>
  <c r="B193" i="2" s="1"/>
  <c r="B194" i="2" a="1"/>
  <c r="B194" i="2" s="1"/>
  <c r="B195" i="2" a="1"/>
  <c r="B195" i="2" s="1"/>
  <c r="B196" i="2" a="1"/>
  <c r="B196" i="2" s="1"/>
  <c r="B197" i="2" a="1"/>
  <c r="B197" i="2" s="1"/>
  <c r="B198" i="2" a="1"/>
  <c r="B198" i="2" s="1"/>
  <c r="B199" i="2" a="1"/>
  <c r="B199" i="2" s="1"/>
  <c r="K199" i="2" s="1"/>
  <c r="M199" i="2" s="1"/>
  <c r="B200" i="2" a="1"/>
  <c r="B200" i="2" s="1"/>
  <c r="B201" i="2" a="1"/>
  <c r="B201" i="2" s="1"/>
  <c r="K201" i="2" s="1"/>
  <c r="M201" i="2" s="1"/>
  <c r="B202" i="2" a="1"/>
  <c r="B202" i="2" s="1"/>
  <c r="B203" i="2" a="1"/>
  <c r="B203" i="2" s="1"/>
  <c r="B204" i="2" a="1"/>
  <c r="B204" i="2" s="1"/>
  <c r="B205" i="2" a="1"/>
  <c r="B205" i="2" s="1"/>
  <c r="B206" i="2" a="1"/>
  <c r="B206" i="2" s="1"/>
  <c r="B207" i="2" a="1"/>
  <c r="B207" i="2" s="1"/>
  <c r="K207" i="2" s="1"/>
  <c r="M207" i="2" s="1"/>
  <c r="B208" i="2" a="1"/>
  <c r="B208" i="2" s="1"/>
  <c r="B209" i="2" a="1"/>
  <c r="B209" i="2" s="1"/>
  <c r="B210" i="2" a="1"/>
  <c r="B210" i="2" s="1"/>
  <c r="B211" i="2" a="1"/>
  <c r="B211" i="2" s="1"/>
  <c r="B212" i="2" a="1"/>
  <c r="B212" i="2" s="1"/>
  <c r="B213" i="2" a="1"/>
  <c r="B213" i="2" s="1"/>
  <c r="B214" i="2" a="1"/>
  <c r="B214" i="2" s="1"/>
  <c r="K214" i="2" s="1"/>
  <c r="M214" i="2" s="1"/>
  <c r="B215" i="2" a="1"/>
  <c r="B215" i="2" s="1"/>
  <c r="B216" i="2" a="1"/>
  <c r="B216" i="2" s="1"/>
  <c r="B217" i="2" a="1"/>
  <c r="B217" i="2" s="1"/>
  <c r="B218" i="2" a="1"/>
  <c r="B218" i="2" s="1"/>
  <c r="B219" i="2" a="1"/>
  <c r="B219" i="2" s="1"/>
  <c r="B220" i="2" a="1"/>
  <c r="B220" i="2" s="1"/>
  <c r="B221" i="2" a="1"/>
  <c r="B221" i="2" s="1"/>
  <c r="K221" i="2" s="1"/>
  <c r="M221" i="2" s="1"/>
  <c r="B222" i="2" a="1"/>
  <c r="B222" i="2" s="1"/>
  <c r="B223" i="2" a="1"/>
  <c r="B223" i="2" s="1"/>
  <c r="B224" i="2" a="1"/>
  <c r="B224" i="2" s="1"/>
  <c r="B225" i="2" a="1"/>
  <c r="B225" i="2" s="1"/>
  <c r="B226" i="2" a="1"/>
  <c r="B226" i="2" s="1"/>
  <c r="B227" i="2" a="1"/>
  <c r="B227" i="2" s="1"/>
  <c r="B228" i="2" a="1"/>
  <c r="B228" i="2" s="1"/>
  <c r="B229" i="2" a="1"/>
  <c r="B229" i="2" s="1"/>
  <c r="B230" i="2" a="1"/>
  <c r="B230" i="2" s="1"/>
  <c r="B231" i="2" a="1"/>
  <c r="B231" i="2" s="1"/>
  <c r="B232" i="2" a="1"/>
  <c r="B232" i="2" s="1"/>
  <c r="B233" i="2" a="1"/>
  <c r="B233" i="2" s="1"/>
  <c r="B234" i="2" a="1"/>
  <c r="B234" i="2" s="1"/>
  <c r="B235" i="2" a="1"/>
  <c r="B235" i="2" s="1"/>
  <c r="B236" i="2" a="1"/>
  <c r="B236" i="2" s="1"/>
  <c r="B237" i="2" a="1"/>
  <c r="B237" i="2" s="1"/>
  <c r="B238" i="2" a="1"/>
  <c r="B238" i="2" s="1"/>
  <c r="B239" i="2" a="1"/>
  <c r="B239" i="2" s="1"/>
  <c r="B240" i="2" a="1"/>
  <c r="B240" i="2" s="1"/>
  <c r="B241" i="2" a="1"/>
  <c r="B241" i="2" s="1"/>
  <c r="B242" i="2" a="1"/>
  <c r="B242" i="2" s="1"/>
  <c r="B243" i="2" a="1"/>
  <c r="B243" i="2" s="1"/>
  <c r="B244" i="2" a="1"/>
  <c r="B244" i="2" s="1"/>
  <c r="B245" i="2" a="1"/>
  <c r="B245" i="2" s="1"/>
  <c r="B246" i="2" a="1"/>
  <c r="B246" i="2" s="1"/>
  <c r="B247" i="2" a="1"/>
  <c r="B247" i="2" s="1"/>
  <c r="B248" i="2" a="1"/>
  <c r="B248" i="2" s="1"/>
  <c r="B249" i="2" a="1"/>
  <c r="B249" i="2" s="1"/>
  <c r="B250" i="2" a="1"/>
  <c r="B250" i="2" s="1"/>
  <c r="B251" i="2" a="1"/>
  <c r="B251" i="2" s="1"/>
  <c r="B252" i="2" a="1"/>
  <c r="B252" i="2" s="1"/>
  <c r="B253" i="2" a="1"/>
  <c r="B253" i="2" s="1"/>
  <c r="B254" i="2" a="1"/>
  <c r="B254" i="2" s="1"/>
  <c r="B255" i="2" a="1"/>
  <c r="B255" i="2" s="1"/>
  <c r="B256" i="2" a="1"/>
  <c r="B256" i="2" s="1"/>
  <c r="B257" i="2" a="1"/>
  <c r="B257" i="2" s="1"/>
  <c r="B258" i="2" a="1"/>
  <c r="B258" i="2" s="1"/>
  <c r="B259" i="2" a="1"/>
  <c r="B259" i="2" s="1"/>
  <c r="B260" i="2" a="1"/>
  <c r="B260" i="2" s="1"/>
  <c r="B261" i="2" a="1"/>
  <c r="B261" i="2" s="1"/>
  <c r="B262" i="2" a="1"/>
  <c r="B262" i="2" s="1"/>
  <c r="B263" i="2" a="1"/>
  <c r="B263" i="2" s="1"/>
  <c r="B264" i="2" a="1"/>
  <c r="B264" i="2" s="1"/>
  <c r="B265" i="2" a="1"/>
  <c r="B265" i="2" s="1"/>
  <c r="B266" i="2" a="1"/>
  <c r="B266" i="2" s="1"/>
  <c r="B267" i="2" a="1"/>
  <c r="B267" i="2" s="1"/>
  <c r="B268" i="2" a="1"/>
  <c r="B268" i="2" s="1"/>
  <c r="B269" i="2" a="1"/>
  <c r="B269" i="2" s="1"/>
  <c r="B270" i="2" a="1"/>
  <c r="B270" i="2" s="1"/>
  <c r="B271" i="2" a="1"/>
  <c r="B271" i="2" s="1"/>
  <c r="B272" i="2" a="1"/>
  <c r="B272" i="2" s="1"/>
  <c r="B273" i="2" a="1"/>
  <c r="B273" i="2" s="1"/>
  <c r="B274" i="2" a="1"/>
  <c r="B274" i="2" s="1"/>
  <c r="B275" i="2" a="1"/>
  <c r="B275" i="2" s="1"/>
  <c r="B276" i="2" a="1"/>
  <c r="B276" i="2" s="1"/>
  <c r="B277" i="2" a="1"/>
  <c r="B277" i="2" s="1"/>
  <c r="B278" i="2" a="1"/>
  <c r="B278" i="2" s="1"/>
  <c r="B279" i="2" a="1"/>
  <c r="B279" i="2" s="1"/>
  <c r="B280" i="2" a="1"/>
  <c r="B280" i="2" s="1"/>
  <c r="B281" i="2" a="1"/>
  <c r="B281" i="2" s="1"/>
  <c r="B282" i="2" a="1"/>
  <c r="B282" i="2" s="1"/>
  <c r="B283" i="2" a="1"/>
  <c r="B283" i="2" s="1"/>
  <c r="B284" i="2" a="1"/>
  <c r="B284" i="2" s="1"/>
  <c r="B285" i="2" a="1"/>
  <c r="B285" i="2" s="1"/>
  <c r="B286" i="2" a="1"/>
  <c r="B286" i="2" s="1"/>
  <c r="B287" i="2" a="1"/>
  <c r="B287" i="2" s="1"/>
  <c r="B288" i="2" a="1"/>
  <c r="B288" i="2" s="1"/>
  <c r="B289" i="2" a="1"/>
  <c r="B289" i="2" s="1"/>
  <c r="B290" i="2" a="1"/>
  <c r="B290" i="2" s="1"/>
  <c r="B291" i="2" a="1"/>
  <c r="B291" i="2" s="1"/>
  <c r="B292" i="2" a="1"/>
  <c r="B292" i="2" s="1"/>
  <c r="B293" i="2" a="1"/>
  <c r="B293" i="2" s="1"/>
  <c r="B294" i="2" a="1"/>
  <c r="B294" i="2" s="1"/>
  <c r="B295" i="2" a="1"/>
  <c r="B295" i="2" s="1"/>
  <c r="B296" i="2" a="1"/>
  <c r="B296" i="2" s="1"/>
  <c r="B297" i="2" a="1"/>
  <c r="B297" i="2" s="1"/>
  <c r="B298" i="2" a="1"/>
  <c r="B298" i="2" s="1"/>
  <c r="B299" i="2" a="1"/>
  <c r="B299" i="2" s="1"/>
  <c r="B300" i="2" a="1"/>
  <c r="B300" i="2" s="1"/>
  <c r="B301" i="2" a="1"/>
  <c r="B301" i="2" s="1"/>
  <c r="B302" i="2" a="1"/>
  <c r="B302" i="2" s="1"/>
  <c r="B303" i="2" a="1"/>
  <c r="B303" i="2" s="1"/>
  <c r="B304" i="2" a="1"/>
  <c r="B304" i="2" s="1"/>
  <c r="B305" i="2" a="1"/>
  <c r="B305" i="2" s="1"/>
  <c r="B306" i="2" a="1"/>
  <c r="B306" i="2" s="1"/>
  <c r="B307" i="2" a="1"/>
  <c r="B307" i="2" s="1"/>
  <c r="B308" i="2" a="1"/>
  <c r="B308" i="2" s="1"/>
  <c r="B309" i="2" a="1"/>
  <c r="B309" i="2" s="1"/>
  <c r="B310" i="2" a="1"/>
  <c r="B310" i="2" s="1"/>
  <c r="B311" i="2" a="1"/>
  <c r="B311" i="2" s="1"/>
  <c r="B312" i="2" a="1"/>
  <c r="B312" i="2" s="1"/>
  <c r="B313" i="2" a="1"/>
  <c r="B313" i="2" s="1"/>
  <c r="B314" i="2" a="1"/>
  <c r="B314" i="2" s="1"/>
  <c r="B315" i="2" a="1"/>
  <c r="B315" i="2" s="1"/>
  <c r="B316" i="2" a="1"/>
  <c r="B316" i="2" s="1"/>
  <c r="B317" i="2" a="1"/>
  <c r="B317" i="2" s="1"/>
  <c r="B318" i="2" a="1"/>
  <c r="B318" i="2" s="1"/>
  <c r="B319" i="2" a="1"/>
  <c r="B319" i="2" s="1"/>
  <c r="B320" i="2" a="1"/>
  <c r="B320" i="2" s="1"/>
  <c r="B321" i="2" a="1"/>
  <c r="B321" i="2" s="1"/>
  <c r="B322" i="2" a="1"/>
  <c r="B322" i="2" s="1"/>
  <c r="B323" i="2" a="1"/>
  <c r="B323" i="2" s="1"/>
  <c r="B324" i="2" a="1"/>
  <c r="B324" i="2" s="1"/>
  <c r="B325" i="2" a="1"/>
  <c r="B325" i="2" s="1"/>
  <c r="B326" i="2" a="1"/>
  <c r="B326" i="2" s="1"/>
  <c r="B327" i="2" a="1"/>
  <c r="B327" i="2" s="1"/>
  <c r="B328" i="2" a="1"/>
  <c r="B328" i="2" s="1"/>
  <c r="B329" i="2" a="1"/>
  <c r="B329" i="2" s="1"/>
  <c r="B330" i="2" a="1"/>
  <c r="B330" i="2" s="1"/>
  <c r="B331" i="2" a="1"/>
  <c r="B331" i="2" s="1"/>
  <c r="B332" i="2" a="1"/>
  <c r="B332" i="2" s="1"/>
  <c r="B333" i="2" a="1"/>
  <c r="B333" i="2" s="1"/>
  <c r="B334" i="2" a="1"/>
  <c r="B334" i="2" s="1"/>
  <c r="B335" i="2" a="1"/>
  <c r="B335" i="2" s="1"/>
  <c r="B336" i="2" a="1"/>
  <c r="B336" i="2" s="1"/>
  <c r="B337" i="2" a="1"/>
  <c r="B337" i="2" s="1"/>
  <c r="B338" i="2" a="1"/>
  <c r="B338" i="2" s="1"/>
  <c r="B339" i="2" a="1"/>
  <c r="B339" i="2" s="1"/>
  <c r="B340" i="2" a="1"/>
  <c r="B340" i="2" s="1"/>
  <c r="B341" i="2" a="1"/>
  <c r="B341" i="2" s="1"/>
  <c r="B342" i="2" a="1"/>
  <c r="B342" i="2" s="1"/>
  <c r="B343" i="2" a="1"/>
  <c r="B343" i="2" s="1"/>
  <c r="B344" i="2" a="1"/>
  <c r="B344" i="2" s="1"/>
  <c r="B345" i="2" a="1"/>
  <c r="B345" i="2" s="1"/>
  <c r="B346" i="2" a="1"/>
  <c r="B346" i="2" s="1"/>
  <c r="B347" i="2" a="1"/>
  <c r="B347" i="2" s="1"/>
  <c r="B348" i="2" a="1"/>
  <c r="B348" i="2" s="1"/>
  <c r="B349" i="2" a="1"/>
  <c r="B349" i="2" s="1"/>
  <c r="B350" i="2" a="1"/>
  <c r="B350" i="2" s="1"/>
  <c r="B351" i="2" a="1"/>
  <c r="B351" i="2" s="1"/>
  <c r="B352" i="2" a="1"/>
  <c r="B352" i="2" s="1"/>
  <c r="B353" i="2" a="1"/>
  <c r="B353" i="2" s="1"/>
  <c r="B354" i="2" a="1"/>
  <c r="B354" i="2" s="1"/>
  <c r="B355" i="2" a="1"/>
  <c r="B355" i="2" s="1"/>
  <c r="B356" i="2" a="1"/>
  <c r="B356" i="2" s="1"/>
  <c r="B357" i="2" a="1"/>
  <c r="B357" i="2" s="1"/>
  <c r="B358" i="2" a="1"/>
  <c r="B358" i="2" s="1"/>
  <c r="B359" i="2" a="1"/>
  <c r="B359" i="2" s="1"/>
  <c r="B360" i="2" a="1"/>
  <c r="B360" i="2" s="1"/>
  <c r="B361" i="2" a="1"/>
  <c r="B361" i="2" s="1"/>
  <c r="B362" i="2" a="1"/>
  <c r="B362" i="2" s="1"/>
  <c r="B363" i="2" a="1"/>
  <c r="B363" i="2" s="1"/>
  <c r="B364" i="2" a="1"/>
  <c r="B364" i="2" s="1"/>
  <c r="B365" i="2" a="1"/>
  <c r="B365" i="2" s="1"/>
  <c r="B366" i="2" a="1"/>
  <c r="B366" i="2" s="1"/>
  <c r="B367" i="2" a="1"/>
  <c r="B367" i="2" s="1"/>
  <c r="B368" i="2" a="1"/>
  <c r="B368" i="2" s="1"/>
  <c r="B369" i="2" a="1"/>
  <c r="B369" i="2" s="1"/>
  <c r="B370" i="2" a="1"/>
  <c r="B370" i="2" s="1"/>
  <c r="B371" i="2" a="1"/>
  <c r="B371" i="2" s="1"/>
  <c r="B372" i="2" a="1"/>
  <c r="B372" i="2" s="1"/>
  <c r="B373" i="2" a="1"/>
  <c r="B373" i="2" s="1"/>
  <c r="B374" i="2" a="1"/>
  <c r="B374" i="2" s="1"/>
  <c r="B375" i="2" a="1"/>
  <c r="B375" i="2" s="1"/>
  <c r="B376" i="2" a="1"/>
  <c r="B376" i="2" s="1"/>
  <c r="B377" i="2" a="1"/>
  <c r="B377" i="2" s="1"/>
  <c r="B378" i="2" a="1"/>
  <c r="B378" i="2" s="1"/>
  <c r="B379" i="2" a="1"/>
  <c r="B379" i="2" s="1"/>
  <c r="B380" i="2" a="1"/>
  <c r="B380" i="2" s="1"/>
  <c r="B381" i="2" a="1"/>
  <c r="B381" i="2" s="1"/>
  <c r="B382" i="2" a="1"/>
  <c r="B382" i="2" s="1"/>
  <c r="B383" i="2" a="1"/>
  <c r="B383" i="2" s="1"/>
  <c r="B384" i="2" a="1"/>
  <c r="B384" i="2" s="1"/>
  <c r="B385" i="2" a="1"/>
  <c r="B385" i="2" s="1"/>
  <c r="B386" i="2" a="1"/>
  <c r="B386" i="2" s="1"/>
  <c r="B387" i="2" a="1"/>
  <c r="B387" i="2" s="1"/>
  <c r="B388" i="2" a="1"/>
  <c r="B388" i="2" s="1"/>
  <c r="B389" i="2" a="1"/>
  <c r="B389" i="2" s="1"/>
  <c r="B390" i="2" a="1"/>
  <c r="B390" i="2" s="1"/>
  <c r="B391" i="2" a="1"/>
  <c r="B391" i="2" s="1"/>
  <c r="B392" i="2" a="1"/>
  <c r="B392" i="2" s="1"/>
  <c r="B393" i="2" a="1"/>
  <c r="B393" i="2" s="1"/>
  <c r="B394" i="2" a="1"/>
  <c r="B394" i="2" s="1"/>
  <c r="B395" i="2" a="1"/>
  <c r="B395" i="2" s="1"/>
  <c r="B396" i="2" a="1"/>
  <c r="B396" i="2" s="1"/>
  <c r="B397" i="2" a="1"/>
  <c r="B397" i="2" s="1"/>
  <c r="B398" i="2" a="1"/>
  <c r="B398" i="2" s="1"/>
  <c r="B399" i="2" a="1"/>
  <c r="B399" i="2" s="1"/>
  <c r="B400" i="2" a="1"/>
  <c r="B400" i="2" s="1"/>
  <c r="B401" i="2" a="1"/>
  <c r="B401" i="2" s="1"/>
  <c r="B402" i="2" a="1"/>
  <c r="B402" i="2" s="1"/>
  <c r="B403" i="2" a="1"/>
  <c r="B403" i="2" s="1"/>
  <c r="B404" i="2" a="1"/>
  <c r="B404" i="2" s="1"/>
  <c r="B405" i="2" a="1"/>
  <c r="B405" i="2" s="1"/>
  <c r="B406" i="2" a="1"/>
  <c r="B406" i="2" s="1"/>
  <c r="B407" i="2" a="1"/>
  <c r="B407" i="2" s="1"/>
  <c r="B408" i="2" a="1"/>
  <c r="B408" i="2" s="1"/>
  <c r="B409" i="2" a="1"/>
  <c r="B409" i="2" s="1"/>
  <c r="B410" i="2" a="1"/>
  <c r="B410" i="2" s="1"/>
  <c r="B411" i="2" a="1"/>
  <c r="B411" i="2" s="1"/>
  <c r="B412" i="2" a="1"/>
  <c r="B412" i="2" s="1"/>
  <c r="B413" i="2" a="1"/>
  <c r="B413" i="2" s="1"/>
  <c r="B414" i="2" a="1"/>
  <c r="B414" i="2" s="1"/>
  <c r="B415" i="2" a="1"/>
  <c r="B415" i="2" s="1"/>
  <c r="B416" i="2" a="1"/>
  <c r="B416" i="2" s="1"/>
  <c r="B417" i="2" a="1"/>
  <c r="B417" i="2" s="1"/>
  <c r="B418" i="2" a="1"/>
  <c r="B418" i="2" s="1"/>
  <c r="B419" i="2" a="1"/>
  <c r="B419" i="2" s="1"/>
  <c r="B420" i="2" a="1"/>
  <c r="B420" i="2" s="1"/>
  <c r="B421" i="2" a="1"/>
  <c r="B421" i="2" s="1"/>
  <c r="B422" i="2" a="1"/>
  <c r="B422" i="2" s="1"/>
  <c r="B423" i="2" a="1"/>
  <c r="B423" i="2" s="1"/>
  <c r="B424" i="2" a="1"/>
  <c r="B424" i="2" s="1"/>
  <c r="B425" i="2" a="1"/>
  <c r="B425" i="2" s="1"/>
  <c r="B426" i="2" a="1"/>
  <c r="B426" i="2" s="1"/>
  <c r="B427" i="2" a="1"/>
  <c r="B427" i="2" s="1"/>
  <c r="B428" i="2" a="1"/>
  <c r="B428" i="2" s="1"/>
  <c r="B429" i="2" a="1"/>
  <c r="B429" i="2" s="1"/>
  <c r="B430" i="2" a="1"/>
  <c r="B430" i="2" s="1"/>
  <c r="B431" i="2" a="1"/>
  <c r="B431" i="2" s="1"/>
  <c r="B432" i="2" a="1"/>
  <c r="B432" i="2" s="1"/>
  <c r="B433" i="2" a="1"/>
  <c r="B433" i="2" s="1"/>
  <c r="B434" i="2" a="1"/>
  <c r="B434" i="2" s="1"/>
  <c r="B435" i="2" a="1"/>
  <c r="B435" i="2" s="1"/>
  <c r="B436" i="2" a="1"/>
  <c r="B436" i="2" s="1"/>
  <c r="B437" i="2" a="1"/>
  <c r="B437" i="2" s="1"/>
  <c r="B438" i="2" a="1"/>
  <c r="B438" i="2" s="1"/>
  <c r="B439" i="2" a="1"/>
  <c r="B439" i="2" s="1"/>
  <c r="B440" i="2" a="1"/>
  <c r="B440" i="2" s="1"/>
  <c r="B441" i="2" a="1"/>
  <c r="B441" i="2" s="1"/>
  <c r="B442" i="2" a="1"/>
  <c r="B442" i="2" s="1"/>
  <c r="B443" i="2" a="1"/>
  <c r="B443" i="2" s="1"/>
  <c r="B444" i="2" a="1"/>
  <c r="B444" i="2" s="1"/>
  <c r="B445" i="2" a="1"/>
  <c r="B445" i="2" s="1"/>
  <c r="B446" i="2" a="1"/>
  <c r="B446" i="2" s="1"/>
  <c r="B447" i="2" a="1"/>
  <c r="B447" i="2" s="1"/>
  <c r="B448" i="2" a="1"/>
  <c r="B448" i="2" s="1"/>
  <c r="B449" i="2" a="1"/>
  <c r="B449" i="2" s="1"/>
  <c r="B450" i="2" a="1"/>
  <c r="B450" i="2" s="1"/>
  <c r="B451" i="2" a="1"/>
  <c r="B451" i="2" s="1"/>
  <c r="B452" i="2" a="1"/>
  <c r="B452" i="2" s="1"/>
  <c r="B453" i="2" a="1"/>
  <c r="B453" i="2" s="1"/>
  <c r="B454" i="2" a="1"/>
  <c r="B454" i="2" s="1"/>
  <c r="B455" i="2" a="1"/>
  <c r="B455" i="2" s="1"/>
  <c r="B456" i="2" a="1"/>
  <c r="B456" i="2" s="1"/>
  <c r="B457" i="2" a="1"/>
  <c r="B457" i="2" s="1"/>
  <c r="B458" i="2" a="1"/>
  <c r="B458" i="2" s="1"/>
  <c r="B459" i="2" a="1"/>
  <c r="B459" i="2" s="1"/>
  <c r="B460" i="2" a="1"/>
  <c r="B460" i="2" s="1"/>
  <c r="B461" i="2" a="1"/>
  <c r="B461" i="2" s="1"/>
  <c r="B462" i="2" a="1"/>
  <c r="B462" i="2" s="1"/>
  <c r="B463" i="2" a="1"/>
  <c r="B463" i="2" s="1"/>
  <c r="B464" i="2" a="1"/>
  <c r="B464" i="2" s="1"/>
  <c r="B465" i="2" a="1"/>
  <c r="B465" i="2" s="1"/>
  <c r="B466" i="2" a="1"/>
  <c r="B466" i="2" s="1"/>
  <c r="B467" i="2" a="1"/>
  <c r="B467" i="2" s="1"/>
  <c r="B468" i="2" a="1"/>
  <c r="B468" i="2" s="1"/>
  <c r="B469" i="2" a="1"/>
  <c r="B469" i="2" s="1"/>
  <c r="B470" i="2" a="1"/>
  <c r="B470" i="2" s="1"/>
  <c r="B471" i="2" a="1"/>
  <c r="B471" i="2" s="1"/>
  <c r="B472" i="2" a="1"/>
  <c r="B472" i="2" s="1"/>
  <c r="B473" i="2" a="1"/>
  <c r="B473" i="2" s="1"/>
  <c r="B474" i="2" a="1"/>
  <c r="B474" i="2" s="1"/>
  <c r="B475" i="2" a="1"/>
  <c r="B475" i="2" s="1"/>
  <c r="B476" i="2" a="1"/>
  <c r="B476" i="2" s="1"/>
  <c r="B477" i="2" a="1"/>
  <c r="B477" i="2" s="1"/>
  <c r="B478" i="2" a="1"/>
  <c r="B478" i="2" s="1"/>
  <c r="B479" i="2" a="1"/>
  <c r="B479" i="2" s="1"/>
  <c r="B480" i="2" a="1"/>
  <c r="B480" i="2" s="1"/>
  <c r="B481" i="2" a="1"/>
  <c r="B481" i="2" s="1"/>
  <c r="B482" i="2" a="1"/>
  <c r="B482" i="2" s="1"/>
  <c r="B483" i="2" a="1"/>
  <c r="B483" i="2" s="1"/>
  <c r="B484" i="2" a="1"/>
  <c r="B484" i="2" s="1"/>
  <c r="B485" i="2" a="1"/>
  <c r="B485" i="2" s="1"/>
  <c r="B486" i="2" a="1"/>
  <c r="B486" i="2" s="1"/>
  <c r="B487" i="2" a="1"/>
  <c r="B487" i="2" s="1"/>
  <c r="B488" i="2" a="1"/>
  <c r="B488" i="2" s="1"/>
  <c r="B489" i="2" a="1"/>
  <c r="B489" i="2" s="1"/>
  <c r="B490" i="2" a="1"/>
  <c r="B490" i="2" s="1"/>
  <c r="B491" i="2" a="1"/>
  <c r="B491" i="2" s="1"/>
  <c r="B492" i="2" a="1"/>
  <c r="B492" i="2" s="1"/>
  <c r="B493" i="2" a="1"/>
  <c r="B493" i="2" s="1"/>
  <c r="B494" i="2" a="1"/>
  <c r="B494" i="2" s="1"/>
  <c r="B495" i="2" a="1"/>
  <c r="B495" i="2" s="1"/>
  <c r="B496" i="2" a="1"/>
  <c r="B496" i="2" s="1"/>
  <c r="B497" i="2" a="1"/>
  <c r="B497" i="2" s="1"/>
  <c r="B498" i="2" a="1"/>
  <c r="B498" i="2" s="1"/>
  <c r="B499" i="2" a="1"/>
  <c r="B499" i="2" s="1"/>
  <c r="B500" i="2" a="1"/>
  <c r="B500" i="2" s="1"/>
  <c r="B501" i="2" a="1"/>
  <c r="B501" i="2" s="1"/>
  <c r="B502" i="2" a="1"/>
  <c r="B502" i="2" s="1"/>
  <c r="B503" i="2" a="1"/>
  <c r="B503" i="2" s="1"/>
  <c r="B504" i="2" a="1"/>
  <c r="B504" i="2" s="1"/>
  <c r="B505" i="2" a="1"/>
  <c r="B505" i="2" s="1"/>
  <c r="B506" i="2" a="1"/>
  <c r="B506" i="2" s="1"/>
  <c r="B507" i="2" a="1"/>
  <c r="B507" i="2" s="1"/>
  <c r="B508" i="2" a="1"/>
  <c r="B508" i="2" s="1"/>
  <c r="B509" i="2" a="1"/>
  <c r="B509" i="2" s="1"/>
  <c r="B510" i="2" a="1"/>
  <c r="B510" i="2" s="1"/>
  <c r="B511" i="2" a="1"/>
  <c r="B511" i="2" s="1"/>
  <c r="B512" i="2" a="1"/>
  <c r="B512" i="2" s="1"/>
  <c r="B513" i="2" a="1"/>
  <c r="B513" i="2" s="1"/>
  <c r="B514" i="2" a="1"/>
  <c r="B514" i="2" s="1"/>
  <c r="B515" i="2" a="1"/>
  <c r="B515" i="2" s="1"/>
  <c r="B516" i="2" a="1"/>
  <c r="B516" i="2" s="1"/>
  <c r="B517" i="2" a="1"/>
  <c r="B517" i="2" s="1"/>
  <c r="B518" i="2" a="1"/>
  <c r="B518" i="2" s="1"/>
  <c r="B519" i="2" a="1"/>
  <c r="B519" i="2" s="1"/>
  <c r="B520" i="2" a="1"/>
  <c r="B520" i="2" s="1"/>
  <c r="B521" i="2" a="1"/>
  <c r="B521" i="2" s="1"/>
  <c r="B522" i="2" a="1"/>
  <c r="B522" i="2" s="1"/>
  <c r="B523" i="2" a="1"/>
  <c r="B523" i="2" s="1"/>
  <c r="B524" i="2" a="1"/>
  <c r="B524" i="2" s="1"/>
  <c r="B525" i="2" a="1"/>
  <c r="B525" i="2" s="1"/>
  <c r="B526" i="2" a="1"/>
  <c r="B526" i="2" s="1"/>
  <c r="B527" i="2" a="1"/>
  <c r="B527" i="2" s="1"/>
  <c r="B528" i="2" a="1"/>
  <c r="B528" i="2" s="1"/>
  <c r="B529" i="2" a="1"/>
  <c r="B529" i="2" s="1"/>
  <c r="B530" i="2" a="1"/>
  <c r="B530" i="2" s="1"/>
  <c r="B531" i="2" a="1"/>
  <c r="B531" i="2" s="1"/>
  <c r="B532" i="2" a="1"/>
  <c r="B532" i="2" s="1"/>
  <c r="B533" i="2" a="1"/>
  <c r="B533" i="2" s="1"/>
  <c r="B534" i="2" a="1"/>
  <c r="B534" i="2" s="1"/>
  <c r="B535" i="2" a="1"/>
  <c r="B535" i="2" s="1"/>
  <c r="B536" i="2" a="1"/>
  <c r="B536" i="2" s="1"/>
  <c r="B537" i="2" a="1"/>
  <c r="B537" i="2" s="1"/>
  <c r="B538" i="2" a="1"/>
  <c r="B538" i="2" s="1"/>
  <c r="B539" i="2" a="1"/>
  <c r="B539" i="2" s="1"/>
  <c r="B540" i="2" a="1"/>
  <c r="B540" i="2" s="1"/>
  <c r="B541" i="2" a="1"/>
  <c r="B541" i="2" s="1"/>
  <c r="B542" i="2" a="1"/>
  <c r="B542" i="2" s="1"/>
  <c r="B543" i="2" a="1"/>
  <c r="B543" i="2" s="1"/>
  <c r="B544" i="2" a="1"/>
  <c r="B544" i="2" s="1"/>
  <c r="B545" i="2" a="1"/>
  <c r="B545" i="2" s="1"/>
  <c r="B546" i="2" a="1"/>
  <c r="B546" i="2" s="1"/>
  <c r="B547" i="2" a="1"/>
  <c r="B547" i="2" s="1"/>
  <c r="B548" i="2" a="1"/>
  <c r="B548" i="2" s="1"/>
  <c r="B549" i="2" a="1"/>
  <c r="B549" i="2" s="1"/>
  <c r="B550" i="2" a="1"/>
  <c r="B550" i="2" s="1"/>
  <c r="B551" i="2" a="1"/>
  <c r="B551" i="2" s="1"/>
  <c r="B552" i="2" a="1"/>
  <c r="B552" i="2" s="1"/>
  <c r="B553" i="2" a="1"/>
  <c r="B553" i="2" s="1"/>
  <c r="B554" i="2" a="1"/>
  <c r="B554" i="2" s="1"/>
  <c r="B555" i="2" a="1"/>
  <c r="B555" i="2" s="1"/>
  <c r="B556" i="2" a="1"/>
  <c r="B556" i="2" s="1"/>
  <c r="B557" i="2" a="1"/>
  <c r="B557" i="2" s="1"/>
  <c r="B558" i="2" a="1"/>
  <c r="B558" i="2" s="1"/>
  <c r="B559" i="2" a="1"/>
  <c r="B559" i="2" s="1"/>
  <c r="B560" i="2" a="1"/>
  <c r="B560" i="2" s="1"/>
  <c r="B561" i="2" a="1"/>
  <c r="B561" i="2" s="1"/>
  <c r="B562" i="2" a="1"/>
  <c r="B562" i="2" s="1"/>
  <c r="B563" i="2" a="1"/>
  <c r="B563" i="2" s="1"/>
  <c r="B564" i="2" a="1"/>
  <c r="B564" i="2" s="1"/>
  <c r="B565" i="2" a="1"/>
  <c r="B565" i="2" s="1"/>
  <c r="B566" i="2" a="1"/>
  <c r="B566" i="2" s="1"/>
  <c r="B567" i="2" a="1"/>
  <c r="B567" i="2" s="1"/>
  <c r="B568" i="2" a="1"/>
  <c r="B568" i="2" s="1"/>
  <c r="B569" i="2" a="1"/>
  <c r="B569" i="2" s="1"/>
  <c r="B570" i="2" a="1"/>
  <c r="B570" i="2" s="1"/>
  <c r="B571" i="2" a="1"/>
  <c r="B571" i="2" s="1"/>
  <c r="B572" i="2" a="1"/>
  <c r="B572" i="2" s="1"/>
  <c r="B573" i="2" a="1"/>
  <c r="B573" i="2" s="1"/>
  <c r="B574" i="2" a="1"/>
  <c r="B574" i="2" s="1"/>
  <c r="B575" i="2" a="1"/>
  <c r="B575" i="2" s="1"/>
  <c r="B576" i="2" a="1"/>
  <c r="B576" i="2" s="1"/>
  <c r="B577" i="2" a="1"/>
  <c r="B577" i="2" s="1"/>
  <c r="B578" i="2" a="1"/>
  <c r="B578" i="2" s="1"/>
  <c r="B579" i="2" a="1"/>
  <c r="B579" i="2" s="1"/>
  <c r="B580" i="2" a="1"/>
  <c r="B580" i="2" s="1"/>
  <c r="B581" i="2" a="1"/>
  <c r="B581" i="2" s="1"/>
  <c r="B582" i="2" a="1"/>
  <c r="B582" i="2" s="1"/>
  <c r="B583" i="2" a="1"/>
  <c r="B583" i="2" s="1"/>
  <c r="B584" i="2" a="1"/>
  <c r="B584" i="2" s="1"/>
  <c r="B585" i="2" a="1"/>
  <c r="B585" i="2" s="1"/>
  <c r="B586" i="2" a="1"/>
  <c r="B586" i="2" s="1"/>
  <c r="B587" i="2" a="1"/>
  <c r="B587" i="2" s="1"/>
  <c r="B588" i="2" a="1"/>
  <c r="B588" i="2" s="1"/>
  <c r="B589" i="2" a="1"/>
  <c r="B589" i="2" s="1"/>
  <c r="B590" i="2" a="1"/>
  <c r="B590" i="2" s="1"/>
  <c r="B591" i="2" a="1"/>
  <c r="B591" i="2" s="1"/>
  <c r="B592" i="2" a="1"/>
  <c r="B592" i="2" s="1"/>
  <c r="B593" i="2" a="1"/>
  <c r="B593" i="2" s="1"/>
  <c r="B594" i="2" a="1"/>
  <c r="B594" i="2" s="1"/>
  <c r="B595" i="2" a="1"/>
  <c r="B595" i="2" s="1"/>
  <c r="B596" i="2" a="1"/>
  <c r="B596" i="2" s="1"/>
  <c r="B597" i="2" a="1"/>
  <c r="B597" i="2" s="1"/>
  <c r="B598" i="2" a="1"/>
  <c r="B598" i="2" s="1"/>
  <c r="B599" i="2" a="1"/>
  <c r="B599" i="2" s="1"/>
  <c r="B600" i="2" a="1"/>
  <c r="B600" i="2" s="1"/>
  <c r="B601" i="2" a="1"/>
  <c r="B601" i="2" s="1"/>
  <c r="B602" i="2" a="1"/>
  <c r="B602" i="2" s="1"/>
  <c r="B603" i="2" a="1"/>
  <c r="B603" i="2" s="1"/>
  <c r="B604" i="2" a="1"/>
  <c r="B604" i="2" s="1"/>
  <c r="B605" i="2" a="1"/>
  <c r="B605" i="2" s="1"/>
  <c r="B606" i="2" a="1"/>
  <c r="B606" i="2" s="1"/>
  <c r="B607" i="2" a="1"/>
  <c r="B607" i="2" s="1"/>
  <c r="B608" i="2" a="1"/>
  <c r="B608" i="2" s="1"/>
  <c r="B609" i="2" a="1"/>
  <c r="B609" i="2" s="1"/>
  <c r="B610" i="2" a="1"/>
  <c r="B610" i="2" s="1"/>
  <c r="B611" i="2" a="1"/>
  <c r="B611" i="2" s="1"/>
  <c r="B612" i="2" a="1"/>
  <c r="B612" i="2" s="1"/>
  <c r="B613" i="2" a="1"/>
  <c r="B613" i="2" s="1"/>
  <c r="B614" i="2" a="1"/>
  <c r="B614" i="2" s="1"/>
  <c r="B615" i="2" a="1"/>
  <c r="B615" i="2" s="1"/>
  <c r="B616" i="2" a="1"/>
  <c r="B616" i="2" s="1"/>
  <c r="B617" i="2" a="1"/>
  <c r="B617" i="2" s="1"/>
  <c r="B618" i="2" a="1"/>
  <c r="B618" i="2" s="1"/>
  <c r="B619" i="2" a="1"/>
  <c r="B619" i="2" s="1"/>
  <c r="B620" i="2" a="1"/>
  <c r="B620" i="2" s="1"/>
  <c r="B621" i="2" a="1"/>
  <c r="B621" i="2" s="1"/>
  <c r="B622" i="2" a="1"/>
  <c r="B622" i="2" s="1"/>
  <c r="B623" i="2" a="1"/>
  <c r="B623" i="2" s="1"/>
  <c r="B624" i="2" a="1"/>
  <c r="B624" i="2" s="1"/>
  <c r="B625" i="2" a="1"/>
  <c r="B625" i="2" s="1"/>
  <c r="B626" i="2" a="1"/>
  <c r="B626" i="2" s="1"/>
  <c r="B627" i="2" a="1"/>
  <c r="B627" i="2" s="1"/>
  <c r="B628" i="2" a="1"/>
  <c r="B628" i="2" s="1"/>
  <c r="B629" i="2" a="1"/>
  <c r="B629" i="2" s="1"/>
  <c r="B630" i="2" a="1"/>
  <c r="B630" i="2" s="1"/>
  <c r="B631" i="2" a="1"/>
  <c r="B631" i="2" s="1"/>
  <c r="B632" i="2" a="1"/>
  <c r="B632" i="2" s="1"/>
  <c r="B633" i="2" a="1"/>
  <c r="B633" i="2" s="1"/>
  <c r="B634" i="2" a="1"/>
  <c r="B634" i="2" s="1"/>
  <c r="B635" i="2" a="1"/>
  <c r="B635" i="2" s="1"/>
  <c r="B636" i="2" a="1"/>
  <c r="B636" i="2" s="1"/>
  <c r="B637" i="2" a="1"/>
  <c r="B637" i="2" s="1"/>
  <c r="B638" i="2" a="1"/>
  <c r="B638" i="2" s="1"/>
  <c r="B639" i="2" a="1"/>
  <c r="B639" i="2" s="1"/>
  <c r="B640" i="2" a="1"/>
  <c r="B640" i="2" s="1"/>
  <c r="B641" i="2" a="1"/>
  <c r="B641" i="2" s="1"/>
  <c r="B642" i="2" a="1"/>
  <c r="B642" i="2" s="1"/>
  <c r="B643" i="2" a="1"/>
  <c r="B643" i="2" s="1"/>
  <c r="B644" i="2" a="1"/>
  <c r="B644" i="2" s="1"/>
  <c r="B645" i="2" a="1"/>
  <c r="B645" i="2" s="1"/>
  <c r="B646" i="2" a="1"/>
  <c r="B646" i="2" s="1"/>
  <c r="B647" i="2" a="1"/>
  <c r="B647" i="2" s="1"/>
  <c r="B648" i="2" a="1"/>
  <c r="B648" i="2" s="1"/>
  <c r="B649" i="2" a="1"/>
  <c r="B649" i="2" s="1"/>
  <c r="B650" i="2" a="1"/>
  <c r="B650" i="2" s="1"/>
  <c r="B651" i="2" a="1"/>
  <c r="B651" i="2" s="1"/>
  <c r="B652" i="2" a="1"/>
  <c r="B652" i="2" s="1"/>
  <c r="B653" i="2" a="1"/>
  <c r="B653" i="2" s="1"/>
  <c r="B654" i="2" a="1"/>
  <c r="B654" i="2" s="1"/>
  <c r="B655" i="2" a="1"/>
  <c r="B655" i="2" s="1"/>
  <c r="B656" i="2" a="1"/>
  <c r="B656" i="2" s="1"/>
  <c r="B657" i="2" a="1"/>
  <c r="B657" i="2" s="1"/>
  <c r="B658" i="2" a="1"/>
  <c r="B658" i="2" s="1"/>
  <c r="B659" i="2" a="1"/>
  <c r="B659" i="2" s="1"/>
  <c r="B660" i="2" a="1"/>
  <c r="B660" i="2" s="1"/>
  <c r="B661" i="2" a="1"/>
  <c r="B661" i="2" s="1"/>
  <c r="B662" i="2" a="1"/>
  <c r="B662" i="2" s="1"/>
  <c r="B663" i="2" a="1"/>
  <c r="B663" i="2" s="1"/>
  <c r="B664" i="2" a="1"/>
  <c r="B664" i="2" s="1"/>
  <c r="B665" i="2" a="1"/>
  <c r="B665" i="2" s="1"/>
  <c r="B666" i="2" a="1"/>
  <c r="B666" i="2" s="1"/>
  <c r="B667" i="2" a="1"/>
  <c r="B667" i="2" s="1"/>
  <c r="B668" i="2" a="1"/>
  <c r="B668" i="2" s="1"/>
  <c r="B669" i="2" a="1"/>
  <c r="B669" i="2" s="1"/>
  <c r="B670" i="2" a="1"/>
  <c r="B670" i="2" s="1"/>
  <c r="B671" i="2" a="1"/>
  <c r="B671" i="2" s="1"/>
  <c r="B672" i="2" a="1"/>
  <c r="B672" i="2" s="1"/>
  <c r="B673" i="2" a="1"/>
  <c r="B673" i="2" s="1"/>
  <c r="B674" i="2" a="1"/>
  <c r="B674" i="2" s="1"/>
  <c r="B675" i="2" a="1"/>
  <c r="B675" i="2" s="1"/>
  <c r="B676" i="2" a="1"/>
  <c r="B676" i="2" s="1"/>
  <c r="B677" i="2" a="1"/>
  <c r="B677" i="2" s="1"/>
  <c r="B678" i="2" a="1"/>
  <c r="B678" i="2" s="1"/>
  <c r="B679" i="2" a="1"/>
  <c r="B679" i="2" s="1"/>
  <c r="B680" i="2" a="1"/>
  <c r="B680" i="2" s="1"/>
  <c r="B681" i="2" a="1"/>
  <c r="B681" i="2" s="1"/>
  <c r="B682" i="2" a="1"/>
  <c r="B682" i="2" s="1"/>
  <c r="B683" i="2" a="1"/>
  <c r="B683" i="2" s="1"/>
  <c r="B684" i="2" a="1"/>
  <c r="B684" i="2" s="1"/>
  <c r="B685" i="2" a="1"/>
  <c r="B685" i="2" s="1"/>
  <c r="B686" i="2" a="1"/>
  <c r="B686" i="2" s="1"/>
  <c r="B687" i="2" a="1"/>
  <c r="B687" i="2" s="1"/>
  <c r="B688" i="2" a="1"/>
  <c r="B688" i="2" s="1"/>
  <c r="B689" i="2" a="1"/>
  <c r="B689" i="2" s="1"/>
  <c r="B690" i="2" a="1"/>
  <c r="B690" i="2" s="1"/>
  <c r="B691" i="2" a="1"/>
  <c r="B691" i="2" s="1"/>
  <c r="B692" i="2" a="1"/>
  <c r="B692" i="2" s="1"/>
  <c r="B693" i="2" a="1"/>
  <c r="B693" i="2" s="1"/>
  <c r="B694" i="2" a="1"/>
  <c r="B694" i="2" s="1"/>
  <c r="B695" i="2" a="1"/>
  <c r="B695" i="2" s="1"/>
  <c r="B696" i="2" a="1"/>
  <c r="B696" i="2" s="1"/>
  <c r="B697" i="2" a="1"/>
  <c r="B697" i="2" s="1"/>
  <c r="B698" i="2" a="1"/>
  <c r="B698" i="2" s="1"/>
  <c r="B699" i="2" a="1"/>
  <c r="B699" i="2" s="1"/>
  <c r="B700" i="2" a="1"/>
  <c r="B700" i="2" s="1"/>
  <c r="B701" i="2" a="1"/>
  <c r="B701" i="2" s="1"/>
  <c r="B702" i="2" a="1"/>
  <c r="B702" i="2" s="1"/>
  <c r="B703" i="2" a="1"/>
  <c r="B703" i="2" s="1"/>
  <c r="B704" i="2" a="1"/>
  <c r="B704" i="2" s="1"/>
  <c r="B705" i="2" a="1"/>
  <c r="B705" i="2" s="1"/>
  <c r="B706" i="2" a="1"/>
  <c r="B706" i="2" s="1"/>
  <c r="B707" i="2" a="1"/>
  <c r="B707" i="2" s="1"/>
  <c r="B708" i="2" a="1"/>
  <c r="B708" i="2" s="1"/>
  <c r="B709" i="2" a="1"/>
  <c r="B709" i="2" s="1"/>
  <c r="B710" i="2" a="1"/>
  <c r="B710" i="2" s="1"/>
  <c r="B711" i="2" a="1"/>
  <c r="B711" i="2" s="1"/>
  <c r="B712" i="2" a="1"/>
  <c r="B712" i="2" s="1"/>
  <c r="B713" i="2" a="1"/>
  <c r="B713" i="2" s="1"/>
  <c r="B714" i="2" a="1"/>
  <c r="B714" i="2" s="1"/>
  <c r="B715" i="2" a="1"/>
  <c r="B715" i="2" s="1"/>
  <c r="B716" i="2" a="1"/>
  <c r="B716" i="2" s="1"/>
  <c r="B717" i="2" a="1"/>
  <c r="B717" i="2" s="1"/>
  <c r="B718" i="2" a="1"/>
  <c r="B718" i="2" s="1"/>
  <c r="B719" i="2" a="1"/>
  <c r="B719" i="2" s="1"/>
  <c r="B720" i="2" a="1"/>
  <c r="B720" i="2" s="1"/>
  <c r="B721" i="2" a="1"/>
  <c r="B721" i="2" s="1"/>
  <c r="B722" i="2" a="1"/>
  <c r="B722" i="2" s="1"/>
  <c r="B723" i="2" a="1"/>
  <c r="B723" i="2" s="1"/>
  <c r="B724" i="2" a="1"/>
  <c r="B724" i="2" s="1"/>
  <c r="B725" i="2" a="1"/>
  <c r="B725" i="2" s="1"/>
  <c r="B726" i="2" a="1"/>
  <c r="B726" i="2" s="1"/>
  <c r="B727" i="2" a="1"/>
  <c r="B727" i="2" s="1"/>
  <c r="B728" i="2" a="1"/>
  <c r="B728" i="2" s="1"/>
  <c r="B729" i="2" a="1"/>
  <c r="B729" i="2" s="1"/>
  <c r="B730" i="2" a="1"/>
  <c r="B730" i="2" s="1"/>
  <c r="B731" i="2" a="1"/>
  <c r="B731" i="2" s="1"/>
  <c r="B732" i="2" a="1"/>
  <c r="B732" i="2" s="1"/>
  <c r="B733" i="2" a="1"/>
  <c r="B733" i="2" s="1"/>
  <c r="B734" i="2" a="1"/>
  <c r="B734" i="2" s="1"/>
  <c r="B735" i="2" a="1"/>
  <c r="B735" i="2" s="1"/>
  <c r="B736" i="2" a="1"/>
  <c r="B736" i="2" s="1"/>
  <c r="B737" i="2" a="1"/>
  <c r="B737" i="2" s="1"/>
  <c r="B738" i="2" a="1"/>
  <c r="B738" i="2" s="1"/>
  <c r="B739" i="2" a="1"/>
  <c r="B739" i="2" s="1"/>
  <c r="B740" i="2" a="1"/>
  <c r="B740" i="2" s="1"/>
  <c r="B741" i="2" a="1"/>
  <c r="B741" i="2" s="1"/>
  <c r="B742" i="2" a="1"/>
  <c r="B742" i="2" s="1"/>
  <c r="B743" i="2" a="1"/>
  <c r="B743" i="2" s="1"/>
  <c r="B744" i="2" a="1"/>
  <c r="B744" i="2" s="1"/>
  <c r="B745" i="2" a="1"/>
  <c r="B745" i="2" s="1"/>
  <c r="B746" i="2" a="1"/>
  <c r="B746" i="2" s="1"/>
  <c r="B747" i="2" a="1"/>
  <c r="B747" i="2" s="1"/>
  <c r="B748" i="2" a="1"/>
  <c r="B748" i="2" s="1"/>
  <c r="B749" i="2" a="1"/>
  <c r="B749" i="2" s="1"/>
  <c r="B750" i="2" a="1"/>
  <c r="B750" i="2" s="1"/>
  <c r="B751" i="2" a="1"/>
  <c r="B751" i="2" s="1"/>
  <c r="B752" i="2" a="1"/>
  <c r="B752" i="2" s="1"/>
  <c r="B753" i="2" a="1"/>
  <c r="B753" i="2" s="1"/>
  <c r="B754" i="2" a="1"/>
  <c r="B754" i="2" s="1"/>
  <c r="B755" i="2" a="1"/>
  <c r="B755" i="2" s="1"/>
  <c r="B756" i="2" a="1"/>
  <c r="B756" i="2" s="1"/>
  <c r="B757" i="2" a="1"/>
  <c r="B757" i="2" s="1"/>
  <c r="B758" i="2" a="1"/>
  <c r="B758" i="2" s="1"/>
  <c r="B759" i="2" a="1"/>
  <c r="B759" i="2" s="1"/>
  <c r="B760" i="2" a="1"/>
  <c r="B760" i="2" s="1"/>
  <c r="B761" i="2" a="1"/>
  <c r="B761" i="2" s="1"/>
  <c r="B762" i="2" a="1"/>
  <c r="B762" i="2" s="1"/>
  <c r="B763" i="2" a="1"/>
  <c r="B763" i="2" s="1"/>
  <c r="B764" i="2" a="1"/>
  <c r="B764" i="2" s="1"/>
  <c r="B765" i="2" a="1"/>
  <c r="B765" i="2" s="1"/>
  <c r="B766" i="2" a="1"/>
  <c r="B766" i="2" s="1"/>
  <c r="B767" i="2" a="1"/>
  <c r="B767" i="2" s="1"/>
  <c r="B768" i="2" a="1"/>
  <c r="B768" i="2" s="1"/>
  <c r="B769" i="2" a="1"/>
  <c r="B769" i="2" s="1"/>
  <c r="B770" i="2" a="1"/>
  <c r="B770" i="2" s="1"/>
  <c r="B771" i="2" a="1"/>
  <c r="B771" i="2" s="1"/>
  <c r="B772" i="2" a="1"/>
  <c r="B772" i="2" s="1"/>
  <c r="B773" i="2" a="1"/>
  <c r="B773" i="2" s="1"/>
  <c r="B774" i="2" a="1"/>
  <c r="B774" i="2" s="1"/>
  <c r="B775" i="2" a="1"/>
  <c r="B775" i="2" s="1"/>
  <c r="B776" i="2" a="1"/>
  <c r="B776" i="2" s="1"/>
  <c r="B777" i="2" a="1"/>
  <c r="B777" i="2" s="1"/>
  <c r="B778" i="2" a="1"/>
  <c r="B778" i="2" s="1"/>
  <c r="B779" i="2" a="1"/>
  <c r="B779" i="2" s="1"/>
  <c r="B780" i="2" a="1"/>
  <c r="B780" i="2" s="1"/>
  <c r="B781" i="2" a="1"/>
  <c r="B781" i="2" s="1"/>
  <c r="B782" i="2" a="1"/>
  <c r="B782" i="2" s="1"/>
  <c r="B783" i="2" a="1"/>
  <c r="B783" i="2" s="1"/>
  <c r="B784" i="2" a="1"/>
  <c r="B784" i="2" s="1"/>
  <c r="B785" i="2" a="1"/>
  <c r="B785" i="2" s="1"/>
  <c r="B786" i="2" a="1"/>
  <c r="B786" i="2" s="1"/>
  <c r="B787" i="2" a="1"/>
  <c r="B787" i="2" s="1"/>
  <c r="B788" i="2" a="1"/>
  <c r="B788" i="2" s="1"/>
  <c r="B789" i="2" a="1"/>
  <c r="B789" i="2" s="1"/>
  <c r="B790" i="2" a="1"/>
  <c r="B790" i="2" s="1"/>
  <c r="B791" i="2" a="1"/>
  <c r="B791" i="2" s="1"/>
  <c r="B792" i="2" a="1"/>
  <c r="B792" i="2" s="1"/>
  <c r="B793" i="2" a="1"/>
  <c r="B793" i="2" s="1"/>
  <c r="B794" i="2" a="1"/>
  <c r="B794" i="2" s="1"/>
  <c r="B795" i="2" a="1"/>
  <c r="B795" i="2" s="1"/>
  <c r="B796" i="2" a="1"/>
  <c r="B796" i="2" s="1"/>
  <c r="B797" i="2" a="1"/>
  <c r="B797" i="2" s="1"/>
  <c r="B798" i="2" a="1"/>
  <c r="B798" i="2" s="1"/>
  <c r="B799" i="2" a="1"/>
  <c r="B799" i="2" s="1"/>
  <c r="B800" i="2" a="1"/>
  <c r="B800" i="2" s="1"/>
  <c r="B801" i="2" a="1"/>
  <c r="B801" i="2" s="1"/>
  <c r="B802" i="2" a="1"/>
  <c r="B802" i="2" s="1"/>
  <c r="B803" i="2" a="1"/>
  <c r="B803" i="2" s="1"/>
  <c r="B804" i="2" a="1"/>
  <c r="B804" i="2" s="1"/>
  <c r="B805" i="2" a="1"/>
  <c r="B805" i="2" s="1"/>
  <c r="B806" i="2" a="1"/>
  <c r="B806" i="2" s="1"/>
  <c r="B807" i="2" a="1"/>
  <c r="B807" i="2" s="1"/>
  <c r="B808" i="2" a="1"/>
  <c r="B808" i="2" s="1"/>
  <c r="B809" i="2" a="1"/>
  <c r="B809" i="2" s="1"/>
  <c r="B810" i="2" a="1"/>
  <c r="B810" i="2" s="1"/>
  <c r="B811" i="2" a="1"/>
  <c r="B811" i="2" s="1"/>
  <c r="B812" i="2" a="1"/>
  <c r="B812" i="2" s="1"/>
  <c r="B813" i="2" a="1"/>
  <c r="B813" i="2" s="1"/>
  <c r="B814" i="2" a="1"/>
  <c r="B814" i="2" s="1"/>
  <c r="B815" i="2" a="1"/>
  <c r="B815" i="2" s="1"/>
  <c r="B816" i="2" a="1"/>
  <c r="B816" i="2" s="1"/>
  <c r="B817" i="2" a="1"/>
  <c r="B817" i="2" s="1"/>
  <c r="B818" i="2" a="1"/>
  <c r="B818" i="2" s="1"/>
  <c r="B819" i="2" a="1"/>
  <c r="B819" i="2" s="1"/>
  <c r="B820" i="2" a="1"/>
  <c r="B820" i="2" s="1"/>
  <c r="B821" i="2" a="1"/>
  <c r="B821" i="2" s="1"/>
  <c r="B822" i="2" a="1"/>
  <c r="B822" i="2" s="1"/>
  <c r="B823" i="2" a="1"/>
  <c r="B823" i="2" s="1"/>
  <c r="B824" i="2" a="1"/>
  <c r="B824" i="2" s="1"/>
  <c r="B825" i="2" a="1"/>
  <c r="B825" i="2" s="1"/>
  <c r="B826" i="2" a="1"/>
  <c r="B826" i="2" s="1"/>
  <c r="B827" i="2" a="1"/>
  <c r="B827" i="2" s="1"/>
  <c r="B828" i="2" a="1"/>
  <c r="B828" i="2" s="1"/>
  <c r="B829" i="2" a="1"/>
  <c r="B829" i="2" s="1"/>
  <c r="B830" i="2" a="1"/>
  <c r="B830" i="2" s="1"/>
  <c r="B831" i="2" a="1"/>
  <c r="B831" i="2" s="1"/>
  <c r="B832" i="2" a="1"/>
  <c r="B832" i="2" s="1"/>
  <c r="B833" i="2" a="1"/>
  <c r="B833" i="2" s="1"/>
  <c r="B834" i="2" a="1"/>
  <c r="B834" i="2" s="1"/>
  <c r="B835" i="2" a="1"/>
  <c r="B835" i="2" s="1"/>
  <c r="B836" i="2" a="1"/>
  <c r="B836" i="2" s="1"/>
  <c r="B837" i="2" a="1"/>
  <c r="B837" i="2" s="1"/>
  <c r="B838" i="2" a="1"/>
  <c r="B838" i="2" s="1"/>
  <c r="B839" i="2" a="1"/>
  <c r="B839" i="2" s="1"/>
  <c r="B840" i="2" a="1"/>
  <c r="B840" i="2" s="1"/>
  <c r="B841" i="2" a="1"/>
  <c r="B841" i="2" s="1"/>
  <c r="B842" i="2" a="1"/>
  <c r="B842" i="2" s="1"/>
  <c r="B843" i="2" a="1"/>
  <c r="B843" i="2" s="1"/>
  <c r="B844" i="2" a="1"/>
  <c r="B844" i="2" s="1"/>
  <c r="B845" i="2" a="1"/>
  <c r="B845" i="2" s="1"/>
  <c r="B846" i="2" a="1"/>
  <c r="B846" i="2" s="1"/>
  <c r="B847" i="2" a="1"/>
  <c r="B847" i="2" s="1"/>
  <c r="B848" i="2" a="1"/>
  <c r="B848" i="2" s="1"/>
  <c r="B849" i="2" a="1"/>
  <c r="B849" i="2" s="1"/>
  <c r="B850" i="2" a="1"/>
  <c r="B850" i="2" s="1"/>
  <c r="B851" i="2" a="1"/>
  <c r="B851" i="2" s="1"/>
  <c r="B852" i="2" a="1"/>
  <c r="B852" i="2" s="1"/>
  <c r="B853" i="2" a="1"/>
  <c r="B853" i="2" s="1"/>
  <c r="B854" i="2" a="1"/>
  <c r="B854" i="2" s="1"/>
  <c r="B855" i="2" a="1"/>
  <c r="B855" i="2" s="1"/>
  <c r="B856" i="2" a="1"/>
  <c r="B856" i="2" s="1"/>
  <c r="B857" i="2" a="1"/>
  <c r="B857" i="2" s="1"/>
  <c r="B858" i="2" a="1"/>
  <c r="B858" i="2" s="1"/>
  <c r="B859" i="2" a="1"/>
  <c r="B859" i="2" s="1"/>
  <c r="B860" i="2" a="1"/>
  <c r="B860" i="2" s="1"/>
  <c r="B861" i="2" a="1"/>
  <c r="B861" i="2" s="1"/>
  <c r="B862" i="2" a="1"/>
  <c r="B862" i="2" s="1"/>
  <c r="B863" i="2" a="1"/>
  <c r="B863" i="2" s="1"/>
  <c r="B864" i="2" a="1"/>
  <c r="B864" i="2" s="1"/>
  <c r="B865" i="2" a="1"/>
  <c r="B865" i="2" s="1"/>
  <c r="B866" i="2" a="1"/>
  <c r="B866" i="2" s="1"/>
  <c r="B867" i="2" a="1"/>
  <c r="B867" i="2" s="1"/>
  <c r="B868" i="2" a="1"/>
  <c r="B868" i="2" s="1"/>
  <c r="B869" i="2" a="1"/>
  <c r="B869" i="2" s="1"/>
  <c r="B870" i="2" a="1"/>
  <c r="B870" i="2" s="1"/>
  <c r="B871" i="2" a="1"/>
  <c r="B871" i="2" s="1"/>
  <c r="B872" i="2" a="1"/>
  <c r="B872" i="2" s="1"/>
  <c r="B873" i="2" a="1"/>
  <c r="B873" i="2" s="1"/>
  <c r="B874" i="2" a="1"/>
  <c r="B874" i="2" s="1"/>
  <c r="B875" i="2" a="1"/>
  <c r="B875" i="2" s="1"/>
  <c r="B876" i="2" a="1"/>
  <c r="B876" i="2" s="1"/>
  <c r="B877" i="2" a="1"/>
  <c r="B877" i="2" s="1"/>
  <c r="B878" i="2" a="1"/>
  <c r="B878" i="2" s="1"/>
  <c r="B879" i="2" a="1"/>
  <c r="B879" i="2" s="1"/>
  <c r="B880" i="2" a="1"/>
  <c r="B880" i="2" s="1"/>
  <c r="B881" i="2" a="1"/>
  <c r="B881" i="2" s="1"/>
  <c r="B882" i="2" a="1"/>
  <c r="B882" i="2" s="1"/>
  <c r="B883" i="2" a="1"/>
  <c r="B883" i="2" s="1"/>
  <c r="B884" i="2" a="1"/>
  <c r="B884" i="2" s="1"/>
  <c r="B885" i="2" a="1"/>
  <c r="B885" i="2" s="1"/>
  <c r="B886" i="2" a="1"/>
  <c r="B886" i="2" s="1"/>
  <c r="B887" i="2" a="1"/>
  <c r="B887" i="2" s="1"/>
  <c r="B888" i="2" a="1"/>
  <c r="B888" i="2" s="1"/>
  <c r="B889" i="2" a="1"/>
  <c r="B889" i="2" s="1"/>
  <c r="B890" i="2" a="1"/>
  <c r="B890" i="2" s="1"/>
  <c r="B891" i="2" a="1"/>
  <c r="B891" i="2" s="1"/>
  <c r="B892" i="2" a="1"/>
  <c r="B892" i="2" s="1"/>
  <c r="B893" i="2" a="1"/>
  <c r="B893" i="2" s="1"/>
  <c r="B894" i="2" a="1"/>
  <c r="B894" i="2" s="1"/>
  <c r="B895" i="2" a="1"/>
  <c r="B895" i="2" s="1"/>
  <c r="B896" i="2" a="1"/>
  <c r="B896" i="2" s="1"/>
  <c r="B897" i="2" a="1"/>
  <c r="B897" i="2" s="1"/>
  <c r="B898" i="2" a="1"/>
  <c r="B898" i="2" s="1"/>
  <c r="B899" i="2" a="1"/>
  <c r="B899" i="2" s="1"/>
  <c r="B900" i="2" a="1"/>
  <c r="B900" i="2" s="1"/>
  <c r="B901" i="2" a="1"/>
  <c r="B901" i="2" s="1"/>
  <c r="B902" i="2" a="1"/>
  <c r="B902" i="2" s="1"/>
  <c r="B903" i="2" a="1"/>
  <c r="B903" i="2" s="1"/>
  <c r="B904" i="2" a="1"/>
  <c r="B904" i="2" s="1"/>
  <c r="B905" i="2" a="1"/>
  <c r="B905" i="2" s="1"/>
  <c r="B906" i="2" a="1"/>
  <c r="B906" i="2" s="1"/>
  <c r="B907" i="2" a="1"/>
  <c r="B907" i="2" s="1"/>
  <c r="B908" i="2" a="1"/>
  <c r="B908" i="2" s="1"/>
  <c r="B909" i="2" a="1"/>
  <c r="B909" i="2" s="1"/>
  <c r="B910" i="2" a="1"/>
  <c r="B910" i="2" s="1"/>
  <c r="B911" i="2" a="1"/>
  <c r="B911" i="2" s="1"/>
  <c r="B912" i="2" a="1"/>
  <c r="B912" i="2" s="1"/>
  <c r="B913" i="2" a="1"/>
  <c r="B913" i="2" s="1"/>
  <c r="B914" i="2" a="1"/>
  <c r="B914" i="2" s="1"/>
  <c r="B915" i="2" a="1"/>
  <c r="B915" i="2" s="1"/>
  <c r="B916" i="2" a="1"/>
  <c r="B916" i="2" s="1"/>
  <c r="B917" i="2" a="1"/>
  <c r="B917" i="2" s="1"/>
  <c r="B918" i="2" a="1"/>
  <c r="B918" i="2" s="1"/>
  <c r="B919" i="2" a="1"/>
  <c r="B919" i="2" s="1"/>
  <c r="B920" i="2" a="1"/>
  <c r="B920" i="2" s="1"/>
  <c r="B921" i="2" a="1"/>
  <c r="B921" i="2" s="1"/>
  <c r="B922" i="2" a="1"/>
  <c r="B922" i="2" s="1"/>
  <c r="B923" i="2" a="1"/>
  <c r="B923" i="2" s="1"/>
  <c r="B924" i="2" a="1"/>
  <c r="B924" i="2" s="1"/>
  <c r="B925" i="2" a="1"/>
  <c r="B925" i="2" s="1"/>
  <c r="B926" i="2" a="1"/>
  <c r="B926" i="2" s="1"/>
  <c r="B927" i="2" a="1"/>
  <c r="B927" i="2" s="1"/>
  <c r="B928" i="2" a="1"/>
  <c r="B928" i="2" s="1"/>
  <c r="B929" i="2" a="1"/>
  <c r="B929" i="2" s="1"/>
  <c r="B930" i="2" a="1"/>
  <c r="B930" i="2" s="1"/>
  <c r="B931" i="2" a="1"/>
  <c r="B931" i="2" s="1"/>
  <c r="B932" i="2" a="1"/>
  <c r="B932" i="2" s="1"/>
  <c r="B933" i="2" a="1"/>
  <c r="B933" i="2" s="1"/>
  <c r="B934" i="2" a="1"/>
  <c r="B934" i="2" s="1"/>
  <c r="B935" i="2" a="1"/>
  <c r="B935" i="2" s="1"/>
  <c r="B936" i="2" a="1"/>
  <c r="B936" i="2" s="1"/>
  <c r="B937" i="2" a="1"/>
  <c r="B937" i="2" s="1"/>
  <c r="B938" i="2" a="1"/>
  <c r="B938" i="2" s="1"/>
  <c r="B939" i="2" a="1"/>
  <c r="B939" i="2" s="1"/>
  <c r="B940" i="2" a="1"/>
  <c r="B940" i="2" s="1"/>
  <c r="B941" i="2" a="1"/>
  <c r="B941" i="2" s="1"/>
  <c r="B942" i="2" a="1"/>
  <c r="B942" i="2" s="1"/>
  <c r="B943" i="2" a="1"/>
  <c r="B943" i="2" s="1"/>
  <c r="B944" i="2" a="1"/>
  <c r="B944" i="2" s="1"/>
  <c r="B945" i="2" a="1"/>
  <c r="B945" i="2" s="1"/>
  <c r="B946" i="2" a="1"/>
  <c r="B946" i="2" s="1"/>
  <c r="B947" i="2" a="1"/>
  <c r="B947" i="2" s="1"/>
  <c r="B948" i="2" a="1"/>
  <c r="B948" i="2" s="1"/>
  <c r="B949" i="2" a="1"/>
  <c r="B949" i="2" s="1"/>
  <c r="B950" i="2" a="1"/>
  <c r="B950" i="2" s="1"/>
  <c r="B951" i="2" a="1"/>
  <c r="B951" i="2" s="1"/>
  <c r="B952" i="2" a="1"/>
  <c r="B952" i="2" s="1"/>
  <c r="B953" i="2" a="1"/>
  <c r="B953" i="2" s="1"/>
  <c r="B954" i="2" a="1"/>
  <c r="B954" i="2" s="1"/>
  <c r="B955" i="2" a="1"/>
  <c r="B955" i="2" s="1"/>
  <c r="B956" i="2" a="1"/>
  <c r="B956" i="2" s="1"/>
  <c r="B957" i="2" a="1"/>
  <c r="B957" i="2" s="1"/>
  <c r="B958" i="2" a="1"/>
  <c r="B958" i="2" s="1"/>
  <c r="B959" i="2" a="1"/>
  <c r="B959" i="2" s="1"/>
  <c r="B960" i="2" a="1"/>
  <c r="B960" i="2" s="1"/>
  <c r="B961" i="2" a="1"/>
  <c r="B961" i="2" s="1"/>
  <c r="B962" i="2" a="1"/>
  <c r="B962" i="2" s="1"/>
  <c r="B963" i="2" a="1"/>
  <c r="B963" i="2" s="1"/>
  <c r="B964" i="2" a="1"/>
  <c r="B964" i="2" s="1"/>
  <c r="B965" i="2" a="1"/>
  <c r="B965" i="2" s="1"/>
  <c r="B966" i="2" a="1"/>
  <c r="B966" i="2" s="1"/>
  <c r="B967" i="2" a="1"/>
  <c r="B967" i="2" s="1"/>
  <c r="B968" i="2" a="1"/>
  <c r="B968" i="2" s="1"/>
  <c r="B969" i="2" a="1"/>
  <c r="B969" i="2" s="1"/>
  <c r="B970" i="2" a="1"/>
  <c r="B970" i="2" s="1"/>
  <c r="B971" i="2" a="1"/>
  <c r="B971" i="2" s="1"/>
  <c r="B972" i="2" a="1"/>
  <c r="B972" i="2" s="1"/>
  <c r="B973" i="2" a="1"/>
  <c r="B973" i="2" s="1"/>
  <c r="B974" i="2" a="1"/>
  <c r="B974" i="2" s="1"/>
  <c r="B975" i="2" a="1"/>
  <c r="B975" i="2" s="1"/>
  <c r="B976" i="2" a="1"/>
  <c r="B976" i="2" s="1"/>
  <c r="B977" i="2" a="1"/>
  <c r="B977" i="2" s="1"/>
  <c r="B978" i="2" a="1"/>
  <c r="B978" i="2" s="1"/>
  <c r="B979" i="2" a="1"/>
  <c r="B979" i="2" s="1"/>
  <c r="B980" i="2" a="1"/>
  <c r="B980" i="2" s="1"/>
  <c r="B981" i="2" a="1"/>
  <c r="B981" i="2" s="1"/>
  <c r="B982" i="2" a="1"/>
  <c r="B982" i="2" s="1"/>
  <c r="B983" i="2" a="1"/>
  <c r="B983" i="2" s="1"/>
  <c r="B984" i="2" a="1"/>
  <c r="B984" i="2" s="1"/>
  <c r="B985" i="2" a="1"/>
  <c r="B985" i="2" s="1"/>
  <c r="B986" i="2" a="1"/>
  <c r="B986" i="2" s="1"/>
  <c r="B987" i="2" a="1"/>
  <c r="B987" i="2" s="1"/>
  <c r="B988" i="2" a="1"/>
  <c r="B988" i="2" s="1"/>
  <c r="B989" i="2" a="1"/>
  <c r="B989" i="2" s="1"/>
  <c r="B990" i="2" a="1"/>
  <c r="B990" i="2" s="1"/>
  <c r="B991" i="2" a="1"/>
  <c r="B991" i="2" s="1"/>
  <c r="B992" i="2" a="1"/>
  <c r="B992" i="2" s="1"/>
  <c r="B993" i="2" a="1"/>
  <c r="B993" i="2" s="1"/>
  <c r="B994" i="2" a="1"/>
  <c r="B994" i="2" s="1"/>
  <c r="B995" i="2" a="1"/>
  <c r="B995" i="2" s="1"/>
  <c r="B996" i="2" a="1"/>
  <c r="B996" i="2" s="1"/>
  <c r="B997" i="2" a="1"/>
  <c r="B997" i="2" s="1"/>
  <c r="B998" i="2" a="1"/>
  <c r="B998" i="2" s="1"/>
  <c r="B999" i="2" a="1"/>
  <c r="B999" i="2" s="1"/>
  <c r="B1000" i="2" a="1"/>
  <c r="B1000" i="2" s="1"/>
  <c r="B1001" i="2" a="1"/>
  <c r="B1001" i="2" s="1"/>
  <c r="B1002" i="2" a="1"/>
  <c r="B1002" i="2" s="1"/>
  <c r="B1003" i="2" a="1"/>
  <c r="B1003" i="2" s="1"/>
  <c r="B1004" i="2" a="1"/>
  <c r="B1004" i="2" s="1"/>
  <c r="B1005" i="2" a="1"/>
  <c r="B1005" i="2" s="1"/>
  <c r="B1006" i="2" a="1"/>
  <c r="B1006" i="2" s="1"/>
  <c r="B1007" i="2" a="1"/>
  <c r="B1007" i="2" s="1"/>
  <c r="B1008" i="2" a="1"/>
  <c r="B1008" i="2" s="1"/>
  <c r="B1009" i="2" a="1"/>
  <c r="B1009" i="2" s="1"/>
  <c r="B1010" i="2" a="1"/>
  <c r="B1010" i="2" s="1"/>
  <c r="B1011" i="2" a="1"/>
  <c r="B1011" i="2" s="1"/>
  <c r="B1012" i="2" a="1"/>
  <c r="B1012" i="2" s="1"/>
  <c r="B1013" i="2" a="1"/>
  <c r="B1013" i="2" s="1"/>
  <c r="B1014" i="2" a="1"/>
  <c r="B1014" i="2" s="1"/>
  <c r="B1015" i="2" a="1"/>
  <c r="B1015" i="2" s="1"/>
  <c r="B1016" i="2" a="1"/>
  <c r="B1016" i="2" s="1"/>
  <c r="B1017" i="2" a="1"/>
  <c r="B1017" i="2" s="1"/>
  <c r="B1018" i="2" a="1"/>
  <c r="B1018" i="2" s="1"/>
  <c r="B1019" i="2" a="1"/>
  <c r="B1019" i="2" s="1"/>
  <c r="B1020" i="2" a="1"/>
  <c r="B1020" i="2" s="1"/>
  <c r="B1021" i="2" a="1"/>
  <c r="B1021" i="2" s="1"/>
  <c r="B1022" i="2" a="1"/>
  <c r="B1022" i="2" s="1"/>
  <c r="B1023" i="2" a="1"/>
  <c r="B1023" i="2" s="1"/>
  <c r="B1024" i="2" a="1"/>
  <c r="B1024" i="2" s="1"/>
  <c r="B1025" i="2" a="1"/>
  <c r="B1025" i="2" s="1"/>
  <c r="B1026" i="2" a="1"/>
  <c r="B1026" i="2" s="1"/>
  <c r="B1027" i="2" a="1"/>
  <c r="B1027" i="2" s="1"/>
  <c r="B1028" i="2" a="1"/>
  <c r="B1028" i="2" s="1"/>
  <c r="B1029" i="2" a="1"/>
  <c r="B1029" i="2" s="1"/>
  <c r="B1030" i="2" a="1"/>
  <c r="B1030" i="2" s="1"/>
  <c r="B1031" i="2" a="1"/>
  <c r="B1031" i="2" s="1"/>
  <c r="B1032" i="2" a="1"/>
  <c r="B1032" i="2" s="1"/>
  <c r="B1033" i="2" a="1"/>
  <c r="B1033" i="2" s="1"/>
  <c r="B1034" i="2" a="1"/>
  <c r="B1034" i="2" s="1"/>
  <c r="B1035" i="2" a="1"/>
  <c r="B1035" i="2" s="1"/>
  <c r="B1036" i="2" a="1"/>
  <c r="B1036" i="2" s="1"/>
  <c r="B1037" i="2" a="1"/>
  <c r="B1037" i="2" s="1"/>
  <c r="B1038" i="2" a="1"/>
  <c r="B1038" i="2" s="1"/>
  <c r="B1039" i="2" a="1"/>
  <c r="B1039" i="2" s="1"/>
  <c r="B1040" i="2" a="1"/>
  <c r="B1040" i="2" s="1"/>
  <c r="B1041" i="2" a="1"/>
  <c r="B1041" i="2" s="1"/>
  <c r="B1042" i="2" a="1"/>
  <c r="B1042" i="2" s="1"/>
  <c r="B1043" i="2" a="1"/>
  <c r="B1043" i="2" s="1"/>
  <c r="B1044" i="2" a="1"/>
  <c r="B1044" i="2" s="1"/>
  <c r="B1045" i="2" a="1"/>
  <c r="B1045" i="2" s="1"/>
  <c r="B1046" i="2" a="1"/>
  <c r="B1046" i="2" s="1"/>
  <c r="B1047" i="2" a="1"/>
  <c r="B1047" i="2" s="1"/>
  <c r="B1048" i="2" a="1"/>
  <c r="B1048" i="2" s="1"/>
  <c r="B1049" i="2" a="1"/>
  <c r="B1049" i="2" s="1"/>
  <c r="B1050" i="2" a="1"/>
  <c r="B1050" i="2" s="1"/>
  <c r="B1051" i="2" a="1"/>
  <c r="B1051" i="2" s="1"/>
  <c r="B1052" i="2" a="1"/>
  <c r="B1052" i="2" s="1"/>
  <c r="B1053" i="2" a="1"/>
  <c r="B1053" i="2" s="1"/>
  <c r="B1054" i="2" a="1"/>
  <c r="B1054" i="2" s="1"/>
  <c r="B1055" i="2" a="1"/>
  <c r="B1055" i="2" s="1"/>
  <c r="B1056" i="2" a="1"/>
  <c r="B1056" i="2" s="1"/>
  <c r="B1057" i="2" a="1"/>
  <c r="B1057" i="2" s="1"/>
  <c r="B1058" i="2" a="1"/>
  <c r="B1058" i="2" s="1"/>
  <c r="B1059" i="2" a="1"/>
  <c r="B1059" i="2" s="1"/>
  <c r="B1060" i="2" a="1"/>
  <c r="B1060" i="2" s="1"/>
  <c r="B1061" i="2" a="1"/>
  <c r="B1061" i="2" s="1"/>
  <c r="B1062" i="2" a="1"/>
  <c r="B1062" i="2" s="1"/>
  <c r="B1063" i="2" a="1"/>
  <c r="B1063" i="2" s="1"/>
  <c r="B1064" i="2" a="1"/>
  <c r="B1064" i="2" s="1"/>
  <c r="B1065" i="2" a="1"/>
  <c r="B1065" i="2" s="1"/>
  <c r="B1066" i="2" a="1"/>
  <c r="B1066" i="2" s="1"/>
  <c r="B1067" i="2" a="1"/>
  <c r="B1067" i="2" s="1"/>
  <c r="B1068" i="2" a="1"/>
  <c r="B1068" i="2" s="1"/>
  <c r="B1069" i="2" a="1"/>
  <c r="B1069" i="2" s="1"/>
  <c r="B1070" i="2" a="1"/>
  <c r="B1070" i="2" s="1"/>
  <c r="B1071" i="2" a="1"/>
  <c r="B1071" i="2" s="1"/>
  <c r="B1072" i="2" a="1"/>
  <c r="B1072" i="2" s="1"/>
  <c r="B1073" i="2" a="1"/>
  <c r="B1073" i="2" s="1"/>
  <c r="B1074" i="2" a="1"/>
  <c r="B1074" i="2" s="1"/>
  <c r="B1075" i="2" a="1"/>
  <c r="B1075" i="2" s="1"/>
  <c r="B1076" i="2" a="1"/>
  <c r="B1076" i="2" s="1"/>
  <c r="B1077" i="2" a="1"/>
  <c r="B1077" i="2" s="1"/>
  <c r="B1078" i="2" a="1"/>
  <c r="B1078" i="2" s="1"/>
  <c r="B1079" i="2" a="1"/>
  <c r="B1079" i="2" s="1"/>
  <c r="B1080" i="2" a="1"/>
  <c r="B1080" i="2" s="1"/>
  <c r="B1081" i="2" a="1"/>
  <c r="B1081" i="2" s="1"/>
  <c r="B1082" i="2" a="1"/>
  <c r="B1082" i="2" s="1"/>
  <c r="B1083" i="2" a="1"/>
  <c r="B1083" i="2" s="1"/>
  <c r="B1084" i="2" a="1"/>
  <c r="B1084" i="2" s="1"/>
  <c r="B1085" i="2" a="1"/>
  <c r="B1085" i="2" s="1"/>
  <c r="B1086" i="2" a="1"/>
  <c r="B1086" i="2" s="1"/>
  <c r="B1087" i="2" a="1"/>
  <c r="B1087" i="2" s="1"/>
  <c r="B1088" i="2" a="1"/>
  <c r="B1088" i="2" s="1"/>
  <c r="B1089" i="2" a="1"/>
  <c r="B1089" i="2" s="1"/>
  <c r="B1090" i="2" a="1"/>
  <c r="B1090" i="2" s="1"/>
  <c r="B1091" i="2" a="1"/>
  <c r="B1091" i="2" s="1"/>
  <c r="B1092" i="2" a="1"/>
  <c r="B1092" i="2" s="1"/>
  <c r="B1093" i="2" a="1"/>
  <c r="B1093" i="2" s="1"/>
  <c r="B1094" i="2" a="1"/>
  <c r="B1094" i="2" s="1"/>
  <c r="B1095" i="2" a="1"/>
  <c r="B1095" i="2" s="1"/>
  <c r="B1096" i="2" a="1"/>
  <c r="B1096" i="2" s="1"/>
  <c r="B1097" i="2" a="1"/>
  <c r="B1097" i="2" s="1"/>
  <c r="B2" i="2" a="1"/>
  <c r="B2" i="2" s="1"/>
  <c r="C2"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D7" i="4"/>
  <c r="D6" i="4"/>
  <c r="V23" i="4"/>
  <c r="E22" i="4"/>
  <c r="K27" i="4" l="1"/>
  <c r="L27" i="4" s="1"/>
  <c r="S26" i="4"/>
  <c r="S23" i="4"/>
  <c r="S27" i="4"/>
  <c r="S25" i="4"/>
  <c r="S24" i="4"/>
  <c r="J10" i="4"/>
  <c r="J8" i="4"/>
  <c r="J4" i="4"/>
  <c r="L4" i="4" s="1"/>
  <c r="J11" i="4"/>
  <c r="J9" i="4"/>
  <c r="J15" i="4"/>
  <c r="J7" i="4"/>
  <c r="J14" i="4"/>
  <c r="J6" i="4"/>
  <c r="J13" i="4"/>
  <c r="J5" i="4"/>
  <c r="L5" i="4" s="1"/>
  <c r="J12" i="4"/>
  <c r="D8" i="4"/>
  <c r="K1013" i="2"/>
  <c r="M1013" i="2" s="1"/>
  <c r="J1013" i="2"/>
  <c r="L1013" i="2" s="1"/>
  <c r="K400" i="2"/>
  <c r="M400" i="2" s="1"/>
  <c r="J400" i="2"/>
  <c r="L400" i="2" s="1"/>
  <c r="K339" i="2"/>
  <c r="M339" i="2" s="1"/>
  <c r="J339" i="2"/>
  <c r="L339" i="2" s="1"/>
  <c r="K904" i="2"/>
  <c r="M904" i="2" s="1"/>
  <c r="J904" i="2"/>
  <c r="L904" i="2" s="1"/>
  <c r="J667" i="2"/>
  <c r="L667" i="2" s="1"/>
  <c r="K667" i="2"/>
  <c r="M667" i="2" s="1"/>
  <c r="K601" i="2"/>
  <c r="M601" i="2" s="1"/>
  <c r="J601" i="2"/>
  <c r="L601" i="2" s="1"/>
  <c r="K557" i="2"/>
  <c r="M557" i="2" s="1"/>
  <c r="J557" i="2"/>
  <c r="L557" i="2" s="1"/>
  <c r="K525" i="2"/>
  <c r="M525" i="2" s="1"/>
  <c r="J525" i="2"/>
  <c r="L525" i="2" s="1"/>
  <c r="J1027" i="2"/>
  <c r="L1027" i="2" s="1"/>
  <c r="K1027" i="2"/>
  <c r="M1027" i="2" s="1"/>
  <c r="K919" i="2"/>
  <c r="M919" i="2" s="1"/>
  <c r="J919" i="2"/>
  <c r="L919" i="2" s="1"/>
  <c r="J763" i="2"/>
  <c r="L763" i="2" s="1"/>
  <c r="K763" i="2"/>
  <c r="M763" i="2" s="1"/>
  <c r="K673" i="2"/>
  <c r="M673" i="2" s="1"/>
  <c r="J673" i="2"/>
  <c r="L673" i="2" s="1"/>
  <c r="K472" i="2"/>
  <c r="M472" i="2" s="1"/>
  <c r="J472" i="2"/>
  <c r="L472" i="2" s="1"/>
  <c r="K1041" i="2"/>
  <c r="M1041" i="2" s="1"/>
  <c r="J1041" i="2"/>
  <c r="L1041" i="2" s="1"/>
  <c r="K1033" i="2"/>
  <c r="M1033" i="2" s="1"/>
  <c r="J1033" i="2"/>
  <c r="L1033" i="2" s="1"/>
  <c r="K981" i="2"/>
  <c r="M981" i="2" s="1"/>
  <c r="J981" i="2"/>
  <c r="L981" i="2" s="1"/>
  <c r="K872" i="2"/>
  <c r="M872" i="2" s="1"/>
  <c r="J872" i="2"/>
  <c r="L872" i="2" s="1"/>
  <c r="H857" i="2"/>
  <c r="K857" i="2"/>
  <c r="M857" i="2" s="1"/>
  <c r="J857" i="2"/>
  <c r="L857" i="2" s="1"/>
  <c r="K739" i="2"/>
  <c r="M739" i="2" s="1"/>
  <c r="J739" i="2"/>
  <c r="L739" i="2" s="1"/>
  <c r="K577" i="2"/>
  <c r="M577" i="2" s="1"/>
  <c r="J577" i="2"/>
  <c r="L577" i="2" s="1"/>
  <c r="K849" i="2"/>
  <c r="M849" i="2" s="1"/>
  <c r="J849" i="2"/>
  <c r="L849" i="2" s="1"/>
  <c r="H831" i="2"/>
  <c r="K831" i="2"/>
  <c r="M831" i="2" s="1"/>
  <c r="J831" i="2"/>
  <c r="L831" i="2" s="1"/>
  <c r="K761" i="2"/>
  <c r="M761" i="2" s="1"/>
  <c r="J761" i="2"/>
  <c r="L761" i="2" s="1"/>
  <c r="J635" i="2"/>
  <c r="L635" i="2" s="1"/>
  <c r="K635" i="2"/>
  <c r="M635" i="2" s="1"/>
  <c r="K210" i="2"/>
  <c r="M210" i="2" s="1"/>
  <c r="J210" i="2"/>
  <c r="L210" i="2" s="1"/>
  <c r="J1090" i="2"/>
  <c r="L1090" i="2" s="1"/>
  <c r="K1090" i="2"/>
  <c r="M1090" i="2" s="1"/>
  <c r="H995" i="2"/>
  <c r="K995" i="2"/>
  <c r="M995" i="2" s="1"/>
  <c r="J995" i="2"/>
  <c r="L995" i="2" s="1"/>
  <c r="K908" i="2"/>
  <c r="M908" i="2" s="1"/>
  <c r="J908" i="2"/>
  <c r="L908" i="2" s="1"/>
  <c r="J722" i="2"/>
  <c r="L722" i="2" s="1"/>
  <c r="K722" i="2"/>
  <c r="M722" i="2" s="1"/>
  <c r="J714" i="2"/>
  <c r="L714" i="2" s="1"/>
  <c r="K714" i="2"/>
  <c r="M714" i="2" s="1"/>
  <c r="K583" i="2"/>
  <c r="M583" i="2" s="1"/>
  <c r="J583" i="2"/>
  <c r="L583" i="2" s="1"/>
  <c r="K303" i="2"/>
  <c r="M303" i="2" s="1"/>
  <c r="J303" i="2"/>
  <c r="L303" i="2" s="1"/>
  <c r="H855" i="2"/>
  <c r="K855" i="2"/>
  <c r="M855" i="2" s="1"/>
  <c r="J855" i="2"/>
  <c r="L855" i="2" s="1"/>
  <c r="K814" i="2"/>
  <c r="M814" i="2" s="1"/>
  <c r="J814" i="2"/>
  <c r="L814" i="2" s="1"/>
  <c r="K729" i="2"/>
  <c r="M729" i="2" s="1"/>
  <c r="J729" i="2"/>
  <c r="L729" i="2" s="1"/>
  <c r="K612" i="2"/>
  <c r="M612" i="2" s="1"/>
  <c r="J612" i="2"/>
  <c r="L612" i="2" s="1"/>
  <c r="K560" i="2"/>
  <c r="M560" i="2" s="1"/>
  <c r="J560" i="2"/>
  <c r="L560" i="2" s="1"/>
  <c r="K409" i="2"/>
  <c r="M409" i="2" s="1"/>
  <c r="J409" i="2"/>
  <c r="L409" i="2" s="1"/>
  <c r="J690" i="2"/>
  <c r="L690" i="2" s="1"/>
  <c r="K690" i="2"/>
  <c r="M690" i="2" s="1"/>
  <c r="J618" i="2"/>
  <c r="L618" i="2" s="1"/>
  <c r="K618" i="2"/>
  <c r="M618" i="2" s="1"/>
  <c r="K519" i="2"/>
  <c r="M519" i="2" s="1"/>
  <c r="J519" i="2"/>
  <c r="L519" i="2" s="1"/>
  <c r="K393" i="2"/>
  <c r="M393" i="2" s="1"/>
  <c r="J393" i="2"/>
  <c r="L393" i="2" s="1"/>
  <c r="K1061" i="2"/>
  <c r="M1061" i="2" s="1"/>
  <c r="J1061" i="2"/>
  <c r="L1061" i="2" s="1"/>
  <c r="K1045" i="2"/>
  <c r="M1045" i="2" s="1"/>
  <c r="J1045" i="2"/>
  <c r="L1045" i="2" s="1"/>
  <c r="H1074" i="2"/>
  <c r="J1074" i="2"/>
  <c r="L1074" i="2" s="1"/>
  <c r="K1074" i="2"/>
  <c r="M1074" i="2" s="1"/>
  <c r="K1093" i="2"/>
  <c r="M1093" i="2" s="1"/>
  <c r="J1093" i="2"/>
  <c r="L1093" i="2" s="1"/>
  <c r="K1086" i="2"/>
  <c r="M1086" i="2" s="1"/>
  <c r="J1086" i="2"/>
  <c r="L1086" i="2" s="1"/>
  <c r="K1079" i="2"/>
  <c r="M1079" i="2" s="1"/>
  <c r="J1079" i="2"/>
  <c r="L1079" i="2" s="1"/>
  <c r="H1072" i="2"/>
  <c r="K1072" i="2"/>
  <c r="M1072" i="2" s="1"/>
  <c r="J1072" i="2"/>
  <c r="L1072" i="2" s="1"/>
  <c r="K1065" i="2"/>
  <c r="M1065" i="2" s="1"/>
  <c r="J1065" i="2"/>
  <c r="L1065" i="2" s="1"/>
  <c r="K1057" i="2"/>
  <c r="M1057" i="2" s="1"/>
  <c r="J1057" i="2"/>
  <c r="L1057" i="2" s="1"/>
  <c r="H1049" i="2"/>
  <c r="K1049" i="2"/>
  <c r="M1049" i="2" s="1"/>
  <c r="J1049" i="2"/>
  <c r="L1049" i="2" s="1"/>
  <c r="J1043" i="2"/>
  <c r="L1043" i="2" s="1"/>
  <c r="K1043" i="2"/>
  <c r="M1043" i="2" s="1"/>
  <c r="K1036" i="2"/>
  <c r="M1036" i="2" s="1"/>
  <c r="J1036" i="2"/>
  <c r="L1036" i="2" s="1"/>
  <c r="K1030" i="2"/>
  <c r="M1030" i="2" s="1"/>
  <c r="J1030" i="2"/>
  <c r="L1030" i="2" s="1"/>
  <c r="K1023" i="2"/>
  <c r="M1023" i="2" s="1"/>
  <c r="J1023" i="2"/>
  <c r="L1023" i="2" s="1"/>
  <c r="K1015" i="2"/>
  <c r="M1015" i="2" s="1"/>
  <c r="J1015" i="2"/>
  <c r="L1015" i="2" s="1"/>
  <c r="K1008" i="2"/>
  <c r="M1008" i="2" s="1"/>
  <c r="J1008" i="2"/>
  <c r="L1008" i="2" s="1"/>
  <c r="J1002" i="2"/>
  <c r="L1002" i="2" s="1"/>
  <c r="K1002" i="2"/>
  <c r="M1002" i="2" s="1"/>
  <c r="H988" i="2"/>
  <c r="K988" i="2"/>
  <c r="M988" i="2" s="1"/>
  <c r="J988" i="2"/>
  <c r="L988" i="2" s="1"/>
  <c r="K974" i="2"/>
  <c r="M974" i="2" s="1"/>
  <c r="J974" i="2"/>
  <c r="L974" i="2" s="1"/>
  <c r="K967" i="2"/>
  <c r="M967" i="2" s="1"/>
  <c r="J967" i="2"/>
  <c r="L967" i="2" s="1"/>
  <c r="K960" i="2"/>
  <c r="M960" i="2" s="1"/>
  <c r="J960" i="2"/>
  <c r="L960" i="2" s="1"/>
  <c r="K953" i="2"/>
  <c r="M953" i="2" s="1"/>
  <c r="J953" i="2"/>
  <c r="L953" i="2" s="1"/>
  <c r="J946" i="2"/>
  <c r="L946" i="2" s="1"/>
  <c r="K946" i="2"/>
  <c r="M946" i="2" s="1"/>
  <c r="J939" i="2"/>
  <c r="L939" i="2" s="1"/>
  <c r="K939" i="2"/>
  <c r="M939" i="2" s="1"/>
  <c r="H932" i="2"/>
  <c r="K932" i="2"/>
  <c r="M932" i="2" s="1"/>
  <c r="J932" i="2"/>
  <c r="L932" i="2" s="1"/>
  <c r="K925" i="2"/>
  <c r="M925" i="2" s="1"/>
  <c r="J925" i="2"/>
  <c r="L925" i="2" s="1"/>
  <c r="K911" i="2"/>
  <c r="M911" i="2" s="1"/>
  <c r="J911" i="2"/>
  <c r="L911" i="2" s="1"/>
  <c r="K897" i="2"/>
  <c r="M897" i="2" s="1"/>
  <c r="J897" i="2"/>
  <c r="L897" i="2" s="1"/>
  <c r="K889" i="2"/>
  <c r="M889" i="2" s="1"/>
  <c r="J889" i="2"/>
  <c r="L889" i="2" s="1"/>
  <c r="K881" i="2"/>
  <c r="M881" i="2" s="1"/>
  <c r="J881" i="2"/>
  <c r="L881" i="2" s="1"/>
  <c r="J874" i="2"/>
  <c r="L874" i="2" s="1"/>
  <c r="K874" i="2"/>
  <c r="M874" i="2" s="1"/>
  <c r="K868" i="2"/>
  <c r="M868" i="2" s="1"/>
  <c r="J868" i="2"/>
  <c r="L868" i="2" s="1"/>
  <c r="K861" i="2"/>
  <c r="M861" i="2" s="1"/>
  <c r="J861" i="2"/>
  <c r="L861" i="2" s="1"/>
  <c r="K843" i="2"/>
  <c r="M843" i="2" s="1"/>
  <c r="J843" i="2"/>
  <c r="L843" i="2" s="1"/>
  <c r="H838" i="2"/>
  <c r="K838" i="2"/>
  <c r="M838" i="2" s="1"/>
  <c r="J838" i="2"/>
  <c r="L838" i="2" s="1"/>
  <c r="K824" i="2"/>
  <c r="M824" i="2" s="1"/>
  <c r="J824" i="2"/>
  <c r="L824" i="2" s="1"/>
  <c r="K817" i="2"/>
  <c r="M817" i="2" s="1"/>
  <c r="J817" i="2"/>
  <c r="L817" i="2" s="1"/>
  <c r="J810" i="2"/>
  <c r="L810" i="2" s="1"/>
  <c r="K810" i="2"/>
  <c r="M810" i="2" s="1"/>
  <c r="K803" i="2"/>
  <c r="M803" i="2" s="1"/>
  <c r="J803" i="2"/>
  <c r="L803" i="2" s="1"/>
  <c r="J795" i="2"/>
  <c r="L795" i="2" s="1"/>
  <c r="K795" i="2"/>
  <c r="M795" i="2" s="1"/>
  <c r="J787" i="2"/>
  <c r="L787" i="2" s="1"/>
  <c r="K787" i="2"/>
  <c r="M787" i="2" s="1"/>
  <c r="K779" i="2"/>
  <c r="M779" i="2" s="1"/>
  <c r="J779" i="2"/>
  <c r="L779" i="2" s="1"/>
  <c r="J771" i="2"/>
  <c r="L771" i="2" s="1"/>
  <c r="K771" i="2"/>
  <c r="M771" i="2" s="1"/>
  <c r="K757" i="2"/>
  <c r="M757" i="2" s="1"/>
  <c r="J757" i="2"/>
  <c r="L757" i="2" s="1"/>
  <c r="K750" i="2"/>
  <c r="M750" i="2" s="1"/>
  <c r="J750" i="2"/>
  <c r="L750" i="2" s="1"/>
  <c r="K742" i="2"/>
  <c r="M742" i="2" s="1"/>
  <c r="J742" i="2"/>
  <c r="L742" i="2" s="1"/>
  <c r="K735" i="2"/>
  <c r="M735" i="2" s="1"/>
  <c r="J735" i="2"/>
  <c r="L735" i="2" s="1"/>
  <c r="J707" i="2"/>
  <c r="L707" i="2" s="1"/>
  <c r="K707" i="2"/>
  <c r="M707" i="2" s="1"/>
  <c r="K700" i="2"/>
  <c r="M700" i="2" s="1"/>
  <c r="J700" i="2"/>
  <c r="L700" i="2" s="1"/>
  <c r="K693" i="2"/>
  <c r="M693" i="2" s="1"/>
  <c r="J693" i="2"/>
  <c r="L693" i="2" s="1"/>
  <c r="K686" i="2"/>
  <c r="M686" i="2" s="1"/>
  <c r="J686" i="2"/>
  <c r="L686" i="2" s="1"/>
  <c r="K679" i="2"/>
  <c r="M679" i="2" s="1"/>
  <c r="J679" i="2"/>
  <c r="L679" i="2" s="1"/>
  <c r="J659" i="2"/>
  <c r="L659" i="2" s="1"/>
  <c r="K659" i="2"/>
  <c r="M659" i="2" s="1"/>
  <c r="K652" i="2"/>
  <c r="M652" i="2" s="1"/>
  <c r="J652" i="2"/>
  <c r="L652" i="2" s="1"/>
  <c r="K645" i="2"/>
  <c r="M645" i="2" s="1"/>
  <c r="J645" i="2"/>
  <c r="L645" i="2" s="1"/>
  <c r="K638" i="2"/>
  <c r="M638" i="2" s="1"/>
  <c r="J638" i="2"/>
  <c r="L638" i="2" s="1"/>
  <c r="K631" i="2"/>
  <c r="M631" i="2" s="1"/>
  <c r="J631" i="2"/>
  <c r="L631" i="2" s="1"/>
  <c r="K624" i="2"/>
  <c r="M624" i="2" s="1"/>
  <c r="J624" i="2"/>
  <c r="L624" i="2" s="1"/>
  <c r="K604" i="2"/>
  <c r="M604" i="2" s="1"/>
  <c r="J604" i="2"/>
  <c r="L604" i="2" s="1"/>
  <c r="K597" i="2"/>
  <c r="M597" i="2" s="1"/>
  <c r="J597" i="2"/>
  <c r="L597" i="2" s="1"/>
  <c r="K590" i="2"/>
  <c r="M590" i="2" s="1"/>
  <c r="J590" i="2"/>
  <c r="L590" i="2" s="1"/>
  <c r="K570" i="2"/>
  <c r="M570" i="2" s="1"/>
  <c r="J570" i="2"/>
  <c r="L570" i="2" s="1"/>
  <c r="K563" i="2"/>
  <c r="M563" i="2" s="1"/>
  <c r="J563" i="2"/>
  <c r="L563" i="2" s="1"/>
  <c r="K550" i="2"/>
  <c r="M550" i="2" s="1"/>
  <c r="J550" i="2"/>
  <c r="L550" i="2" s="1"/>
  <c r="K544" i="2"/>
  <c r="M544" i="2" s="1"/>
  <c r="J544" i="2"/>
  <c r="L544" i="2" s="1"/>
  <c r="K538" i="2"/>
  <c r="M538" i="2" s="1"/>
  <c r="J538" i="2"/>
  <c r="L538" i="2" s="1"/>
  <c r="K532" i="2"/>
  <c r="M532" i="2" s="1"/>
  <c r="J532" i="2"/>
  <c r="L532" i="2" s="1"/>
  <c r="K513" i="2"/>
  <c r="M513" i="2" s="1"/>
  <c r="J513" i="2"/>
  <c r="L513" i="2" s="1"/>
  <c r="K505" i="2"/>
  <c r="M505" i="2" s="1"/>
  <c r="J505" i="2"/>
  <c r="L505" i="2" s="1"/>
  <c r="K498" i="2"/>
  <c r="M498" i="2" s="1"/>
  <c r="J498" i="2"/>
  <c r="L498" i="2" s="1"/>
  <c r="K490" i="2"/>
  <c r="M490" i="2" s="1"/>
  <c r="J490" i="2"/>
  <c r="L490" i="2" s="1"/>
  <c r="K475" i="2"/>
  <c r="M475" i="2" s="1"/>
  <c r="J475" i="2"/>
  <c r="L475" i="2" s="1"/>
  <c r="K468" i="2"/>
  <c r="M468" i="2" s="1"/>
  <c r="J468" i="2"/>
  <c r="L468" i="2" s="1"/>
  <c r="K461" i="2"/>
  <c r="M461" i="2" s="1"/>
  <c r="J461" i="2"/>
  <c r="L461" i="2" s="1"/>
  <c r="K454" i="2"/>
  <c r="M454" i="2" s="1"/>
  <c r="J454" i="2"/>
  <c r="L454" i="2" s="1"/>
  <c r="K446" i="2"/>
  <c r="M446" i="2" s="1"/>
  <c r="J446" i="2"/>
  <c r="L446" i="2" s="1"/>
  <c r="K438" i="2"/>
  <c r="M438" i="2" s="1"/>
  <c r="J438" i="2"/>
  <c r="L438" i="2" s="1"/>
  <c r="K417" i="2"/>
  <c r="M417" i="2" s="1"/>
  <c r="J417" i="2"/>
  <c r="L417" i="2" s="1"/>
  <c r="K403" i="2"/>
  <c r="M403" i="2" s="1"/>
  <c r="J403" i="2"/>
  <c r="L403" i="2" s="1"/>
  <c r="K396" i="2"/>
  <c r="M396" i="2" s="1"/>
  <c r="J396" i="2"/>
  <c r="L396" i="2" s="1"/>
  <c r="K389" i="2"/>
  <c r="M389" i="2" s="1"/>
  <c r="J389" i="2"/>
  <c r="L389" i="2" s="1"/>
  <c r="K381" i="2"/>
  <c r="M381" i="2" s="1"/>
  <c r="J381" i="2"/>
  <c r="L381" i="2" s="1"/>
  <c r="K373" i="2"/>
  <c r="M373" i="2" s="1"/>
  <c r="J373" i="2"/>
  <c r="L373" i="2" s="1"/>
  <c r="K367" i="2"/>
  <c r="M367" i="2" s="1"/>
  <c r="J367" i="2"/>
  <c r="L367" i="2" s="1"/>
  <c r="K360" i="2"/>
  <c r="M360" i="2" s="1"/>
  <c r="J360" i="2"/>
  <c r="L360" i="2" s="1"/>
  <c r="K352" i="2"/>
  <c r="M352" i="2" s="1"/>
  <c r="J352" i="2"/>
  <c r="L352" i="2" s="1"/>
  <c r="K344" i="2"/>
  <c r="M344" i="2" s="1"/>
  <c r="J344" i="2"/>
  <c r="L344" i="2" s="1"/>
  <c r="K337" i="2"/>
  <c r="M337" i="2" s="1"/>
  <c r="J337" i="2"/>
  <c r="L337" i="2" s="1"/>
  <c r="K329" i="2"/>
  <c r="M329" i="2" s="1"/>
  <c r="J329" i="2"/>
  <c r="L329" i="2" s="1"/>
  <c r="K321" i="2"/>
  <c r="M321" i="2" s="1"/>
  <c r="J321" i="2"/>
  <c r="L321" i="2" s="1"/>
  <c r="K314" i="2"/>
  <c r="M314" i="2" s="1"/>
  <c r="J314" i="2"/>
  <c r="L314" i="2" s="1"/>
  <c r="K306" i="2"/>
  <c r="M306" i="2" s="1"/>
  <c r="J306" i="2"/>
  <c r="L306" i="2" s="1"/>
  <c r="K299" i="2"/>
  <c r="M299" i="2" s="1"/>
  <c r="J299" i="2"/>
  <c r="L299" i="2" s="1"/>
  <c r="K291" i="2"/>
  <c r="M291" i="2" s="1"/>
  <c r="J291" i="2"/>
  <c r="L291" i="2" s="1"/>
  <c r="K283" i="2"/>
  <c r="M283" i="2" s="1"/>
  <c r="J283" i="2"/>
  <c r="L283" i="2" s="1"/>
  <c r="K276" i="2"/>
  <c r="M276" i="2" s="1"/>
  <c r="J276" i="2"/>
  <c r="L276" i="2" s="1"/>
  <c r="K268" i="2"/>
  <c r="M268" i="2" s="1"/>
  <c r="J268" i="2"/>
  <c r="L268" i="2" s="1"/>
  <c r="K260" i="2"/>
  <c r="M260" i="2" s="1"/>
  <c r="J260" i="2"/>
  <c r="L260" i="2" s="1"/>
  <c r="K252" i="2"/>
  <c r="M252" i="2" s="1"/>
  <c r="J252" i="2"/>
  <c r="L252" i="2" s="1"/>
  <c r="K244" i="2"/>
  <c r="M244" i="2" s="1"/>
  <c r="J244" i="2"/>
  <c r="L244" i="2" s="1"/>
  <c r="K236" i="2"/>
  <c r="M236" i="2" s="1"/>
  <c r="J236" i="2"/>
  <c r="L236" i="2" s="1"/>
  <c r="K228" i="2"/>
  <c r="M228" i="2" s="1"/>
  <c r="J228" i="2"/>
  <c r="L228" i="2" s="1"/>
  <c r="K220" i="2"/>
  <c r="M220" i="2" s="1"/>
  <c r="J220" i="2"/>
  <c r="L220" i="2" s="1"/>
  <c r="K213" i="2"/>
  <c r="M213" i="2" s="1"/>
  <c r="J213" i="2"/>
  <c r="L213" i="2" s="1"/>
  <c r="K206" i="2"/>
  <c r="M206" i="2" s="1"/>
  <c r="J206" i="2"/>
  <c r="L206" i="2" s="1"/>
  <c r="K198" i="2"/>
  <c r="M198" i="2" s="1"/>
  <c r="J198" i="2"/>
  <c r="L198" i="2" s="1"/>
  <c r="K191" i="2"/>
  <c r="M191" i="2" s="1"/>
  <c r="J191" i="2"/>
  <c r="L191" i="2" s="1"/>
  <c r="K183" i="2"/>
  <c r="M183" i="2" s="1"/>
  <c r="J183" i="2"/>
  <c r="L183" i="2" s="1"/>
  <c r="K175" i="2"/>
  <c r="M175" i="2" s="1"/>
  <c r="J175" i="2"/>
  <c r="L175" i="2" s="1"/>
  <c r="K168" i="2"/>
  <c r="M168" i="2" s="1"/>
  <c r="J168" i="2"/>
  <c r="L168" i="2" s="1"/>
  <c r="K160" i="2"/>
  <c r="M160" i="2" s="1"/>
  <c r="J160" i="2"/>
  <c r="L160" i="2" s="1"/>
  <c r="K152" i="2"/>
  <c r="M152" i="2" s="1"/>
  <c r="J152" i="2"/>
  <c r="L152" i="2" s="1"/>
  <c r="K144" i="2"/>
  <c r="M144" i="2" s="1"/>
  <c r="J144" i="2"/>
  <c r="L144" i="2" s="1"/>
  <c r="K106" i="2"/>
  <c r="M106" i="2" s="1"/>
  <c r="J106" i="2"/>
  <c r="L106" i="2" s="1"/>
  <c r="K1053" i="2"/>
  <c r="M1053" i="2" s="1"/>
  <c r="J1053" i="2"/>
  <c r="L1053" i="2" s="1"/>
  <c r="H1092" i="2"/>
  <c r="K1092" i="2"/>
  <c r="M1092" i="2" s="1"/>
  <c r="J1092" i="2"/>
  <c r="L1092" i="2" s="1"/>
  <c r="K1085" i="2"/>
  <c r="M1085" i="2" s="1"/>
  <c r="J1085" i="2"/>
  <c r="L1085" i="2" s="1"/>
  <c r="K1078" i="2"/>
  <c r="M1078" i="2" s="1"/>
  <c r="J1078" i="2"/>
  <c r="L1078" i="2" s="1"/>
  <c r="K1071" i="2"/>
  <c r="M1071" i="2" s="1"/>
  <c r="J1071" i="2"/>
  <c r="L1071" i="2" s="1"/>
  <c r="K1064" i="2"/>
  <c r="M1064" i="2" s="1"/>
  <c r="J1064" i="2"/>
  <c r="L1064" i="2" s="1"/>
  <c r="H1056" i="2"/>
  <c r="K1056" i="2"/>
  <c r="M1056" i="2" s="1"/>
  <c r="J1056" i="2"/>
  <c r="L1056" i="2" s="1"/>
  <c r="K1048" i="2"/>
  <c r="M1048" i="2" s="1"/>
  <c r="J1048" i="2"/>
  <c r="L1048" i="2" s="1"/>
  <c r="J1042" i="2"/>
  <c r="L1042" i="2" s="1"/>
  <c r="K1042" i="2"/>
  <c r="M1042" i="2" s="1"/>
  <c r="K1035" i="2"/>
  <c r="M1035" i="2" s="1"/>
  <c r="J1035" i="2"/>
  <c r="L1035" i="2" s="1"/>
  <c r="K1029" i="2"/>
  <c r="M1029" i="2" s="1"/>
  <c r="J1029" i="2"/>
  <c r="L1029" i="2" s="1"/>
  <c r="H1022" i="2"/>
  <c r="K1022" i="2"/>
  <c r="M1022" i="2" s="1"/>
  <c r="J1022" i="2"/>
  <c r="L1022" i="2" s="1"/>
  <c r="K1014" i="2"/>
  <c r="M1014" i="2" s="1"/>
  <c r="J1014" i="2"/>
  <c r="L1014" i="2" s="1"/>
  <c r="K1007" i="2"/>
  <c r="M1007" i="2" s="1"/>
  <c r="J1007" i="2"/>
  <c r="L1007" i="2" s="1"/>
  <c r="H1001" i="2"/>
  <c r="K1001" i="2"/>
  <c r="M1001" i="2" s="1"/>
  <c r="J1001" i="2"/>
  <c r="L1001" i="2" s="1"/>
  <c r="J987" i="2"/>
  <c r="L987" i="2" s="1"/>
  <c r="K987" i="2"/>
  <c r="M987" i="2" s="1"/>
  <c r="K980" i="2"/>
  <c r="M980" i="2" s="1"/>
  <c r="J980" i="2"/>
  <c r="L980" i="2" s="1"/>
  <c r="K973" i="2"/>
  <c r="M973" i="2" s="1"/>
  <c r="J973" i="2"/>
  <c r="L973" i="2" s="1"/>
  <c r="K966" i="2"/>
  <c r="M966" i="2" s="1"/>
  <c r="J966" i="2"/>
  <c r="L966" i="2" s="1"/>
  <c r="K959" i="2"/>
  <c r="M959" i="2" s="1"/>
  <c r="J959" i="2"/>
  <c r="L959" i="2" s="1"/>
  <c r="K952" i="2"/>
  <c r="M952" i="2" s="1"/>
  <c r="J952" i="2"/>
  <c r="L952" i="2" s="1"/>
  <c r="H945" i="2"/>
  <c r="K945" i="2"/>
  <c r="M945" i="2" s="1"/>
  <c r="J945" i="2"/>
  <c r="L945" i="2" s="1"/>
  <c r="J938" i="2"/>
  <c r="L938" i="2" s="1"/>
  <c r="K938" i="2"/>
  <c r="M938" i="2" s="1"/>
  <c r="H931" i="2"/>
  <c r="K931" i="2"/>
  <c r="M931" i="2" s="1"/>
  <c r="J931" i="2"/>
  <c r="L931" i="2" s="1"/>
  <c r="K924" i="2"/>
  <c r="M924" i="2" s="1"/>
  <c r="J924" i="2"/>
  <c r="L924" i="2" s="1"/>
  <c r="K918" i="2"/>
  <c r="M918" i="2" s="1"/>
  <c r="J918" i="2"/>
  <c r="L918" i="2" s="1"/>
  <c r="H910" i="2"/>
  <c r="K910" i="2"/>
  <c r="M910" i="2" s="1"/>
  <c r="J910" i="2"/>
  <c r="L910" i="2" s="1"/>
  <c r="K896" i="2"/>
  <c r="M896" i="2" s="1"/>
  <c r="J896" i="2"/>
  <c r="L896" i="2" s="1"/>
  <c r="K888" i="2"/>
  <c r="M888" i="2" s="1"/>
  <c r="J888" i="2"/>
  <c r="L888" i="2" s="1"/>
  <c r="K880" i="2"/>
  <c r="M880" i="2" s="1"/>
  <c r="J880" i="2"/>
  <c r="L880" i="2" s="1"/>
  <c r="K873" i="2"/>
  <c r="M873" i="2" s="1"/>
  <c r="J873" i="2"/>
  <c r="L873" i="2" s="1"/>
  <c r="K867" i="2"/>
  <c r="M867" i="2" s="1"/>
  <c r="J867" i="2"/>
  <c r="L867" i="2" s="1"/>
  <c r="K860" i="2"/>
  <c r="M860" i="2" s="1"/>
  <c r="J860" i="2"/>
  <c r="L860" i="2" s="1"/>
  <c r="K848" i="2"/>
  <c r="M848" i="2" s="1"/>
  <c r="J848" i="2"/>
  <c r="L848" i="2" s="1"/>
  <c r="J842" i="2"/>
  <c r="L842" i="2" s="1"/>
  <c r="K842" i="2"/>
  <c r="M842" i="2" s="1"/>
  <c r="K837" i="2"/>
  <c r="M837" i="2" s="1"/>
  <c r="J837" i="2"/>
  <c r="L837" i="2" s="1"/>
  <c r="H823" i="2"/>
  <c r="K823" i="2"/>
  <c r="M823" i="2" s="1"/>
  <c r="J823" i="2"/>
  <c r="L823" i="2" s="1"/>
  <c r="K816" i="2"/>
  <c r="M816" i="2" s="1"/>
  <c r="J816" i="2"/>
  <c r="L816" i="2" s="1"/>
  <c r="H809" i="2"/>
  <c r="K809" i="2"/>
  <c r="M809" i="2" s="1"/>
  <c r="J809" i="2"/>
  <c r="L809" i="2" s="1"/>
  <c r="K802" i="2"/>
  <c r="M802" i="2" s="1"/>
  <c r="J802" i="2"/>
  <c r="L802" i="2" s="1"/>
  <c r="J794" i="2"/>
  <c r="L794" i="2" s="1"/>
  <c r="K794" i="2"/>
  <c r="M794" i="2" s="1"/>
  <c r="J786" i="2"/>
  <c r="L786" i="2" s="1"/>
  <c r="K786" i="2"/>
  <c r="M786" i="2" s="1"/>
  <c r="J778" i="2"/>
  <c r="L778" i="2" s="1"/>
  <c r="K778" i="2"/>
  <c r="M778" i="2" s="1"/>
  <c r="J770" i="2"/>
  <c r="L770" i="2" s="1"/>
  <c r="K770" i="2"/>
  <c r="M770" i="2" s="1"/>
  <c r="K756" i="2"/>
  <c r="M756" i="2" s="1"/>
  <c r="J756" i="2"/>
  <c r="L756" i="2" s="1"/>
  <c r="K749" i="2"/>
  <c r="M749" i="2" s="1"/>
  <c r="J749" i="2"/>
  <c r="L749" i="2" s="1"/>
  <c r="K741" i="2"/>
  <c r="M741" i="2" s="1"/>
  <c r="J741" i="2"/>
  <c r="L741" i="2" s="1"/>
  <c r="K734" i="2"/>
  <c r="M734" i="2" s="1"/>
  <c r="J734" i="2"/>
  <c r="L734" i="2" s="1"/>
  <c r="K728" i="2"/>
  <c r="M728" i="2" s="1"/>
  <c r="J728" i="2"/>
  <c r="L728" i="2" s="1"/>
  <c r="K721" i="2"/>
  <c r="M721" i="2" s="1"/>
  <c r="J721" i="2"/>
  <c r="L721" i="2" s="1"/>
  <c r="J706" i="2"/>
  <c r="L706" i="2" s="1"/>
  <c r="K706" i="2"/>
  <c r="M706" i="2" s="1"/>
  <c r="J699" i="2"/>
  <c r="L699" i="2" s="1"/>
  <c r="K699" i="2"/>
  <c r="M699" i="2" s="1"/>
  <c r="K692" i="2"/>
  <c r="M692" i="2" s="1"/>
  <c r="J692" i="2"/>
  <c r="L692" i="2" s="1"/>
  <c r="K685" i="2"/>
  <c r="M685" i="2" s="1"/>
  <c r="J685" i="2"/>
  <c r="L685" i="2" s="1"/>
  <c r="K678" i="2"/>
  <c r="M678" i="2" s="1"/>
  <c r="J678" i="2"/>
  <c r="L678" i="2" s="1"/>
  <c r="K672" i="2"/>
  <c r="M672" i="2" s="1"/>
  <c r="J672" i="2"/>
  <c r="L672" i="2" s="1"/>
  <c r="J666" i="2"/>
  <c r="L666" i="2" s="1"/>
  <c r="K666" i="2"/>
  <c r="M666" i="2" s="1"/>
  <c r="J658" i="2"/>
  <c r="L658" i="2" s="1"/>
  <c r="K658" i="2"/>
  <c r="M658" i="2" s="1"/>
  <c r="K651" i="2"/>
  <c r="M651" i="2" s="1"/>
  <c r="J651" i="2"/>
  <c r="L651" i="2" s="1"/>
  <c r="K644" i="2"/>
  <c r="M644" i="2" s="1"/>
  <c r="J644" i="2"/>
  <c r="L644" i="2" s="1"/>
  <c r="K637" i="2"/>
  <c r="M637" i="2" s="1"/>
  <c r="J637" i="2"/>
  <c r="L637" i="2" s="1"/>
  <c r="K630" i="2"/>
  <c r="M630" i="2" s="1"/>
  <c r="J630" i="2"/>
  <c r="L630" i="2" s="1"/>
  <c r="K623" i="2"/>
  <c r="M623" i="2" s="1"/>
  <c r="J623" i="2"/>
  <c r="L623" i="2" s="1"/>
  <c r="K617" i="2"/>
  <c r="M617" i="2" s="1"/>
  <c r="J617" i="2"/>
  <c r="L617" i="2" s="1"/>
  <c r="K611" i="2"/>
  <c r="M611" i="2" s="1"/>
  <c r="J611" i="2"/>
  <c r="L611" i="2" s="1"/>
  <c r="J603" i="2"/>
  <c r="L603" i="2" s="1"/>
  <c r="K603" i="2"/>
  <c r="M603" i="2" s="1"/>
  <c r="K596" i="2"/>
  <c r="M596" i="2" s="1"/>
  <c r="J596" i="2"/>
  <c r="L596" i="2" s="1"/>
  <c r="K589" i="2"/>
  <c r="M589" i="2" s="1"/>
  <c r="J589" i="2"/>
  <c r="L589" i="2" s="1"/>
  <c r="K576" i="2"/>
  <c r="M576" i="2" s="1"/>
  <c r="J576" i="2"/>
  <c r="L576" i="2" s="1"/>
  <c r="K569" i="2"/>
  <c r="M569" i="2" s="1"/>
  <c r="J569" i="2"/>
  <c r="L569" i="2" s="1"/>
  <c r="K562" i="2"/>
  <c r="M562" i="2" s="1"/>
  <c r="J562" i="2"/>
  <c r="L562" i="2" s="1"/>
  <c r="K556" i="2"/>
  <c r="M556" i="2" s="1"/>
  <c r="J556" i="2"/>
  <c r="L556" i="2" s="1"/>
  <c r="K549" i="2"/>
  <c r="M549" i="2" s="1"/>
  <c r="J549" i="2"/>
  <c r="L549" i="2" s="1"/>
  <c r="K543" i="2"/>
  <c r="M543" i="2" s="1"/>
  <c r="J543" i="2"/>
  <c r="L543" i="2" s="1"/>
  <c r="K537" i="2"/>
  <c r="M537" i="2" s="1"/>
  <c r="J537" i="2"/>
  <c r="L537" i="2" s="1"/>
  <c r="K531" i="2"/>
  <c r="M531" i="2" s="1"/>
  <c r="J531" i="2"/>
  <c r="L531" i="2" s="1"/>
  <c r="K518" i="2"/>
  <c r="M518" i="2" s="1"/>
  <c r="J518" i="2"/>
  <c r="L518" i="2" s="1"/>
  <c r="K512" i="2"/>
  <c r="M512" i="2" s="1"/>
  <c r="J512" i="2"/>
  <c r="L512" i="2" s="1"/>
  <c r="K504" i="2"/>
  <c r="M504" i="2" s="1"/>
  <c r="J504" i="2"/>
  <c r="L504" i="2" s="1"/>
  <c r="K497" i="2"/>
  <c r="M497" i="2" s="1"/>
  <c r="J497" i="2"/>
  <c r="L497" i="2" s="1"/>
  <c r="K489" i="2"/>
  <c r="M489" i="2" s="1"/>
  <c r="J489" i="2"/>
  <c r="L489" i="2" s="1"/>
  <c r="K482" i="2"/>
  <c r="M482" i="2" s="1"/>
  <c r="J482" i="2"/>
  <c r="L482" i="2" s="1"/>
  <c r="K474" i="2"/>
  <c r="M474" i="2" s="1"/>
  <c r="J474" i="2"/>
  <c r="L474" i="2" s="1"/>
  <c r="K467" i="2"/>
  <c r="M467" i="2" s="1"/>
  <c r="J467" i="2"/>
  <c r="L467" i="2" s="1"/>
  <c r="K460" i="2"/>
  <c r="M460" i="2" s="1"/>
  <c r="J460" i="2"/>
  <c r="L460" i="2" s="1"/>
  <c r="K453" i="2"/>
  <c r="M453" i="2" s="1"/>
  <c r="J453" i="2"/>
  <c r="L453" i="2" s="1"/>
  <c r="K445" i="2"/>
  <c r="M445" i="2" s="1"/>
  <c r="J445" i="2"/>
  <c r="L445" i="2" s="1"/>
  <c r="K437" i="2"/>
  <c r="M437" i="2" s="1"/>
  <c r="J437" i="2"/>
  <c r="L437" i="2" s="1"/>
  <c r="K431" i="2"/>
  <c r="M431" i="2" s="1"/>
  <c r="J431" i="2"/>
  <c r="L431" i="2" s="1"/>
  <c r="K424" i="2"/>
  <c r="M424" i="2" s="1"/>
  <c r="J424" i="2"/>
  <c r="L424" i="2" s="1"/>
  <c r="K416" i="2"/>
  <c r="M416" i="2" s="1"/>
  <c r="J416" i="2"/>
  <c r="L416" i="2" s="1"/>
  <c r="K402" i="2"/>
  <c r="M402" i="2" s="1"/>
  <c r="J402" i="2"/>
  <c r="L402" i="2" s="1"/>
  <c r="K395" i="2"/>
  <c r="M395" i="2" s="1"/>
  <c r="J395" i="2"/>
  <c r="L395" i="2" s="1"/>
  <c r="K388" i="2"/>
  <c r="M388" i="2" s="1"/>
  <c r="J388" i="2"/>
  <c r="L388" i="2" s="1"/>
  <c r="K380" i="2"/>
  <c r="M380" i="2" s="1"/>
  <c r="J380" i="2"/>
  <c r="L380" i="2" s="1"/>
  <c r="K372" i="2"/>
  <c r="M372" i="2" s="1"/>
  <c r="J372" i="2"/>
  <c r="L372" i="2" s="1"/>
  <c r="K366" i="2"/>
  <c r="M366" i="2" s="1"/>
  <c r="J366" i="2"/>
  <c r="L366" i="2" s="1"/>
  <c r="K359" i="2"/>
  <c r="M359" i="2" s="1"/>
  <c r="J359" i="2"/>
  <c r="L359" i="2" s="1"/>
  <c r="K351" i="2"/>
  <c r="M351" i="2" s="1"/>
  <c r="J351" i="2"/>
  <c r="L351" i="2" s="1"/>
  <c r="K343" i="2"/>
  <c r="M343" i="2" s="1"/>
  <c r="J343" i="2"/>
  <c r="L343" i="2" s="1"/>
  <c r="K336" i="2"/>
  <c r="M336" i="2" s="1"/>
  <c r="J336" i="2"/>
  <c r="L336" i="2" s="1"/>
  <c r="K328" i="2"/>
  <c r="M328" i="2" s="1"/>
  <c r="J328" i="2"/>
  <c r="L328" i="2" s="1"/>
  <c r="K320" i="2"/>
  <c r="M320" i="2" s="1"/>
  <c r="J320" i="2"/>
  <c r="L320" i="2" s="1"/>
  <c r="K313" i="2"/>
  <c r="M313" i="2" s="1"/>
  <c r="J313" i="2"/>
  <c r="L313" i="2" s="1"/>
  <c r="K305" i="2"/>
  <c r="M305" i="2" s="1"/>
  <c r="J305" i="2"/>
  <c r="L305" i="2" s="1"/>
  <c r="K298" i="2"/>
  <c r="M298" i="2" s="1"/>
  <c r="J298" i="2"/>
  <c r="L298" i="2" s="1"/>
  <c r="K290" i="2"/>
  <c r="M290" i="2" s="1"/>
  <c r="J290" i="2"/>
  <c r="L290" i="2" s="1"/>
  <c r="K282" i="2"/>
  <c r="M282" i="2" s="1"/>
  <c r="J282" i="2"/>
  <c r="L282" i="2" s="1"/>
  <c r="K275" i="2"/>
  <c r="M275" i="2" s="1"/>
  <c r="J275" i="2"/>
  <c r="L275" i="2" s="1"/>
  <c r="K267" i="2"/>
  <c r="M267" i="2" s="1"/>
  <c r="J267" i="2"/>
  <c r="L267" i="2" s="1"/>
  <c r="K259" i="2"/>
  <c r="M259" i="2" s="1"/>
  <c r="J259" i="2"/>
  <c r="L259" i="2" s="1"/>
  <c r="K251" i="2"/>
  <c r="M251" i="2" s="1"/>
  <c r="J251" i="2"/>
  <c r="L251" i="2" s="1"/>
  <c r="K243" i="2"/>
  <c r="M243" i="2" s="1"/>
  <c r="J243" i="2"/>
  <c r="L243" i="2" s="1"/>
  <c r="K235" i="2"/>
  <c r="M235" i="2" s="1"/>
  <c r="J235" i="2"/>
  <c r="L235" i="2" s="1"/>
  <c r="K227" i="2"/>
  <c r="M227" i="2" s="1"/>
  <c r="J227" i="2"/>
  <c r="L227" i="2" s="1"/>
  <c r="K219" i="2"/>
  <c r="M219" i="2" s="1"/>
  <c r="J219" i="2"/>
  <c r="L219" i="2" s="1"/>
  <c r="K212" i="2"/>
  <c r="M212" i="2" s="1"/>
  <c r="J212" i="2"/>
  <c r="L212" i="2" s="1"/>
  <c r="K205" i="2"/>
  <c r="M205" i="2" s="1"/>
  <c r="J205" i="2"/>
  <c r="L205" i="2" s="1"/>
  <c r="K197" i="2"/>
  <c r="M197" i="2" s="1"/>
  <c r="J197" i="2"/>
  <c r="L197" i="2" s="1"/>
  <c r="K190" i="2"/>
  <c r="M190" i="2" s="1"/>
  <c r="J190" i="2"/>
  <c r="L190" i="2" s="1"/>
  <c r="K182" i="2"/>
  <c r="M182" i="2" s="1"/>
  <c r="J182" i="2"/>
  <c r="L182" i="2" s="1"/>
  <c r="K174" i="2"/>
  <c r="M174" i="2" s="1"/>
  <c r="J174" i="2"/>
  <c r="L174" i="2" s="1"/>
  <c r="K167" i="2"/>
  <c r="M167" i="2" s="1"/>
  <c r="J167" i="2"/>
  <c r="L167" i="2" s="1"/>
  <c r="K159" i="2"/>
  <c r="M159" i="2" s="1"/>
  <c r="J159" i="2"/>
  <c r="L159" i="2" s="1"/>
  <c r="K151" i="2"/>
  <c r="M151" i="2" s="1"/>
  <c r="J151" i="2"/>
  <c r="L151" i="2" s="1"/>
  <c r="K82" i="2"/>
  <c r="M82" i="2" s="1"/>
  <c r="J82" i="2"/>
  <c r="L82" i="2" s="1"/>
  <c r="K74" i="2"/>
  <c r="M74" i="2" s="1"/>
  <c r="J74" i="2"/>
  <c r="L74" i="2" s="1"/>
  <c r="K66" i="2"/>
  <c r="M66" i="2" s="1"/>
  <c r="J66" i="2"/>
  <c r="L66" i="2" s="1"/>
  <c r="K58" i="2"/>
  <c r="M58" i="2" s="1"/>
  <c r="J58" i="2"/>
  <c r="L58" i="2" s="1"/>
  <c r="K51" i="2"/>
  <c r="M51" i="2" s="1"/>
  <c r="J51" i="2"/>
  <c r="L51" i="2" s="1"/>
  <c r="K43" i="2"/>
  <c r="M43" i="2" s="1"/>
  <c r="J43" i="2"/>
  <c r="L43" i="2" s="1"/>
  <c r="H1068" i="2"/>
  <c r="K1068" i="2"/>
  <c r="M1068" i="2" s="1"/>
  <c r="J1068" i="2"/>
  <c r="L1068" i="2" s="1"/>
  <c r="H1089" i="2"/>
  <c r="K1089" i="2"/>
  <c r="M1089" i="2" s="1"/>
  <c r="J1089" i="2"/>
  <c r="L1089" i="2" s="1"/>
  <c r="H1091" i="2"/>
  <c r="J1091" i="2"/>
  <c r="L1091" i="2" s="1"/>
  <c r="K1091" i="2"/>
  <c r="M1091" i="2" s="1"/>
  <c r="K1084" i="2"/>
  <c r="M1084" i="2" s="1"/>
  <c r="J1084" i="2"/>
  <c r="L1084" i="2" s="1"/>
  <c r="K1077" i="2"/>
  <c r="M1077" i="2" s="1"/>
  <c r="J1077" i="2"/>
  <c r="L1077" i="2" s="1"/>
  <c r="K1070" i="2"/>
  <c r="M1070" i="2" s="1"/>
  <c r="J1070" i="2"/>
  <c r="L1070" i="2" s="1"/>
  <c r="K1063" i="2"/>
  <c r="M1063" i="2" s="1"/>
  <c r="J1063" i="2"/>
  <c r="L1063" i="2" s="1"/>
  <c r="K1055" i="2"/>
  <c r="M1055" i="2" s="1"/>
  <c r="J1055" i="2"/>
  <c r="L1055" i="2" s="1"/>
  <c r="K1047" i="2"/>
  <c r="M1047" i="2" s="1"/>
  <c r="J1047" i="2"/>
  <c r="L1047" i="2" s="1"/>
  <c r="H1034" i="2"/>
  <c r="J1034" i="2"/>
  <c r="L1034" i="2" s="1"/>
  <c r="K1034" i="2"/>
  <c r="M1034" i="2" s="1"/>
  <c r="H1028" i="2"/>
  <c r="K1028" i="2"/>
  <c r="M1028" i="2" s="1"/>
  <c r="J1028" i="2"/>
  <c r="L1028" i="2" s="1"/>
  <c r="K1021" i="2"/>
  <c r="M1021" i="2" s="1"/>
  <c r="J1021" i="2"/>
  <c r="L1021" i="2" s="1"/>
  <c r="H994" i="2"/>
  <c r="K994" i="2"/>
  <c r="M994" i="2" s="1"/>
  <c r="J994" i="2"/>
  <c r="L994" i="2" s="1"/>
  <c r="H986" i="2"/>
  <c r="J986" i="2"/>
  <c r="L986" i="2" s="1"/>
  <c r="K986" i="2"/>
  <c r="M986" i="2" s="1"/>
  <c r="J979" i="2"/>
  <c r="L979" i="2" s="1"/>
  <c r="K979" i="2"/>
  <c r="M979" i="2" s="1"/>
  <c r="H972" i="2"/>
  <c r="K972" i="2"/>
  <c r="M972" i="2" s="1"/>
  <c r="J972" i="2"/>
  <c r="L972" i="2" s="1"/>
  <c r="K965" i="2"/>
  <c r="M965" i="2" s="1"/>
  <c r="J965" i="2"/>
  <c r="L965" i="2" s="1"/>
  <c r="K951" i="2"/>
  <c r="M951" i="2" s="1"/>
  <c r="J951" i="2"/>
  <c r="L951" i="2" s="1"/>
  <c r="K937" i="2"/>
  <c r="M937" i="2" s="1"/>
  <c r="J937" i="2"/>
  <c r="L937" i="2" s="1"/>
  <c r="H923" i="2"/>
  <c r="J923" i="2"/>
  <c r="L923" i="2" s="1"/>
  <c r="K923" i="2"/>
  <c r="M923" i="2" s="1"/>
  <c r="K917" i="2"/>
  <c r="M917" i="2" s="1"/>
  <c r="J917" i="2"/>
  <c r="L917" i="2" s="1"/>
  <c r="K909" i="2"/>
  <c r="M909" i="2" s="1"/>
  <c r="J909" i="2"/>
  <c r="L909" i="2" s="1"/>
  <c r="K903" i="2"/>
  <c r="M903" i="2" s="1"/>
  <c r="J903" i="2"/>
  <c r="L903" i="2" s="1"/>
  <c r="K895" i="2"/>
  <c r="M895" i="2" s="1"/>
  <c r="J895" i="2"/>
  <c r="L895" i="2" s="1"/>
  <c r="K887" i="2"/>
  <c r="M887" i="2" s="1"/>
  <c r="J887" i="2"/>
  <c r="L887" i="2" s="1"/>
  <c r="K879" i="2"/>
  <c r="M879" i="2" s="1"/>
  <c r="J879" i="2"/>
  <c r="L879" i="2" s="1"/>
  <c r="J859" i="2"/>
  <c r="L859" i="2" s="1"/>
  <c r="K859" i="2"/>
  <c r="M859" i="2" s="1"/>
  <c r="H854" i="2"/>
  <c r="K854" i="2"/>
  <c r="M854" i="2" s="1"/>
  <c r="J854" i="2"/>
  <c r="L854" i="2" s="1"/>
  <c r="H847" i="2"/>
  <c r="K847" i="2"/>
  <c r="M847" i="2" s="1"/>
  <c r="J847" i="2"/>
  <c r="L847" i="2" s="1"/>
  <c r="H841" i="2"/>
  <c r="K841" i="2"/>
  <c r="M841" i="2" s="1"/>
  <c r="J841" i="2"/>
  <c r="L841" i="2" s="1"/>
  <c r="K836" i="2"/>
  <c r="M836" i="2" s="1"/>
  <c r="J836" i="2"/>
  <c r="L836" i="2" s="1"/>
  <c r="K830" i="2"/>
  <c r="M830" i="2" s="1"/>
  <c r="J830" i="2"/>
  <c r="L830" i="2" s="1"/>
  <c r="H822" i="2"/>
  <c r="K822" i="2"/>
  <c r="M822" i="2" s="1"/>
  <c r="J822" i="2"/>
  <c r="L822" i="2" s="1"/>
  <c r="K815" i="2"/>
  <c r="M815" i="2" s="1"/>
  <c r="J815" i="2"/>
  <c r="L815" i="2" s="1"/>
  <c r="K808" i="2"/>
  <c r="M808" i="2" s="1"/>
  <c r="J808" i="2"/>
  <c r="L808" i="2" s="1"/>
  <c r="K801" i="2"/>
  <c r="M801" i="2" s="1"/>
  <c r="J801" i="2"/>
  <c r="L801" i="2" s="1"/>
  <c r="K793" i="2"/>
  <c r="M793" i="2" s="1"/>
  <c r="J793" i="2"/>
  <c r="L793" i="2" s="1"/>
  <c r="K785" i="2"/>
  <c r="M785" i="2" s="1"/>
  <c r="J785" i="2"/>
  <c r="L785" i="2" s="1"/>
  <c r="K777" i="2"/>
  <c r="M777" i="2" s="1"/>
  <c r="J777" i="2"/>
  <c r="L777" i="2" s="1"/>
  <c r="K769" i="2"/>
  <c r="M769" i="2" s="1"/>
  <c r="J769" i="2"/>
  <c r="L769" i="2" s="1"/>
  <c r="J762" i="2"/>
  <c r="L762" i="2" s="1"/>
  <c r="K762" i="2"/>
  <c r="M762" i="2" s="1"/>
  <c r="J755" i="2"/>
  <c r="L755" i="2" s="1"/>
  <c r="K755" i="2"/>
  <c r="M755" i="2" s="1"/>
  <c r="K748" i="2"/>
  <c r="M748" i="2" s="1"/>
  <c r="J748" i="2"/>
  <c r="L748" i="2" s="1"/>
  <c r="K740" i="2"/>
  <c r="M740" i="2" s="1"/>
  <c r="J740" i="2"/>
  <c r="L740" i="2" s="1"/>
  <c r="K733" i="2"/>
  <c r="M733" i="2" s="1"/>
  <c r="J733" i="2"/>
  <c r="L733" i="2" s="1"/>
  <c r="K727" i="2"/>
  <c r="M727" i="2" s="1"/>
  <c r="J727" i="2"/>
  <c r="L727" i="2" s="1"/>
  <c r="K720" i="2"/>
  <c r="M720" i="2" s="1"/>
  <c r="J720" i="2"/>
  <c r="L720" i="2" s="1"/>
  <c r="K713" i="2"/>
  <c r="M713" i="2" s="1"/>
  <c r="J713" i="2"/>
  <c r="L713" i="2" s="1"/>
  <c r="K705" i="2"/>
  <c r="M705" i="2" s="1"/>
  <c r="J705" i="2"/>
  <c r="L705" i="2" s="1"/>
  <c r="J691" i="2"/>
  <c r="L691" i="2" s="1"/>
  <c r="K691" i="2"/>
  <c r="M691" i="2" s="1"/>
  <c r="K684" i="2"/>
  <c r="M684" i="2" s="1"/>
  <c r="J684" i="2"/>
  <c r="L684" i="2" s="1"/>
  <c r="K677" i="2"/>
  <c r="M677" i="2" s="1"/>
  <c r="J677" i="2"/>
  <c r="L677" i="2" s="1"/>
  <c r="K671" i="2"/>
  <c r="M671" i="2" s="1"/>
  <c r="J671" i="2"/>
  <c r="L671" i="2" s="1"/>
  <c r="K665" i="2"/>
  <c r="M665" i="2" s="1"/>
  <c r="J665" i="2"/>
  <c r="L665" i="2" s="1"/>
  <c r="J650" i="2"/>
  <c r="L650" i="2" s="1"/>
  <c r="K650" i="2"/>
  <c r="M650" i="2" s="1"/>
  <c r="J643" i="2"/>
  <c r="L643" i="2" s="1"/>
  <c r="K643" i="2"/>
  <c r="M643" i="2" s="1"/>
  <c r="K636" i="2"/>
  <c r="M636" i="2" s="1"/>
  <c r="J636" i="2"/>
  <c r="L636" i="2" s="1"/>
  <c r="K629" i="2"/>
  <c r="M629" i="2" s="1"/>
  <c r="J629" i="2"/>
  <c r="L629" i="2" s="1"/>
  <c r="K610" i="2"/>
  <c r="M610" i="2" s="1"/>
  <c r="J610" i="2"/>
  <c r="L610" i="2" s="1"/>
  <c r="J602" i="2"/>
  <c r="L602" i="2" s="1"/>
  <c r="K602" i="2"/>
  <c r="M602" i="2" s="1"/>
  <c r="J595" i="2"/>
  <c r="L595" i="2" s="1"/>
  <c r="K595" i="2"/>
  <c r="M595" i="2" s="1"/>
  <c r="K588" i="2"/>
  <c r="M588" i="2" s="1"/>
  <c r="J588" i="2"/>
  <c r="L588" i="2" s="1"/>
  <c r="K582" i="2"/>
  <c r="M582" i="2" s="1"/>
  <c r="J582" i="2"/>
  <c r="L582" i="2" s="1"/>
  <c r="K575" i="2"/>
  <c r="M575" i="2" s="1"/>
  <c r="J575" i="2"/>
  <c r="L575" i="2" s="1"/>
  <c r="K568" i="2"/>
  <c r="M568" i="2" s="1"/>
  <c r="J568" i="2"/>
  <c r="L568" i="2" s="1"/>
  <c r="K561" i="2"/>
  <c r="M561" i="2" s="1"/>
  <c r="J561" i="2"/>
  <c r="L561" i="2" s="1"/>
  <c r="K542" i="2"/>
  <c r="M542" i="2" s="1"/>
  <c r="J542" i="2"/>
  <c r="L542" i="2" s="1"/>
  <c r="K524" i="2"/>
  <c r="M524" i="2" s="1"/>
  <c r="J524" i="2"/>
  <c r="L524" i="2" s="1"/>
  <c r="K517" i="2"/>
  <c r="M517" i="2" s="1"/>
  <c r="J517" i="2"/>
  <c r="L517" i="2" s="1"/>
  <c r="K511" i="2"/>
  <c r="M511" i="2" s="1"/>
  <c r="J511" i="2"/>
  <c r="L511" i="2" s="1"/>
  <c r="K503" i="2"/>
  <c r="M503" i="2" s="1"/>
  <c r="J503" i="2"/>
  <c r="L503" i="2" s="1"/>
  <c r="K496" i="2"/>
  <c r="M496" i="2" s="1"/>
  <c r="J496" i="2"/>
  <c r="L496" i="2" s="1"/>
  <c r="K488" i="2"/>
  <c r="M488" i="2" s="1"/>
  <c r="J488" i="2"/>
  <c r="L488" i="2" s="1"/>
  <c r="K481" i="2"/>
  <c r="M481" i="2" s="1"/>
  <c r="J481" i="2"/>
  <c r="L481" i="2" s="1"/>
  <c r="K473" i="2"/>
  <c r="M473" i="2" s="1"/>
  <c r="J473" i="2"/>
  <c r="L473" i="2" s="1"/>
  <c r="K466" i="2"/>
  <c r="M466" i="2" s="1"/>
  <c r="J466" i="2"/>
  <c r="L466" i="2" s="1"/>
  <c r="K459" i="2"/>
  <c r="M459" i="2" s="1"/>
  <c r="J459" i="2"/>
  <c r="L459" i="2" s="1"/>
  <c r="K452" i="2"/>
  <c r="M452" i="2" s="1"/>
  <c r="J452" i="2"/>
  <c r="L452" i="2" s="1"/>
  <c r="K444" i="2"/>
  <c r="M444" i="2" s="1"/>
  <c r="J444" i="2"/>
  <c r="L444" i="2" s="1"/>
  <c r="K436" i="2"/>
  <c r="M436" i="2" s="1"/>
  <c r="J436" i="2"/>
  <c r="L436" i="2" s="1"/>
  <c r="K430" i="2"/>
  <c r="M430" i="2" s="1"/>
  <c r="J430" i="2"/>
  <c r="L430" i="2" s="1"/>
  <c r="K423" i="2"/>
  <c r="M423" i="2" s="1"/>
  <c r="J423" i="2"/>
  <c r="L423" i="2" s="1"/>
  <c r="K415" i="2"/>
  <c r="M415" i="2" s="1"/>
  <c r="J415" i="2"/>
  <c r="L415" i="2" s="1"/>
  <c r="K408" i="2"/>
  <c r="M408" i="2" s="1"/>
  <c r="J408" i="2"/>
  <c r="L408" i="2" s="1"/>
  <c r="K401" i="2"/>
  <c r="M401" i="2" s="1"/>
  <c r="J401" i="2"/>
  <c r="L401" i="2" s="1"/>
  <c r="K394" i="2"/>
  <c r="M394" i="2" s="1"/>
  <c r="J394" i="2"/>
  <c r="L394" i="2" s="1"/>
  <c r="K387" i="2"/>
  <c r="M387" i="2" s="1"/>
  <c r="J387" i="2"/>
  <c r="L387" i="2" s="1"/>
  <c r="K379" i="2"/>
  <c r="M379" i="2" s="1"/>
  <c r="J379" i="2"/>
  <c r="L379" i="2" s="1"/>
  <c r="K365" i="2"/>
  <c r="M365" i="2" s="1"/>
  <c r="J365" i="2"/>
  <c r="L365" i="2" s="1"/>
  <c r="K358" i="2"/>
  <c r="M358" i="2" s="1"/>
  <c r="J358" i="2"/>
  <c r="L358" i="2" s="1"/>
  <c r="K350" i="2"/>
  <c r="M350" i="2" s="1"/>
  <c r="J350" i="2"/>
  <c r="L350" i="2" s="1"/>
  <c r="K342" i="2"/>
  <c r="M342" i="2" s="1"/>
  <c r="J342" i="2"/>
  <c r="L342" i="2" s="1"/>
  <c r="K335" i="2"/>
  <c r="M335" i="2" s="1"/>
  <c r="J335" i="2"/>
  <c r="L335" i="2" s="1"/>
  <c r="K327" i="2"/>
  <c r="M327" i="2" s="1"/>
  <c r="J327" i="2"/>
  <c r="L327" i="2" s="1"/>
  <c r="K319" i="2"/>
  <c r="M319" i="2" s="1"/>
  <c r="J319" i="2"/>
  <c r="L319" i="2" s="1"/>
  <c r="K312" i="2"/>
  <c r="M312" i="2" s="1"/>
  <c r="J312" i="2"/>
  <c r="L312" i="2" s="1"/>
  <c r="K304" i="2"/>
  <c r="M304" i="2" s="1"/>
  <c r="J304" i="2"/>
  <c r="L304" i="2" s="1"/>
  <c r="K297" i="2"/>
  <c r="M297" i="2" s="1"/>
  <c r="J297" i="2"/>
  <c r="L297" i="2" s="1"/>
  <c r="K289" i="2"/>
  <c r="M289" i="2" s="1"/>
  <c r="J289" i="2"/>
  <c r="L289" i="2" s="1"/>
  <c r="K274" i="2"/>
  <c r="M274" i="2" s="1"/>
  <c r="J274" i="2"/>
  <c r="L274" i="2" s="1"/>
  <c r="K266" i="2"/>
  <c r="M266" i="2" s="1"/>
  <c r="J266" i="2"/>
  <c r="L266" i="2" s="1"/>
  <c r="K258" i="2"/>
  <c r="M258" i="2" s="1"/>
  <c r="J258" i="2"/>
  <c r="L258" i="2" s="1"/>
  <c r="K250" i="2"/>
  <c r="M250" i="2" s="1"/>
  <c r="J250" i="2"/>
  <c r="L250" i="2" s="1"/>
  <c r="K242" i="2"/>
  <c r="M242" i="2" s="1"/>
  <c r="J242" i="2"/>
  <c r="L242" i="2" s="1"/>
  <c r="K234" i="2"/>
  <c r="M234" i="2" s="1"/>
  <c r="J234" i="2"/>
  <c r="L234" i="2" s="1"/>
  <c r="K226" i="2"/>
  <c r="M226" i="2" s="1"/>
  <c r="J226" i="2"/>
  <c r="L226" i="2" s="1"/>
  <c r="K218" i="2"/>
  <c r="M218" i="2" s="1"/>
  <c r="J218" i="2"/>
  <c r="L218" i="2" s="1"/>
  <c r="K211" i="2"/>
  <c r="M211" i="2" s="1"/>
  <c r="J211" i="2"/>
  <c r="L211" i="2" s="1"/>
  <c r="K204" i="2"/>
  <c r="M204" i="2" s="1"/>
  <c r="J204" i="2"/>
  <c r="L204" i="2" s="1"/>
  <c r="K196" i="2"/>
  <c r="M196" i="2" s="1"/>
  <c r="J196" i="2"/>
  <c r="L196" i="2" s="1"/>
  <c r="K189" i="2"/>
  <c r="M189" i="2" s="1"/>
  <c r="J189" i="2"/>
  <c r="L189" i="2" s="1"/>
  <c r="K181" i="2"/>
  <c r="M181" i="2" s="1"/>
  <c r="J181" i="2"/>
  <c r="L181" i="2" s="1"/>
  <c r="K173" i="2"/>
  <c r="M173" i="2" s="1"/>
  <c r="J173" i="2"/>
  <c r="L173" i="2" s="1"/>
  <c r="K166" i="2"/>
  <c r="M166" i="2" s="1"/>
  <c r="J166" i="2"/>
  <c r="L166" i="2" s="1"/>
  <c r="K142" i="2"/>
  <c r="M142" i="2" s="1"/>
  <c r="J142" i="2"/>
  <c r="L142" i="2" s="1"/>
  <c r="J81" i="2"/>
  <c r="L81" i="2" s="1"/>
  <c r="K81" i="2"/>
  <c r="M81" i="2" s="1"/>
  <c r="K1097" i="2"/>
  <c r="M1097" i="2" s="1"/>
  <c r="J1097" i="2"/>
  <c r="L1097" i="2" s="1"/>
  <c r="H2" i="2"/>
  <c r="K2" i="2"/>
  <c r="M2" i="2" s="1"/>
  <c r="J2" i="2"/>
  <c r="L2" i="2" s="1"/>
  <c r="J1083" i="2"/>
  <c r="L1083" i="2" s="1"/>
  <c r="K1083" i="2"/>
  <c r="M1083" i="2" s="1"/>
  <c r="H1076" i="2"/>
  <c r="K1076" i="2"/>
  <c r="M1076" i="2" s="1"/>
  <c r="J1076" i="2"/>
  <c r="L1076" i="2" s="1"/>
  <c r="K1069" i="2"/>
  <c r="M1069" i="2" s="1"/>
  <c r="J1069" i="2"/>
  <c r="L1069" i="2" s="1"/>
  <c r="K1062" i="2"/>
  <c r="M1062" i="2" s="1"/>
  <c r="J1062" i="2"/>
  <c r="L1062" i="2" s="1"/>
  <c r="K1054" i="2"/>
  <c r="M1054" i="2" s="1"/>
  <c r="J1054" i="2"/>
  <c r="L1054" i="2" s="1"/>
  <c r="K1046" i="2"/>
  <c r="M1046" i="2" s="1"/>
  <c r="J1046" i="2"/>
  <c r="L1046" i="2" s="1"/>
  <c r="H1020" i="2"/>
  <c r="K1020" i="2"/>
  <c r="M1020" i="2" s="1"/>
  <c r="J1020" i="2"/>
  <c r="L1020" i="2" s="1"/>
  <c r="K1006" i="2"/>
  <c r="M1006" i="2" s="1"/>
  <c r="J1006" i="2"/>
  <c r="L1006" i="2" s="1"/>
  <c r="K1000" i="2"/>
  <c r="M1000" i="2" s="1"/>
  <c r="J1000" i="2"/>
  <c r="L1000" i="2" s="1"/>
  <c r="K993" i="2"/>
  <c r="M993" i="2" s="1"/>
  <c r="J993" i="2"/>
  <c r="L993" i="2" s="1"/>
  <c r="K985" i="2"/>
  <c r="M985" i="2" s="1"/>
  <c r="J985" i="2"/>
  <c r="L985" i="2" s="1"/>
  <c r="H978" i="2"/>
  <c r="J978" i="2"/>
  <c r="L978" i="2" s="1"/>
  <c r="K978" i="2"/>
  <c r="M978" i="2" s="1"/>
  <c r="K964" i="2"/>
  <c r="M964" i="2" s="1"/>
  <c r="J964" i="2"/>
  <c r="L964" i="2" s="1"/>
  <c r="K958" i="2"/>
  <c r="M958" i="2" s="1"/>
  <c r="J958" i="2"/>
  <c r="L958" i="2" s="1"/>
  <c r="K950" i="2"/>
  <c r="M950" i="2" s="1"/>
  <c r="J950" i="2"/>
  <c r="L950" i="2" s="1"/>
  <c r="K944" i="2"/>
  <c r="M944" i="2" s="1"/>
  <c r="J944" i="2"/>
  <c r="L944" i="2" s="1"/>
  <c r="K930" i="2"/>
  <c r="M930" i="2" s="1"/>
  <c r="J930" i="2"/>
  <c r="L930" i="2" s="1"/>
  <c r="H922" i="2"/>
  <c r="J922" i="2"/>
  <c r="L922" i="2" s="1"/>
  <c r="K922" i="2"/>
  <c r="M922" i="2" s="1"/>
  <c r="K916" i="2"/>
  <c r="M916" i="2" s="1"/>
  <c r="J916" i="2"/>
  <c r="L916" i="2" s="1"/>
  <c r="K902" i="2"/>
  <c r="M902" i="2" s="1"/>
  <c r="J902" i="2"/>
  <c r="L902" i="2" s="1"/>
  <c r="H894" i="2"/>
  <c r="K894" i="2"/>
  <c r="M894" i="2" s="1"/>
  <c r="J894" i="2"/>
  <c r="L894" i="2" s="1"/>
  <c r="H886" i="2"/>
  <c r="K886" i="2"/>
  <c r="M886" i="2" s="1"/>
  <c r="J886" i="2"/>
  <c r="L886" i="2" s="1"/>
  <c r="K866" i="2"/>
  <c r="M866" i="2" s="1"/>
  <c r="J866" i="2"/>
  <c r="L866" i="2" s="1"/>
  <c r="J858" i="2"/>
  <c r="L858" i="2" s="1"/>
  <c r="K858" i="2"/>
  <c r="M858" i="2" s="1"/>
  <c r="K853" i="2"/>
  <c r="M853" i="2" s="1"/>
  <c r="J853" i="2"/>
  <c r="L853" i="2" s="1"/>
  <c r="J835" i="2"/>
  <c r="L835" i="2" s="1"/>
  <c r="K835" i="2"/>
  <c r="M835" i="2" s="1"/>
  <c r="K829" i="2"/>
  <c r="M829" i="2" s="1"/>
  <c r="J829" i="2"/>
  <c r="L829" i="2" s="1"/>
  <c r="K821" i="2"/>
  <c r="M821" i="2" s="1"/>
  <c r="J821" i="2"/>
  <c r="L821" i="2" s="1"/>
  <c r="K807" i="2"/>
  <c r="M807" i="2" s="1"/>
  <c r="J807" i="2"/>
  <c r="L807" i="2" s="1"/>
  <c r="K800" i="2"/>
  <c r="M800" i="2" s="1"/>
  <c r="J800" i="2"/>
  <c r="L800" i="2" s="1"/>
  <c r="K792" i="2"/>
  <c r="M792" i="2" s="1"/>
  <c r="J792" i="2"/>
  <c r="L792" i="2" s="1"/>
  <c r="K784" i="2"/>
  <c r="M784" i="2" s="1"/>
  <c r="J784" i="2"/>
  <c r="L784" i="2" s="1"/>
  <c r="K776" i="2"/>
  <c r="M776" i="2" s="1"/>
  <c r="J776" i="2"/>
  <c r="L776" i="2" s="1"/>
  <c r="K768" i="2"/>
  <c r="M768" i="2" s="1"/>
  <c r="J768" i="2"/>
  <c r="L768" i="2" s="1"/>
  <c r="J754" i="2"/>
  <c r="L754" i="2" s="1"/>
  <c r="K754" i="2"/>
  <c r="M754" i="2" s="1"/>
  <c r="J747" i="2"/>
  <c r="L747" i="2" s="1"/>
  <c r="K747" i="2"/>
  <c r="M747" i="2" s="1"/>
  <c r="K732" i="2"/>
  <c r="M732" i="2" s="1"/>
  <c r="J732" i="2"/>
  <c r="L732" i="2" s="1"/>
  <c r="K726" i="2"/>
  <c r="M726" i="2" s="1"/>
  <c r="J726" i="2"/>
  <c r="L726" i="2" s="1"/>
  <c r="K719" i="2"/>
  <c r="M719" i="2" s="1"/>
  <c r="J719" i="2"/>
  <c r="L719" i="2" s="1"/>
  <c r="K712" i="2"/>
  <c r="M712" i="2" s="1"/>
  <c r="J712" i="2"/>
  <c r="L712" i="2" s="1"/>
  <c r="J698" i="2"/>
  <c r="L698" i="2" s="1"/>
  <c r="K698" i="2"/>
  <c r="M698" i="2" s="1"/>
  <c r="J683" i="2"/>
  <c r="L683" i="2" s="1"/>
  <c r="K683" i="2"/>
  <c r="M683" i="2" s="1"/>
  <c r="K676" i="2"/>
  <c r="M676" i="2" s="1"/>
  <c r="J676" i="2"/>
  <c r="L676" i="2" s="1"/>
  <c r="K670" i="2"/>
  <c r="M670" i="2" s="1"/>
  <c r="J670" i="2"/>
  <c r="L670" i="2" s="1"/>
  <c r="K664" i="2"/>
  <c r="M664" i="2" s="1"/>
  <c r="J664" i="2"/>
  <c r="L664" i="2" s="1"/>
  <c r="K657" i="2"/>
  <c r="M657" i="2" s="1"/>
  <c r="J657" i="2"/>
  <c r="L657" i="2" s="1"/>
  <c r="K649" i="2"/>
  <c r="M649" i="2" s="1"/>
  <c r="J649" i="2"/>
  <c r="L649" i="2" s="1"/>
  <c r="J642" i="2"/>
  <c r="L642" i="2" s="1"/>
  <c r="K642" i="2"/>
  <c r="M642" i="2" s="1"/>
  <c r="K628" i="2"/>
  <c r="M628" i="2" s="1"/>
  <c r="J628" i="2"/>
  <c r="L628" i="2" s="1"/>
  <c r="K622" i="2"/>
  <c r="M622" i="2" s="1"/>
  <c r="J622" i="2"/>
  <c r="L622" i="2" s="1"/>
  <c r="K616" i="2"/>
  <c r="M616" i="2" s="1"/>
  <c r="J616" i="2"/>
  <c r="L616" i="2" s="1"/>
  <c r="K609" i="2"/>
  <c r="M609" i="2" s="1"/>
  <c r="J609" i="2"/>
  <c r="L609" i="2" s="1"/>
  <c r="K581" i="2"/>
  <c r="M581" i="2" s="1"/>
  <c r="J581" i="2"/>
  <c r="L581" i="2" s="1"/>
  <c r="K574" i="2"/>
  <c r="M574" i="2" s="1"/>
  <c r="J574" i="2"/>
  <c r="L574" i="2" s="1"/>
  <c r="K567" i="2"/>
  <c r="M567" i="2" s="1"/>
  <c r="J567" i="2"/>
  <c r="L567" i="2" s="1"/>
  <c r="K555" i="2"/>
  <c r="M555" i="2" s="1"/>
  <c r="J555" i="2"/>
  <c r="L555" i="2" s="1"/>
  <c r="K548" i="2"/>
  <c r="M548" i="2" s="1"/>
  <c r="J548" i="2"/>
  <c r="L548" i="2" s="1"/>
  <c r="K541" i="2"/>
  <c r="M541" i="2" s="1"/>
  <c r="J541" i="2"/>
  <c r="L541" i="2" s="1"/>
  <c r="K536" i="2"/>
  <c r="M536" i="2" s="1"/>
  <c r="J536" i="2"/>
  <c r="L536" i="2" s="1"/>
  <c r="K530" i="2"/>
  <c r="M530" i="2" s="1"/>
  <c r="J530" i="2"/>
  <c r="L530" i="2" s="1"/>
  <c r="K523" i="2"/>
  <c r="M523" i="2" s="1"/>
  <c r="J523" i="2"/>
  <c r="L523" i="2" s="1"/>
  <c r="K510" i="2"/>
  <c r="M510" i="2" s="1"/>
  <c r="J510" i="2"/>
  <c r="L510" i="2" s="1"/>
  <c r="K502" i="2"/>
  <c r="M502" i="2" s="1"/>
  <c r="J502" i="2"/>
  <c r="L502" i="2" s="1"/>
  <c r="K495" i="2"/>
  <c r="M495" i="2" s="1"/>
  <c r="J495" i="2"/>
  <c r="L495" i="2" s="1"/>
  <c r="K487" i="2"/>
  <c r="M487" i="2" s="1"/>
  <c r="J487" i="2"/>
  <c r="L487" i="2" s="1"/>
  <c r="K480" i="2"/>
  <c r="M480" i="2" s="1"/>
  <c r="J480" i="2"/>
  <c r="L480" i="2" s="1"/>
  <c r="K465" i="2"/>
  <c r="M465" i="2" s="1"/>
  <c r="J465" i="2"/>
  <c r="L465" i="2" s="1"/>
  <c r="K458" i="2"/>
  <c r="M458" i="2" s="1"/>
  <c r="J458" i="2"/>
  <c r="L458" i="2" s="1"/>
  <c r="K451" i="2"/>
  <c r="M451" i="2" s="1"/>
  <c r="J451" i="2"/>
  <c r="L451" i="2" s="1"/>
  <c r="K443" i="2"/>
  <c r="M443" i="2" s="1"/>
  <c r="J443" i="2"/>
  <c r="L443" i="2" s="1"/>
  <c r="K429" i="2"/>
  <c r="M429" i="2" s="1"/>
  <c r="J429" i="2"/>
  <c r="L429" i="2" s="1"/>
  <c r="K422" i="2"/>
  <c r="M422" i="2" s="1"/>
  <c r="J422" i="2"/>
  <c r="L422" i="2" s="1"/>
  <c r="K414" i="2"/>
  <c r="M414" i="2" s="1"/>
  <c r="J414" i="2"/>
  <c r="L414" i="2" s="1"/>
  <c r="K407" i="2"/>
  <c r="M407" i="2" s="1"/>
  <c r="J407" i="2"/>
  <c r="L407" i="2" s="1"/>
  <c r="K386" i="2"/>
  <c r="M386" i="2" s="1"/>
  <c r="J386" i="2"/>
  <c r="L386" i="2" s="1"/>
  <c r="K378" i="2"/>
  <c r="M378" i="2" s="1"/>
  <c r="J378" i="2"/>
  <c r="L378" i="2" s="1"/>
  <c r="K371" i="2"/>
  <c r="M371" i="2" s="1"/>
  <c r="J371" i="2"/>
  <c r="L371" i="2" s="1"/>
  <c r="K364" i="2"/>
  <c r="M364" i="2" s="1"/>
  <c r="J364" i="2"/>
  <c r="L364" i="2" s="1"/>
  <c r="K357" i="2"/>
  <c r="M357" i="2" s="1"/>
  <c r="J357" i="2"/>
  <c r="L357" i="2" s="1"/>
  <c r="K349" i="2"/>
  <c r="M349" i="2" s="1"/>
  <c r="J349" i="2"/>
  <c r="L349" i="2" s="1"/>
  <c r="K341" i="2"/>
  <c r="M341" i="2" s="1"/>
  <c r="J341" i="2"/>
  <c r="L341" i="2" s="1"/>
  <c r="K334" i="2"/>
  <c r="M334" i="2" s="1"/>
  <c r="J334" i="2"/>
  <c r="L334" i="2" s="1"/>
  <c r="K326" i="2"/>
  <c r="M326" i="2" s="1"/>
  <c r="J326" i="2"/>
  <c r="L326" i="2" s="1"/>
  <c r="K311" i="2"/>
  <c r="M311" i="2" s="1"/>
  <c r="J311" i="2"/>
  <c r="L311" i="2" s="1"/>
  <c r="K296" i="2"/>
  <c r="M296" i="2" s="1"/>
  <c r="J296" i="2"/>
  <c r="L296" i="2" s="1"/>
  <c r="K288" i="2"/>
  <c r="M288" i="2" s="1"/>
  <c r="J288" i="2"/>
  <c r="L288" i="2" s="1"/>
  <c r="K281" i="2"/>
  <c r="M281" i="2" s="1"/>
  <c r="J281" i="2"/>
  <c r="L281" i="2" s="1"/>
  <c r="K273" i="2"/>
  <c r="M273" i="2" s="1"/>
  <c r="J273" i="2"/>
  <c r="L273" i="2" s="1"/>
  <c r="K265" i="2"/>
  <c r="M265" i="2" s="1"/>
  <c r="J265" i="2"/>
  <c r="L265" i="2" s="1"/>
  <c r="K257" i="2"/>
  <c r="M257" i="2" s="1"/>
  <c r="J257" i="2"/>
  <c r="L257" i="2" s="1"/>
  <c r="K249" i="2"/>
  <c r="M249" i="2" s="1"/>
  <c r="J249" i="2"/>
  <c r="L249" i="2" s="1"/>
  <c r="K241" i="2"/>
  <c r="M241" i="2" s="1"/>
  <c r="J241" i="2"/>
  <c r="L241" i="2" s="1"/>
  <c r="K233" i="2"/>
  <c r="M233" i="2" s="1"/>
  <c r="J233" i="2"/>
  <c r="L233" i="2" s="1"/>
  <c r="K225" i="2"/>
  <c r="M225" i="2" s="1"/>
  <c r="J225" i="2"/>
  <c r="L225" i="2" s="1"/>
  <c r="K203" i="2"/>
  <c r="M203" i="2" s="1"/>
  <c r="J203" i="2"/>
  <c r="L203" i="2" s="1"/>
  <c r="K195" i="2"/>
  <c r="M195" i="2" s="1"/>
  <c r="J195" i="2"/>
  <c r="L195" i="2" s="1"/>
  <c r="K188" i="2"/>
  <c r="M188" i="2" s="1"/>
  <c r="J188" i="2"/>
  <c r="L188" i="2" s="1"/>
  <c r="K180" i="2"/>
  <c r="M180" i="2" s="1"/>
  <c r="J180" i="2"/>
  <c r="L180" i="2" s="1"/>
  <c r="K172" i="2"/>
  <c r="M172" i="2" s="1"/>
  <c r="J172" i="2"/>
  <c r="L172" i="2" s="1"/>
  <c r="K126" i="2"/>
  <c r="M126" i="2" s="1"/>
  <c r="J126" i="2"/>
  <c r="L126" i="2" s="1"/>
  <c r="K103" i="2"/>
  <c r="M103" i="2" s="1"/>
  <c r="J103" i="2"/>
  <c r="L103" i="2" s="1"/>
  <c r="K96" i="2"/>
  <c r="M96" i="2" s="1"/>
  <c r="J96" i="2"/>
  <c r="L96" i="2" s="1"/>
  <c r="K88" i="2"/>
  <c r="M88" i="2" s="1"/>
  <c r="J88" i="2"/>
  <c r="L88" i="2" s="1"/>
  <c r="K80" i="2"/>
  <c r="M80" i="2" s="1"/>
  <c r="J80" i="2"/>
  <c r="L80" i="2" s="1"/>
  <c r="K1040" i="2"/>
  <c r="M1040" i="2" s="1"/>
  <c r="J1040" i="2"/>
  <c r="L1040" i="2" s="1"/>
  <c r="H1019" i="2"/>
  <c r="J1019" i="2"/>
  <c r="L1019" i="2" s="1"/>
  <c r="K1019" i="2"/>
  <c r="M1019" i="2" s="1"/>
  <c r="H1012" i="2"/>
  <c r="K1012" i="2"/>
  <c r="M1012" i="2" s="1"/>
  <c r="J1012" i="2"/>
  <c r="L1012" i="2" s="1"/>
  <c r="K1005" i="2"/>
  <c r="M1005" i="2" s="1"/>
  <c r="J1005" i="2"/>
  <c r="L1005" i="2" s="1"/>
  <c r="K999" i="2"/>
  <c r="M999" i="2" s="1"/>
  <c r="J999" i="2"/>
  <c r="L999" i="2" s="1"/>
  <c r="K992" i="2"/>
  <c r="M992" i="2" s="1"/>
  <c r="J992" i="2"/>
  <c r="L992" i="2" s="1"/>
  <c r="K984" i="2"/>
  <c r="M984" i="2" s="1"/>
  <c r="J984" i="2"/>
  <c r="L984" i="2" s="1"/>
  <c r="K977" i="2"/>
  <c r="M977" i="2" s="1"/>
  <c r="J977" i="2"/>
  <c r="L977" i="2" s="1"/>
  <c r="K971" i="2"/>
  <c r="M971" i="2" s="1"/>
  <c r="J971" i="2"/>
  <c r="L971" i="2" s="1"/>
  <c r="J963" i="2"/>
  <c r="L963" i="2" s="1"/>
  <c r="K963" i="2"/>
  <c r="M963" i="2" s="1"/>
  <c r="K957" i="2"/>
  <c r="M957" i="2" s="1"/>
  <c r="J957" i="2"/>
  <c r="L957" i="2" s="1"/>
  <c r="K949" i="2"/>
  <c r="M949" i="2" s="1"/>
  <c r="J949" i="2"/>
  <c r="L949" i="2" s="1"/>
  <c r="K943" i="2"/>
  <c r="M943" i="2" s="1"/>
  <c r="J943" i="2"/>
  <c r="L943" i="2" s="1"/>
  <c r="K936" i="2"/>
  <c r="M936" i="2" s="1"/>
  <c r="J936" i="2"/>
  <c r="L936" i="2" s="1"/>
  <c r="K929" i="2"/>
  <c r="M929" i="2" s="1"/>
  <c r="J929" i="2"/>
  <c r="L929" i="2" s="1"/>
  <c r="H921" i="2"/>
  <c r="K921" i="2"/>
  <c r="M921" i="2" s="1"/>
  <c r="J921" i="2"/>
  <c r="L921" i="2" s="1"/>
  <c r="H915" i="2"/>
  <c r="J915" i="2"/>
  <c r="L915" i="2" s="1"/>
  <c r="K915" i="2"/>
  <c r="M915" i="2" s="1"/>
  <c r="K901" i="2"/>
  <c r="M901" i="2" s="1"/>
  <c r="J901" i="2"/>
  <c r="L901" i="2" s="1"/>
  <c r="K893" i="2"/>
  <c r="M893" i="2" s="1"/>
  <c r="J893" i="2"/>
  <c r="L893" i="2" s="1"/>
  <c r="K885" i="2"/>
  <c r="M885" i="2" s="1"/>
  <c r="J885" i="2"/>
  <c r="L885" i="2" s="1"/>
  <c r="K878" i="2"/>
  <c r="M878" i="2" s="1"/>
  <c r="J878" i="2"/>
  <c r="L878" i="2" s="1"/>
  <c r="K865" i="2"/>
  <c r="M865" i="2" s="1"/>
  <c r="J865" i="2"/>
  <c r="L865" i="2" s="1"/>
  <c r="K852" i="2"/>
  <c r="M852" i="2" s="1"/>
  <c r="J852" i="2"/>
  <c r="L852" i="2" s="1"/>
  <c r="K846" i="2"/>
  <c r="M846" i="2" s="1"/>
  <c r="J846" i="2"/>
  <c r="L846" i="2" s="1"/>
  <c r="K840" i="2"/>
  <c r="M840" i="2" s="1"/>
  <c r="J840" i="2"/>
  <c r="L840" i="2" s="1"/>
  <c r="J834" i="2"/>
  <c r="L834" i="2" s="1"/>
  <c r="K834" i="2"/>
  <c r="M834" i="2" s="1"/>
  <c r="K828" i="2"/>
  <c r="M828" i="2" s="1"/>
  <c r="J828" i="2"/>
  <c r="L828" i="2" s="1"/>
  <c r="K820" i="2"/>
  <c r="M820" i="2" s="1"/>
  <c r="J820" i="2"/>
  <c r="L820" i="2" s="1"/>
  <c r="H806" i="2"/>
  <c r="K806" i="2"/>
  <c r="M806" i="2" s="1"/>
  <c r="J806" i="2"/>
  <c r="L806" i="2" s="1"/>
  <c r="K799" i="2"/>
  <c r="M799" i="2" s="1"/>
  <c r="J799" i="2"/>
  <c r="L799" i="2" s="1"/>
  <c r="K791" i="2"/>
  <c r="M791" i="2" s="1"/>
  <c r="J791" i="2"/>
  <c r="L791" i="2" s="1"/>
  <c r="H783" i="2"/>
  <c r="K783" i="2"/>
  <c r="M783" i="2" s="1"/>
  <c r="J783" i="2"/>
  <c r="L783" i="2" s="1"/>
  <c r="K775" i="2"/>
  <c r="M775" i="2" s="1"/>
  <c r="J775" i="2"/>
  <c r="L775" i="2" s="1"/>
  <c r="K767" i="2"/>
  <c r="M767" i="2" s="1"/>
  <c r="J767" i="2"/>
  <c r="L767" i="2" s="1"/>
  <c r="K753" i="2"/>
  <c r="M753" i="2" s="1"/>
  <c r="J753" i="2"/>
  <c r="L753" i="2" s="1"/>
  <c r="J746" i="2"/>
  <c r="L746" i="2" s="1"/>
  <c r="K746" i="2"/>
  <c r="M746" i="2" s="1"/>
  <c r="J731" i="2"/>
  <c r="L731" i="2" s="1"/>
  <c r="K731" i="2"/>
  <c r="M731" i="2" s="1"/>
  <c r="K725" i="2"/>
  <c r="M725" i="2" s="1"/>
  <c r="J725" i="2"/>
  <c r="L725" i="2" s="1"/>
  <c r="K718" i="2"/>
  <c r="M718" i="2" s="1"/>
  <c r="J718" i="2"/>
  <c r="L718" i="2" s="1"/>
  <c r="K711" i="2"/>
  <c r="M711" i="2" s="1"/>
  <c r="J711" i="2"/>
  <c r="L711" i="2" s="1"/>
  <c r="K704" i="2"/>
  <c r="M704" i="2" s="1"/>
  <c r="J704" i="2"/>
  <c r="L704" i="2" s="1"/>
  <c r="K697" i="2"/>
  <c r="M697" i="2" s="1"/>
  <c r="J697" i="2"/>
  <c r="L697" i="2" s="1"/>
  <c r="J682" i="2"/>
  <c r="L682" i="2" s="1"/>
  <c r="K682" i="2"/>
  <c r="M682" i="2" s="1"/>
  <c r="K675" i="2"/>
  <c r="M675" i="2" s="1"/>
  <c r="J675" i="2"/>
  <c r="L675" i="2" s="1"/>
  <c r="K669" i="2"/>
  <c r="M669" i="2" s="1"/>
  <c r="J669" i="2"/>
  <c r="L669" i="2" s="1"/>
  <c r="K663" i="2"/>
  <c r="M663" i="2" s="1"/>
  <c r="J663" i="2"/>
  <c r="L663" i="2" s="1"/>
  <c r="K656" i="2"/>
  <c r="M656" i="2" s="1"/>
  <c r="J656" i="2"/>
  <c r="L656" i="2" s="1"/>
  <c r="K648" i="2"/>
  <c r="M648" i="2" s="1"/>
  <c r="J648" i="2"/>
  <c r="L648" i="2" s="1"/>
  <c r="K641" i="2"/>
  <c r="M641" i="2" s="1"/>
  <c r="J641" i="2"/>
  <c r="L641" i="2" s="1"/>
  <c r="J627" i="2"/>
  <c r="L627" i="2" s="1"/>
  <c r="K627" i="2"/>
  <c r="M627" i="2" s="1"/>
  <c r="K621" i="2"/>
  <c r="M621" i="2" s="1"/>
  <c r="J621" i="2"/>
  <c r="L621" i="2" s="1"/>
  <c r="K615" i="2"/>
  <c r="M615" i="2" s="1"/>
  <c r="J615" i="2"/>
  <c r="L615" i="2" s="1"/>
  <c r="K608" i="2"/>
  <c r="M608" i="2" s="1"/>
  <c r="J608" i="2"/>
  <c r="L608" i="2" s="1"/>
  <c r="J594" i="2"/>
  <c r="L594" i="2" s="1"/>
  <c r="K594" i="2"/>
  <c r="M594" i="2" s="1"/>
  <c r="K587" i="2"/>
  <c r="M587" i="2" s="1"/>
  <c r="J587" i="2"/>
  <c r="L587" i="2" s="1"/>
  <c r="K580" i="2"/>
  <c r="M580" i="2" s="1"/>
  <c r="J580" i="2"/>
  <c r="L580" i="2" s="1"/>
  <c r="K573" i="2"/>
  <c r="M573" i="2" s="1"/>
  <c r="J573" i="2"/>
  <c r="L573" i="2" s="1"/>
  <c r="K566" i="2"/>
  <c r="M566" i="2" s="1"/>
  <c r="J566" i="2"/>
  <c r="L566" i="2" s="1"/>
  <c r="K554" i="2"/>
  <c r="M554" i="2" s="1"/>
  <c r="J554" i="2"/>
  <c r="L554" i="2" s="1"/>
  <c r="K547" i="2"/>
  <c r="M547" i="2" s="1"/>
  <c r="J547" i="2"/>
  <c r="L547" i="2" s="1"/>
  <c r="K540" i="2"/>
  <c r="M540" i="2" s="1"/>
  <c r="J540" i="2"/>
  <c r="L540" i="2" s="1"/>
  <c r="K535" i="2"/>
  <c r="M535" i="2" s="1"/>
  <c r="J535" i="2"/>
  <c r="L535" i="2" s="1"/>
  <c r="K529" i="2"/>
  <c r="M529" i="2" s="1"/>
  <c r="J529" i="2"/>
  <c r="L529" i="2" s="1"/>
  <c r="K522" i="2"/>
  <c r="M522" i="2" s="1"/>
  <c r="J522" i="2"/>
  <c r="L522" i="2" s="1"/>
  <c r="K516" i="2"/>
  <c r="M516" i="2" s="1"/>
  <c r="J516" i="2"/>
  <c r="L516" i="2" s="1"/>
  <c r="K509" i="2"/>
  <c r="M509" i="2" s="1"/>
  <c r="J509" i="2"/>
  <c r="L509" i="2" s="1"/>
  <c r="K501" i="2"/>
  <c r="M501" i="2" s="1"/>
  <c r="J501" i="2"/>
  <c r="L501" i="2" s="1"/>
  <c r="K494" i="2"/>
  <c r="M494" i="2" s="1"/>
  <c r="J494" i="2"/>
  <c r="L494" i="2" s="1"/>
  <c r="K486" i="2"/>
  <c r="M486" i="2" s="1"/>
  <c r="J486" i="2"/>
  <c r="L486" i="2" s="1"/>
  <c r="K479" i="2"/>
  <c r="M479" i="2" s="1"/>
  <c r="J479" i="2"/>
  <c r="L479" i="2" s="1"/>
  <c r="K464" i="2"/>
  <c r="M464" i="2" s="1"/>
  <c r="J464" i="2"/>
  <c r="L464" i="2" s="1"/>
  <c r="K457" i="2"/>
  <c r="M457" i="2" s="1"/>
  <c r="J457" i="2"/>
  <c r="L457" i="2" s="1"/>
  <c r="K450" i="2"/>
  <c r="M450" i="2" s="1"/>
  <c r="J450" i="2"/>
  <c r="L450" i="2" s="1"/>
  <c r="K442" i="2"/>
  <c r="M442" i="2" s="1"/>
  <c r="J442" i="2"/>
  <c r="L442" i="2" s="1"/>
  <c r="K435" i="2"/>
  <c r="M435" i="2" s="1"/>
  <c r="J435" i="2"/>
  <c r="L435" i="2" s="1"/>
  <c r="K428" i="2"/>
  <c r="M428" i="2" s="1"/>
  <c r="J428" i="2"/>
  <c r="L428" i="2" s="1"/>
  <c r="K421" i="2"/>
  <c r="M421" i="2" s="1"/>
  <c r="J421" i="2"/>
  <c r="L421" i="2" s="1"/>
  <c r="K413" i="2"/>
  <c r="M413" i="2" s="1"/>
  <c r="J413" i="2"/>
  <c r="L413" i="2" s="1"/>
  <c r="K406" i="2"/>
  <c r="M406" i="2" s="1"/>
  <c r="J406" i="2"/>
  <c r="L406" i="2" s="1"/>
  <c r="K385" i="2"/>
  <c r="M385" i="2" s="1"/>
  <c r="J385" i="2"/>
  <c r="L385" i="2" s="1"/>
  <c r="K377" i="2"/>
  <c r="M377" i="2" s="1"/>
  <c r="J377" i="2"/>
  <c r="L377" i="2" s="1"/>
  <c r="K370" i="2"/>
  <c r="M370" i="2" s="1"/>
  <c r="J370" i="2"/>
  <c r="L370" i="2" s="1"/>
  <c r="K363" i="2"/>
  <c r="M363" i="2" s="1"/>
  <c r="J363" i="2"/>
  <c r="L363" i="2" s="1"/>
  <c r="K356" i="2"/>
  <c r="M356" i="2" s="1"/>
  <c r="J356" i="2"/>
  <c r="L356" i="2" s="1"/>
  <c r="K348" i="2"/>
  <c r="M348" i="2" s="1"/>
  <c r="J348" i="2"/>
  <c r="L348" i="2" s="1"/>
  <c r="K340" i="2"/>
  <c r="M340" i="2" s="1"/>
  <c r="J340" i="2"/>
  <c r="L340" i="2" s="1"/>
  <c r="K333" i="2"/>
  <c r="M333" i="2" s="1"/>
  <c r="J333" i="2"/>
  <c r="L333" i="2" s="1"/>
  <c r="K325" i="2"/>
  <c r="M325" i="2" s="1"/>
  <c r="J325" i="2"/>
  <c r="L325" i="2" s="1"/>
  <c r="K318" i="2"/>
  <c r="M318" i="2" s="1"/>
  <c r="J318" i="2"/>
  <c r="L318" i="2" s="1"/>
  <c r="K310" i="2"/>
  <c r="M310" i="2" s="1"/>
  <c r="J310" i="2"/>
  <c r="L310" i="2" s="1"/>
  <c r="K295" i="2"/>
  <c r="M295" i="2" s="1"/>
  <c r="J295" i="2"/>
  <c r="L295" i="2" s="1"/>
  <c r="K287" i="2"/>
  <c r="M287" i="2" s="1"/>
  <c r="J287" i="2"/>
  <c r="L287" i="2" s="1"/>
  <c r="K280" i="2"/>
  <c r="M280" i="2" s="1"/>
  <c r="J280" i="2"/>
  <c r="L280" i="2" s="1"/>
  <c r="K272" i="2"/>
  <c r="M272" i="2" s="1"/>
  <c r="J272" i="2"/>
  <c r="L272" i="2" s="1"/>
  <c r="K264" i="2"/>
  <c r="M264" i="2" s="1"/>
  <c r="J264" i="2"/>
  <c r="L264" i="2" s="1"/>
  <c r="K256" i="2"/>
  <c r="M256" i="2" s="1"/>
  <c r="J256" i="2"/>
  <c r="L256" i="2" s="1"/>
  <c r="K248" i="2"/>
  <c r="M248" i="2" s="1"/>
  <c r="J248" i="2"/>
  <c r="L248" i="2" s="1"/>
  <c r="K240" i="2"/>
  <c r="M240" i="2" s="1"/>
  <c r="J240" i="2"/>
  <c r="L240" i="2" s="1"/>
  <c r="K232" i="2"/>
  <c r="M232" i="2" s="1"/>
  <c r="J232" i="2"/>
  <c r="L232" i="2" s="1"/>
  <c r="K224" i="2"/>
  <c r="M224" i="2" s="1"/>
  <c r="J224" i="2"/>
  <c r="L224" i="2" s="1"/>
  <c r="K217" i="2"/>
  <c r="M217" i="2" s="1"/>
  <c r="J217" i="2"/>
  <c r="L217" i="2" s="1"/>
  <c r="K202" i="2"/>
  <c r="M202" i="2" s="1"/>
  <c r="J202" i="2"/>
  <c r="L202" i="2" s="1"/>
  <c r="K194" i="2"/>
  <c r="M194" i="2" s="1"/>
  <c r="J194" i="2"/>
  <c r="L194" i="2" s="1"/>
  <c r="K187" i="2"/>
  <c r="M187" i="2" s="1"/>
  <c r="J187" i="2"/>
  <c r="L187" i="2" s="1"/>
  <c r="K156" i="2"/>
  <c r="M156" i="2" s="1"/>
  <c r="J156" i="2"/>
  <c r="L156" i="2" s="1"/>
  <c r="K148" i="2"/>
  <c r="M148" i="2" s="1"/>
  <c r="J148" i="2"/>
  <c r="L148" i="2" s="1"/>
  <c r="K125" i="2"/>
  <c r="M125" i="2" s="1"/>
  <c r="J125" i="2"/>
  <c r="L125" i="2" s="1"/>
  <c r="K118" i="2"/>
  <c r="M118" i="2" s="1"/>
  <c r="J118" i="2"/>
  <c r="L118" i="2" s="1"/>
  <c r="K110" i="2"/>
  <c r="M110" i="2" s="1"/>
  <c r="J110" i="2"/>
  <c r="L110" i="2" s="1"/>
  <c r="K102" i="2"/>
  <c r="M102" i="2" s="1"/>
  <c r="J102" i="2"/>
  <c r="L102" i="2" s="1"/>
  <c r="K95" i="2"/>
  <c r="M95" i="2" s="1"/>
  <c r="J95" i="2"/>
  <c r="L95" i="2" s="1"/>
  <c r="K87" i="2"/>
  <c r="M87" i="2" s="1"/>
  <c r="J87" i="2"/>
  <c r="L87" i="2" s="1"/>
  <c r="H1060" i="2"/>
  <c r="K1060" i="2"/>
  <c r="M1060" i="2" s="1"/>
  <c r="J1060" i="2"/>
  <c r="L1060" i="2" s="1"/>
  <c r="H1052" i="2"/>
  <c r="K1052" i="2"/>
  <c r="M1052" i="2" s="1"/>
  <c r="J1052" i="2"/>
  <c r="L1052" i="2" s="1"/>
  <c r="K1039" i="2"/>
  <c r="M1039" i="2" s="1"/>
  <c r="J1039" i="2"/>
  <c r="L1039" i="2" s="1"/>
  <c r="K1032" i="2"/>
  <c r="M1032" i="2" s="1"/>
  <c r="J1032" i="2"/>
  <c r="L1032" i="2" s="1"/>
  <c r="J1026" i="2"/>
  <c r="L1026" i="2" s="1"/>
  <c r="K1026" i="2"/>
  <c r="M1026" i="2" s="1"/>
  <c r="H1018" i="2"/>
  <c r="J1018" i="2"/>
  <c r="L1018" i="2" s="1"/>
  <c r="K1018" i="2"/>
  <c r="M1018" i="2" s="1"/>
  <c r="H1011" i="2"/>
  <c r="J1011" i="2"/>
  <c r="L1011" i="2" s="1"/>
  <c r="K1011" i="2"/>
  <c r="M1011" i="2" s="1"/>
  <c r="H1004" i="2"/>
  <c r="K1004" i="2"/>
  <c r="M1004" i="2" s="1"/>
  <c r="J1004" i="2"/>
  <c r="L1004" i="2" s="1"/>
  <c r="H998" i="2"/>
  <c r="K998" i="2"/>
  <c r="M998" i="2" s="1"/>
  <c r="J998" i="2"/>
  <c r="L998" i="2" s="1"/>
  <c r="K991" i="2"/>
  <c r="M991" i="2" s="1"/>
  <c r="J991" i="2"/>
  <c r="L991" i="2" s="1"/>
  <c r="K983" i="2"/>
  <c r="M983" i="2" s="1"/>
  <c r="J983" i="2"/>
  <c r="L983" i="2" s="1"/>
  <c r="H976" i="2"/>
  <c r="K976" i="2"/>
  <c r="M976" i="2" s="1"/>
  <c r="J976" i="2"/>
  <c r="L976" i="2" s="1"/>
  <c r="H970" i="2"/>
  <c r="J970" i="2"/>
  <c r="L970" i="2" s="1"/>
  <c r="K970" i="2"/>
  <c r="M970" i="2" s="1"/>
  <c r="J962" i="2"/>
  <c r="L962" i="2" s="1"/>
  <c r="K962" i="2"/>
  <c r="M962" i="2" s="1"/>
  <c r="K956" i="2"/>
  <c r="M956" i="2" s="1"/>
  <c r="J956" i="2"/>
  <c r="L956" i="2" s="1"/>
  <c r="K948" i="2"/>
  <c r="M948" i="2" s="1"/>
  <c r="J948" i="2"/>
  <c r="L948" i="2" s="1"/>
  <c r="H942" i="2"/>
  <c r="K942" i="2"/>
  <c r="M942" i="2" s="1"/>
  <c r="J942" i="2"/>
  <c r="L942" i="2" s="1"/>
  <c r="H935" i="2"/>
  <c r="K935" i="2"/>
  <c r="M935" i="2" s="1"/>
  <c r="J935" i="2"/>
  <c r="L935" i="2" s="1"/>
  <c r="K928" i="2"/>
  <c r="M928" i="2" s="1"/>
  <c r="J928" i="2"/>
  <c r="L928" i="2" s="1"/>
  <c r="K920" i="2"/>
  <c r="M920" i="2" s="1"/>
  <c r="J920" i="2"/>
  <c r="L920" i="2" s="1"/>
  <c r="J914" i="2"/>
  <c r="L914" i="2" s="1"/>
  <c r="K914" i="2"/>
  <c r="M914" i="2" s="1"/>
  <c r="H907" i="2"/>
  <c r="K907" i="2"/>
  <c r="M907" i="2" s="1"/>
  <c r="J907" i="2"/>
  <c r="L907" i="2" s="1"/>
  <c r="K900" i="2"/>
  <c r="M900" i="2" s="1"/>
  <c r="J900" i="2"/>
  <c r="L900" i="2" s="1"/>
  <c r="K892" i="2"/>
  <c r="M892" i="2" s="1"/>
  <c r="J892" i="2"/>
  <c r="L892" i="2" s="1"/>
  <c r="K884" i="2"/>
  <c r="M884" i="2" s="1"/>
  <c r="J884" i="2"/>
  <c r="L884" i="2" s="1"/>
  <c r="K877" i="2"/>
  <c r="M877" i="2" s="1"/>
  <c r="J877" i="2"/>
  <c r="L877" i="2" s="1"/>
  <c r="H871" i="2"/>
  <c r="K871" i="2"/>
  <c r="M871" i="2" s="1"/>
  <c r="J871" i="2"/>
  <c r="L871" i="2" s="1"/>
  <c r="K864" i="2"/>
  <c r="M864" i="2" s="1"/>
  <c r="J864" i="2"/>
  <c r="L864" i="2" s="1"/>
  <c r="J851" i="2"/>
  <c r="L851" i="2" s="1"/>
  <c r="K851" i="2"/>
  <c r="M851" i="2" s="1"/>
  <c r="K845" i="2"/>
  <c r="M845" i="2" s="1"/>
  <c r="J845" i="2"/>
  <c r="L845" i="2" s="1"/>
  <c r="K833" i="2"/>
  <c r="M833" i="2" s="1"/>
  <c r="J833" i="2"/>
  <c r="L833" i="2" s="1"/>
  <c r="J827" i="2"/>
  <c r="L827" i="2" s="1"/>
  <c r="K827" i="2"/>
  <c r="M827" i="2" s="1"/>
  <c r="J819" i="2"/>
  <c r="L819" i="2" s="1"/>
  <c r="K819" i="2"/>
  <c r="M819" i="2" s="1"/>
  <c r="K813" i="2"/>
  <c r="M813" i="2" s="1"/>
  <c r="J813" i="2"/>
  <c r="L813" i="2" s="1"/>
  <c r="H798" i="2"/>
  <c r="K798" i="2"/>
  <c r="M798" i="2" s="1"/>
  <c r="J798" i="2"/>
  <c r="L798" i="2" s="1"/>
  <c r="K790" i="2"/>
  <c r="M790" i="2" s="1"/>
  <c r="J790" i="2"/>
  <c r="L790" i="2" s="1"/>
  <c r="K782" i="2"/>
  <c r="M782" i="2" s="1"/>
  <c r="J782" i="2"/>
  <c r="L782" i="2" s="1"/>
  <c r="K774" i="2"/>
  <c r="M774" i="2" s="1"/>
  <c r="J774" i="2"/>
  <c r="L774" i="2" s="1"/>
  <c r="K766" i="2"/>
  <c r="M766" i="2" s="1"/>
  <c r="J766" i="2"/>
  <c r="L766" i="2" s="1"/>
  <c r="K760" i="2"/>
  <c r="M760" i="2" s="1"/>
  <c r="J760" i="2"/>
  <c r="L760" i="2" s="1"/>
  <c r="K752" i="2"/>
  <c r="M752" i="2" s="1"/>
  <c r="J752" i="2"/>
  <c r="L752" i="2" s="1"/>
  <c r="K745" i="2"/>
  <c r="M745" i="2" s="1"/>
  <c r="J745" i="2"/>
  <c r="L745" i="2" s="1"/>
  <c r="K738" i="2"/>
  <c r="M738" i="2" s="1"/>
  <c r="J738" i="2"/>
  <c r="L738" i="2" s="1"/>
  <c r="K724" i="2"/>
  <c r="M724" i="2" s="1"/>
  <c r="J724" i="2"/>
  <c r="L724" i="2" s="1"/>
  <c r="K717" i="2"/>
  <c r="M717" i="2" s="1"/>
  <c r="J717" i="2"/>
  <c r="L717" i="2" s="1"/>
  <c r="K710" i="2"/>
  <c r="M710" i="2" s="1"/>
  <c r="J710" i="2"/>
  <c r="L710" i="2" s="1"/>
  <c r="K703" i="2"/>
  <c r="M703" i="2" s="1"/>
  <c r="J703" i="2"/>
  <c r="L703" i="2" s="1"/>
  <c r="K696" i="2"/>
  <c r="M696" i="2" s="1"/>
  <c r="J696" i="2"/>
  <c r="L696" i="2" s="1"/>
  <c r="K689" i="2"/>
  <c r="M689" i="2" s="1"/>
  <c r="J689" i="2"/>
  <c r="L689" i="2" s="1"/>
  <c r="K681" i="2"/>
  <c r="M681" i="2" s="1"/>
  <c r="J681" i="2"/>
  <c r="L681" i="2" s="1"/>
  <c r="K662" i="2"/>
  <c r="M662" i="2" s="1"/>
  <c r="J662" i="2"/>
  <c r="L662" i="2" s="1"/>
  <c r="K655" i="2"/>
  <c r="M655" i="2" s="1"/>
  <c r="J655" i="2"/>
  <c r="L655" i="2" s="1"/>
  <c r="K647" i="2"/>
  <c r="M647" i="2" s="1"/>
  <c r="J647" i="2"/>
  <c r="L647" i="2" s="1"/>
  <c r="J634" i="2"/>
  <c r="L634" i="2" s="1"/>
  <c r="K634" i="2"/>
  <c r="M634" i="2" s="1"/>
  <c r="J626" i="2"/>
  <c r="L626" i="2" s="1"/>
  <c r="K626" i="2"/>
  <c r="M626" i="2" s="1"/>
  <c r="K620" i="2"/>
  <c r="M620" i="2" s="1"/>
  <c r="J620" i="2"/>
  <c r="L620" i="2" s="1"/>
  <c r="K614" i="2"/>
  <c r="M614" i="2" s="1"/>
  <c r="J614" i="2"/>
  <c r="L614" i="2" s="1"/>
  <c r="K607" i="2"/>
  <c r="M607" i="2" s="1"/>
  <c r="J607" i="2"/>
  <c r="L607" i="2" s="1"/>
  <c r="K600" i="2"/>
  <c r="M600" i="2" s="1"/>
  <c r="J600" i="2"/>
  <c r="L600" i="2" s="1"/>
  <c r="K593" i="2"/>
  <c r="M593" i="2" s="1"/>
  <c r="J593" i="2"/>
  <c r="L593" i="2" s="1"/>
  <c r="J586" i="2"/>
  <c r="L586" i="2" s="1"/>
  <c r="K586" i="2"/>
  <c r="M586" i="2" s="1"/>
  <c r="J579" i="2"/>
  <c r="L579" i="2" s="1"/>
  <c r="K579" i="2"/>
  <c r="M579" i="2" s="1"/>
  <c r="K572" i="2"/>
  <c r="M572" i="2" s="1"/>
  <c r="J572" i="2"/>
  <c r="L572" i="2" s="1"/>
  <c r="K565" i="2"/>
  <c r="M565" i="2" s="1"/>
  <c r="J565" i="2"/>
  <c r="L565" i="2" s="1"/>
  <c r="K559" i="2"/>
  <c r="M559" i="2" s="1"/>
  <c r="J559" i="2"/>
  <c r="L559" i="2" s="1"/>
  <c r="K553" i="2"/>
  <c r="M553" i="2" s="1"/>
  <c r="J553" i="2"/>
  <c r="L553" i="2" s="1"/>
  <c r="K546" i="2"/>
  <c r="M546" i="2" s="1"/>
  <c r="J546" i="2"/>
  <c r="L546" i="2" s="1"/>
  <c r="K534" i="2"/>
  <c r="M534" i="2" s="1"/>
  <c r="J534" i="2"/>
  <c r="L534" i="2" s="1"/>
  <c r="K528" i="2"/>
  <c r="M528" i="2" s="1"/>
  <c r="J528" i="2"/>
  <c r="L528" i="2" s="1"/>
  <c r="K521" i="2"/>
  <c r="M521" i="2" s="1"/>
  <c r="J521" i="2"/>
  <c r="L521" i="2" s="1"/>
  <c r="K508" i="2"/>
  <c r="M508" i="2" s="1"/>
  <c r="J508" i="2"/>
  <c r="L508" i="2" s="1"/>
  <c r="K500" i="2"/>
  <c r="M500" i="2" s="1"/>
  <c r="J500" i="2"/>
  <c r="L500" i="2" s="1"/>
  <c r="K493" i="2"/>
  <c r="M493" i="2" s="1"/>
  <c r="J493" i="2"/>
  <c r="L493" i="2" s="1"/>
  <c r="K485" i="2"/>
  <c r="M485" i="2" s="1"/>
  <c r="J485" i="2"/>
  <c r="L485" i="2" s="1"/>
  <c r="K478" i="2"/>
  <c r="M478" i="2" s="1"/>
  <c r="J478" i="2"/>
  <c r="L478" i="2" s="1"/>
  <c r="K471" i="2"/>
  <c r="M471" i="2" s="1"/>
  <c r="J471" i="2"/>
  <c r="L471" i="2" s="1"/>
  <c r="K449" i="2"/>
  <c r="M449" i="2" s="1"/>
  <c r="J449" i="2"/>
  <c r="L449" i="2" s="1"/>
  <c r="K441" i="2"/>
  <c r="M441" i="2" s="1"/>
  <c r="J441" i="2"/>
  <c r="L441" i="2" s="1"/>
  <c r="K434" i="2"/>
  <c r="M434" i="2" s="1"/>
  <c r="J434" i="2"/>
  <c r="L434" i="2" s="1"/>
  <c r="K427" i="2"/>
  <c r="M427" i="2" s="1"/>
  <c r="J427" i="2"/>
  <c r="L427" i="2" s="1"/>
  <c r="K420" i="2"/>
  <c r="M420" i="2" s="1"/>
  <c r="J420" i="2"/>
  <c r="L420" i="2" s="1"/>
  <c r="K412" i="2"/>
  <c r="M412" i="2" s="1"/>
  <c r="J412" i="2"/>
  <c r="L412" i="2" s="1"/>
  <c r="K405" i="2"/>
  <c r="M405" i="2" s="1"/>
  <c r="J405" i="2"/>
  <c r="L405" i="2" s="1"/>
  <c r="K399" i="2"/>
  <c r="M399" i="2" s="1"/>
  <c r="J399" i="2"/>
  <c r="L399" i="2" s="1"/>
  <c r="K392" i="2"/>
  <c r="M392" i="2" s="1"/>
  <c r="J392" i="2"/>
  <c r="L392" i="2" s="1"/>
  <c r="K384" i="2"/>
  <c r="M384" i="2" s="1"/>
  <c r="J384" i="2"/>
  <c r="L384" i="2" s="1"/>
  <c r="K376" i="2"/>
  <c r="M376" i="2" s="1"/>
  <c r="J376" i="2"/>
  <c r="L376" i="2" s="1"/>
  <c r="K369" i="2"/>
  <c r="M369" i="2" s="1"/>
  <c r="J369" i="2"/>
  <c r="L369" i="2" s="1"/>
  <c r="K362" i="2"/>
  <c r="M362" i="2" s="1"/>
  <c r="J362" i="2"/>
  <c r="L362" i="2" s="1"/>
  <c r="K355" i="2"/>
  <c r="M355" i="2" s="1"/>
  <c r="J355" i="2"/>
  <c r="L355" i="2" s="1"/>
  <c r="K347" i="2"/>
  <c r="M347" i="2" s="1"/>
  <c r="J347" i="2"/>
  <c r="L347" i="2" s="1"/>
  <c r="K332" i="2"/>
  <c r="M332" i="2" s="1"/>
  <c r="J332" i="2"/>
  <c r="L332" i="2" s="1"/>
  <c r="K324" i="2"/>
  <c r="M324" i="2" s="1"/>
  <c r="J324" i="2"/>
  <c r="L324" i="2" s="1"/>
  <c r="K317" i="2"/>
  <c r="M317" i="2" s="1"/>
  <c r="J317" i="2"/>
  <c r="L317" i="2" s="1"/>
  <c r="K309" i="2"/>
  <c r="M309" i="2" s="1"/>
  <c r="J309" i="2"/>
  <c r="L309" i="2" s="1"/>
  <c r="K302" i="2"/>
  <c r="M302" i="2" s="1"/>
  <c r="J302" i="2"/>
  <c r="L302" i="2" s="1"/>
  <c r="K294" i="2"/>
  <c r="M294" i="2" s="1"/>
  <c r="J294" i="2"/>
  <c r="L294" i="2" s="1"/>
  <c r="K286" i="2"/>
  <c r="M286" i="2" s="1"/>
  <c r="J286" i="2"/>
  <c r="L286" i="2" s="1"/>
  <c r="K279" i="2"/>
  <c r="M279" i="2" s="1"/>
  <c r="J279" i="2"/>
  <c r="L279" i="2" s="1"/>
  <c r="K271" i="2"/>
  <c r="M271" i="2" s="1"/>
  <c r="J271" i="2"/>
  <c r="L271" i="2" s="1"/>
  <c r="K263" i="2"/>
  <c r="M263" i="2" s="1"/>
  <c r="J263" i="2"/>
  <c r="L263" i="2" s="1"/>
  <c r="K255" i="2"/>
  <c r="M255" i="2" s="1"/>
  <c r="J255" i="2"/>
  <c r="L255" i="2" s="1"/>
  <c r="K247" i="2"/>
  <c r="M247" i="2" s="1"/>
  <c r="J247" i="2"/>
  <c r="L247" i="2" s="1"/>
  <c r="K239" i="2"/>
  <c r="M239" i="2" s="1"/>
  <c r="J239" i="2"/>
  <c r="L239" i="2" s="1"/>
  <c r="K231" i="2"/>
  <c r="M231" i="2" s="1"/>
  <c r="J231" i="2"/>
  <c r="L231" i="2" s="1"/>
  <c r="K223" i="2"/>
  <c r="M223" i="2" s="1"/>
  <c r="J223" i="2"/>
  <c r="L223" i="2" s="1"/>
  <c r="K216" i="2"/>
  <c r="M216" i="2" s="1"/>
  <c r="J216" i="2"/>
  <c r="L216" i="2" s="1"/>
  <c r="K209" i="2"/>
  <c r="M209" i="2" s="1"/>
  <c r="J209" i="2"/>
  <c r="L209" i="2" s="1"/>
  <c r="K186" i="2"/>
  <c r="M186" i="2" s="1"/>
  <c r="J186" i="2"/>
  <c r="L186" i="2" s="1"/>
  <c r="K178" i="2"/>
  <c r="M178" i="2" s="1"/>
  <c r="J178" i="2"/>
  <c r="L178" i="2" s="1"/>
  <c r="K170" i="2"/>
  <c r="M170" i="2" s="1"/>
  <c r="J170" i="2"/>
  <c r="L170" i="2" s="1"/>
  <c r="K163" i="2"/>
  <c r="M163" i="2" s="1"/>
  <c r="J163" i="2"/>
  <c r="L163" i="2" s="1"/>
  <c r="K139" i="2"/>
  <c r="M139" i="2" s="1"/>
  <c r="J139" i="2"/>
  <c r="L139" i="2" s="1"/>
  <c r="K132" i="2"/>
  <c r="M132" i="2" s="1"/>
  <c r="J132" i="2"/>
  <c r="L132" i="2" s="1"/>
  <c r="K124" i="2"/>
  <c r="M124" i="2" s="1"/>
  <c r="J124" i="2"/>
  <c r="L124" i="2" s="1"/>
  <c r="K117" i="2"/>
  <c r="M117" i="2" s="1"/>
  <c r="J117" i="2"/>
  <c r="L117" i="2" s="1"/>
  <c r="K109" i="2"/>
  <c r="M109" i="2" s="1"/>
  <c r="J109" i="2"/>
  <c r="L109" i="2" s="1"/>
  <c r="K101" i="2"/>
  <c r="M101" i="2" s="1"/>
  <c r="J101" i="2"/>
  <c r="L101" i="2" s="1"/>
  <c r="K94" i="2"/>
  <c r="M94" i="2" s="1"/>
  <c r="J94" i="2"/>
  <c r="L94" i="2" s="1"/>
  <c r="K78" i="2"/>
  <c r="M78" i="2" s="1"/>
  <c r="J78" i="2"/>
  <c r="L78" i="2" s="1"/>
  <c r="H1082" i="2"/>
  <c r="J1082" i="2"/>
  <c r="L1082" i="2" s="1"/>
  <c r="K1082" i="2"/>
  <c r="M1082" i="2" s="1"/>
  <c r="K1096" i="2"/>
  <c r="M1096" i="2" s="1"/>
  <c r="J1096" i="2"/>
  <c r="L1096" i="2" s="1"/>
  <c r="K1095" i="2"/>
  <c r="M1095" i="2" s="1"/>
  <c r="J1095" i="2"/>
  <c r="L1095" i="2" s="1"/>
  <c r="K1088" i="2"/>
  <c r="M1088" i="2" s="1"/>
  <c r="J1088" i="2"/>
  <c r="L1088" i="2" s="1"/>
  <c r="H1081" i="2"/>
  <c r="K1081" i="2"/>
  <c r="M1081" i="2" s="1"/>
  <c r="J1081" i="2"/>
  <c r="L1081" i="2" s="1"/>
  <c r="J1066" i="2"/>
  <c r="L1066" i="2" s="1"/>
  <c r="K1066" i="2"/>
  <c r="M1066" i="2" s="1"/>
  <c r="K1059" i="2"/>
  <c r="M1059" i="2" s="1"/>
  <c r="J1059" i="2"/>
  <c r="L1059" i="2" s="1"/>
  <c r="H1051" i="2"/>
  <c r="J1051" i="2"/>
  <c r="L1051" i="2" s="1"/>
  <c r="K1051" i="2"/>
  <c r="M1051" i="2" s="1"/>
  <c r="H1044" i="2"/>
  <c r="K1044" i="2"/>
  <c r="M1044" i="2" s="1"/>
  <c r="J1044" i="2"/>
  <c r="L1044" i="2" s="1"/>
  <c r="H1038" i="2"/>
  <c r="K1038" i="2"/>
  <c r="M1038" i="2" s="1"/>
  <c r="J1038" i="2"/>
  <c r="L1038" i="2" s="1"/>
  <c r="K1025" i="2"/>
  <c r="M1025" i="2" s="1"/>
  <c r="J1025" i="2"/>
  <c r="L1025" i="2" s="1"/>
  <c r="H1017" i="2"/>
  <c r="K1017" i="2"/>
  <c r="M1017" i="2" s="1"/>
  <c r="J1017" i="2"/>
  <c r="L1017" i="2" s="1"/>
  <c r="H1010" i="2"/>
  <c r="J1010" i="2"/>
  <c r="L1010" i="2" s="1"/>
  <c r="K1010" i="2"/>
  <c r="M1010" i="2" s="1"/>
  <c r="K997" i="2"/>
  <c r="M997" i="2" s="1"/>
  <c r="J997" i="2"/>
  <c r="L997" i="2" s="1"/>
  <c r="K990" i="2"/>
  <c r="M990" i="2" s="1"/>
  <c r="J990" i="2"/>
  <c r="L990" i="2" s="1"/>
  <c r="K982" i="2"/>
  <c r="M982" i="2" s="1"/>
  <c r="J982" i="2"/>
  <c r="L982" i="2" s="1"/>
  <c r="K975" i="2"/>
  <c r="M975" i="2" s="1"/>
  <c r="J975" i="2"/>
  <c r="L975" i="2" s="1"/>
  <c r="K969" i="2"/>
  <c r="M969" i="2" s="1"/>
  <c r="J969" i="2"/>
  <c r="L969" i="2" s="1"/>
  <c r="H961" i="2"/>
  <c r="K961" i="2"/>
  <c r="M961" i="2" s="1"/>
  <c r="J961" i="2"/>
  <c r="L961" i="2" s="1"/>
  <c r="J955" i="2"/>
  <c r="L955" i="2" s="1"/>
  <c r="K955" i="2"/>
  <c r="M955" i="2" s="1"/>
  <c r="K941" i="2"/>
  <c r="M941" i="2" s="1"/>
  <c r="J941" i="2"/>
  <c r="L941" i="2" s="1"/>
  <c r="H934" i="2"/>
  <c r="K934" i="2"/>
  <c r="M934" i="2" s="1"/>
  <c r="J934" i="2"/>
  <c r="L934" i="2" s="1"/>
  <c r="K927" i="2"/>
  <c r="M927" i="2" s="1"/>
  <c r="J927" i="2"/>
  <c r="L927" i="2" s="1"/>
  <c r="K913" i="2"/>
  <c r="M913" i="2" s="1"/>
  <c r="J913" i="2"/>
  <c r="L913" i="2" s="1"/>
  <c r="J906" i="2"/>
  <c r="L906" i="2" s="1"/>
  <c r="K906" i="2"/>
  <c r="M906" i="2" s="1"/>
  <c r="J899" i="2"/>
  <c r="L899" i="2" s="1"/>
  <c r="K899" i="2"/>
  <c r="M899" i="2" s="1"/>
  <c r="J891" i="2"/>
  <c r="L891" i="2" s="1"/>
  <c r="K891" i="2"/>
  <c r="M891" i="2" s="1"/>
  <c r="H883" i="2"/>
  <c r="J883" i="2"/>
  <c r="L883" i="2" s="1"/>
  <c r="K883" i="2"/>
  <c r="M883" i="2" s="1"/>
  <c r="K876" i="2"/>
  <c r="M876" i="2" s="1"/>
  <c r="J876" i="2"/>
  <c r="L876" i="2" s="1"/>
  <c r="H870" i="2"/>
  <c r="K870" i="2"/>
  <c r="M870" i="2" s="1"/>
  <c r="J870" i="2"/>
  <c r="L870" i="2" s="1"/>
  <c r="K863" i="2"/>
  <c r="M863" i="2" s="1"/>
  <c r="J863" i="2"/>
  <c r="L863" i="2" s="1"/>
  <c r="K856" i="2"/>
  <c r="M856" i="2" s="1"/>
  <c r="J856" i="2"/>
  <c r="L856" i="2" s="1"/>
  <c r="J850" i="2"/>
  <c r="L850" i="2" s="1"/>
  <c r="K850" i="2"/>
  <c r="M850" i="2" s="1"/>
  <c r="K844" i="2"/>
  <c r="M844" i="2" s="1"/>
  <c r="J844" i="2"/>
  <c r="L844" i="2" s="1"/>
  <c r="H839" i="2"/>
  <c r="K839" i="2"/>
  <c r="M839" i="2" s="1"/>
  <c r="J839" i="2"/>
  <c r="L839" i="2" s="1"/>
  <c r="J826" i="2"/>
  <c r="L826" i="2" s="1"/>
  <c r="K826" i="2"/>
  <c r="M826" i="2" s="1"/>
  <c r="K812" i="2"/>
  <c r="M812" i="2" s="1"/>
  <c r="J812" i="2"/>
  <c r="L812" i="2" s="1"/>
  <c r="K805" i="2"/>
  <c r="M805" i="2" s="1"/>
  <c r="J805" i="2"/>
  <c r="L805" i="2" s="1"/>
  <c r="K797" i="2"/>
  <c r="M797" i="2" s="1"/>
  <c r="J797" i="2"/>
  <c r="L797" i="2" s="1"/>
  <c r="K789" i="2"/>
  <c r="M789" i="2" s="1"/>
  <c r="J789" i="2"/>
  <c r="L789" i="2" s="1"/>
  <c r="K781" i="2"/>
  <c r="M781" i="2" s="1"/>
  <c r="J781" i="2"/>
  <c r="L781" i="2" s="1"/>
  <c r="K773" i="2"/>
  <c r="M773" i="2" s="1"/>
  <c r="J773" i="2"/>
  <c r="L773" i="2" s="1"/>
  <c r="K765" i="2"/>
  <c r="M765" i="2" s="1"/>
  <c r="J765" i="2"/>
  <c r="L765" i="2" s="1"/>
  <c r="K759" i="2"/>
  <c r="M759" i="2" s="1"/>
  <c r="J759" i="2"/>
  <c r="L759" i="2" s="1"/>
  <c r="K751" i="2"/>
  <c r="M751" i="2" s="1"/>
  <c r="J751" i="2"/>
  <c r="L751" i="2" s="1"/>
  <c r="K744" i="2"/>
  <c r="M744" i="2" s="1"/>
  <c r="J744" i="2"/>
  <c r="L744" i="2" s="1"/>
  <c r="K737" i="2"/>
  <c r="M737" i="2" s="1"/>
  <c r="J737" i="2"/>
  <c r="L737" i="2" s="1"/>
  <c r="J730" i="2"/>
  <c r="L730" i="2" s="1"/>
  <c r="K730" i="2"/>
  <c r="M730" i="2" s="1"/>
  <c r="J723" i="2"/>
  <c r="L723" i="2" s="1"/>
  <c r="K723" i="2"/>
  <c r="M723" i="2" s="1"/>
  <c r="K716" i="2"/>
  <c r="M716" i="2" s="1"/>
  <c r="J716" i="2"/>
  <c r="L716" i="2" s="1"/>
  <c r="K709" i="2"/>
  <c r="M709" i="2" s="1"/>
  <c r="J709" i="2"/>
  <c r="L709" i="2" s="1"/>
  <c r="K702" i="2"/>
  <c r="M702" i="2" s="1"/>
  <c r="J702" i="2"/>
  <c r="L702" i="2" s="1"/>
  <c r="K695" i="2"/>
  <c r="M695" i="2" s="1"/>
  <c r="J695" i="2"/>
  <c r="L695" i="2" s="1"/>
  <c r="K688" i="2"/>
  <c r="M688" i="2" s="1"/>
  <c r="J688" i="2"/>
  <c r="L688" i="2" s="1"/>
  <c r="K674" i="2"/>
  <c r="M674" i="2" s="1"/>
  <c r="J674" i="2"/>
  <c r="L674" i="2" s="1"/>
  <c r="K668" i="2"/>
  <c r="M668" i="2" s="1"/>
  <c r="J668" i="2"/>
  <c r="L668" i="2" s="1"/>
  <c r="K661" i="2"/>
  <c r="M661" i="2" s="1"/>
  <c r="J661" i="2"/>
  <c r="L661" i="2" s="1"/>
  <c r="K654" i="2"/>
  <c r="M654" i="2" s="1"/>
  <c r="J654" i="2"/>
  <c r="L654" i="2" s="1"/>
  <c r="K646" i="2"/>
  <c r="M646" i="2" s="1"/>
  <c r="J646" i="2"/>
  <c r="L646" i="2" s="1"/>
  <c r="K640" i="2"/>
  <c r="M640" i="2" s="1"/>
  <c r="J640" i="2"/>
  <c r="L640" i="2" s="1"/>
  <c r="K633" i="2"/>
  <c r="M633" i="2" s="1"/>
  <c r="J633" i="2"/>
  <c r="L633" i="2" s="1"/>
  <c r="J619" i="2"/>
  <c r="L619" i="2" s="1"/>
  <c r="K619" i="2"/>
  <c r="M619" i="2" s="1"/>
  <c r="K613" i="2"/>
  <c r="M613" i="2" s="1"/>
  <c r="J613" i="2"/>
  <c r="L613" i="2" s="1"/>
  <c r="K606" i="2"/>
  <c r="M606" i="2" s="1"/>
  <c r="J606" i="2"/>
  <c r="L606" i="2" s="1"/>
  <c r="K599" i="2"/>
  <c r="M599" i="2" s="1"/>
  <c r="J599" i="2"/>
  <c r="L599" i="2" s="1"/>
  <c r="K592" i="2"/>
  <c r="M592" i="2" s="1"/>
  <c r="J592" i="2"/>
  <c r="L592" i="2" s="1"/>
  <c r="K585" i="2"/>
  <c r="M585" i="2" s="1"/>
  <c r="J585" i="2"/>
  <c r="L585" i="2" s="1"/>
  <c r="J578" i="2"/>
  <c r="L578" i="2" s="1"/>
  <c r="K578" i="2"/>
  <c r="M578" i="2" s="1"/>
  <c r="K558" i="2"/>
  <c r="M558" i="2" s="1"/>
  <c r="J558" i="2"/>
  <c r="L558" i="2" s="1"/>
  <c r="K552" i="2"/>
  <c r="M552" i="2" s="1"/>
  <c r="J552" i="2"/>
  <c r="L552" i="2" s="1"/>
  <c r="K545" i="2"/>
  <c r="M545" i="2" s="1"/>
  <c r="J545" i="2"/>
  <c r="L545" i="2" s="1"/>
  <c r="K539" i="2"/>
  <c r="M539" i="2" s="1"/>
  <c r="J539" i="2"/>
  <c r="L539" i="2" s="1"/>
  <c r="K533" i="2"/>
  <c r="M533" i="2" s="1"/>
  <c r="J533" i="2"/>
  <c r="L533" i="2" s="1"/>
  <c r="K527" i="2"/>
  <c r="M527" i="2" s="1"/>
  <c r="J527" i="2"/>
  <c r="L527" i="2" s="1"/>
  <c r="K520" i="2"/>
  <c r="M520" i="2" s="1"/>
  <c r="J520" i="2"/>
  <c r="L520" i="2" s="1"/>
  <c r="K515" i="2"/>
  <c r="M515" i="2" s="1"/>
  <c r="J515" i="2"/>
  <c r="L515" i="2" s="1"/>
  <c r="K507" i="2"/>
  <c r="M507" i="2" s="1"/>
  <c r="J507" i="2"/>
  <c r="L507" i="2" s="1"/>
  <c r="K499" i="2"/>
  <c r="M499" i="2" s="1"/>
  <c r="J499" i="2"/>
  <c r="L499" i="2" s="1"/>
  <c r="K492" i="2"/>
  <c r="M492" i="2" s="1"/>
  <c r="J492" i="2"/>
  <c r="L492" i="2" s="1"/>
  <c r="K484" i="2"/>
  <c r="M484" i="2" s="1"/>
  <c r="J484" i="2"/>
  <c r="L484" i="2" s="1"/>
  <c r="K477" i="2"/>
  <c r="M477" i="2" s="1"/>
  <c r="J477" i="2"/>
  <c r="L477" i="2" s="1"/>
  <c r="K470" i="2"/>
  <c r="M470" i="2" s="1"/>
  <c r="J470" i="2"/>
  <c r="L470" i="2" s="1"/>
  <c r="K463" i="2"/>
  <c r="M463" i="2" s="1"/>
  <c r="J463" i="2"/>
  <c r="L463" i="2" s="1"/>
  <c r="K456" i="2"/>
  <c r="M456" i="2" s="1"/>
  <c r="J456" i="2"/>
  <c r="L456" i="2" s="1"/>
  <c r="K448" i="2"/>
  <c r="M448" i="2" s="1"/>
  <c r="J448" i="2"/>
  <c r="L448" i="2" s="1"/>
  <c r="K440" i="2"/>
  <c r="M440" i="2" s="1"/>
  <c r="J440" i="2"/>
  <c r="L440" i="2" s="1"/>
  <c r="K433" i="2"/>
  <c r="M433" i="2" s="1"/>
  <c r="J433" i="2"/>
  <c r="L433" i="2" s="1"/>
  <c r="K426" i="2"/>
  <c r="M426" i="2" s="1"/>
  <c r="J426" i="2"/>
  <c r="L426" i="2" s="1"/>
  <c r="K419" i="2"/>
  <c r="M419" i="2" s="1"/>
  <c r="J419" i="2"/>
  <c r="L419" i="2" s="1"/>
  <c r="K411" i="2"/>
  <c r="M411" i="2" s="1"/>
  <c r="J411" i="2"/>
  <c r="L411" i="2" s="1"/>
  <c r="K404" i="2"/>
  <c r="M404" i="2" s="1"/>
  <c r="J404" i="2"/>
  <c r="L404" i="2" s="1"/>
  <c r="K398" i="2"/>
  <c r="M398" i="2" s="1"/>
  <c r="J398" i="2"/>
  <c r="L398" i="2" s="1"/>
  <c r="K391" i="2"/>
  <c r="M391" i="2" s="1"/>
  <c r="J391" i="2"/>
  <c r="L391" i="2" s="1"/>
  <c r="K383" i="2"/>
  <c r="M383" i="2" s="1"/>
  <c r="J383" i="2"/>
  <c r="L383" i="2" s="1"/>
  <c r="K375" i="2"/>
  <c r="M375" i="2" s="1"/>
  <c r="J375" i="2"/>
  <c r="L375" i="2" s="1"/>
  <c r="K368" i="2"/>
  <c r="M368" i="2" s="1"/>
  <c r="J368" i="2"/>
  <c r="L368" i="2" s="1"/>
  <c r="K361" i="2"/>
  <c r="M361" i="2" s="1"/>
  <c r="J361" i="2"/>
  <c r="L361" i="2" s="1"/>
  <c r="K354" i="2"/>
  <c r="M354" i="2" s="1"/>
  <c r="J354" i="2"/>
  <c r="L354" i="2" s="1"/>
  <c r="K346" i="2"/>
  <c r="M346" i="2" s="1"/>
  <c r="J346" i="2"/>
  <c r="L346" i="2" s="1"/>
  <c r="K331" i="2"/>
  <c r="M331" i="2" s="1"/>
  <c r="J331" i="2"/>
  <c r="L331" i="2" s="1"/>
  <c r="K323" i="2"/>
  <c r="M323" i="2" s="1"/>
  <c r="J323" i="2"/>
  <c r="L323" i="2" s="1"/>
  <c r="K316" i="2"/>
  <c r="M316" i="2" s="1"/>
  <c r="J316" i="2"/>
  <c r="L316" i="2" s="1"/>
  <c r="K308" i="2"/>
  <c r="M308" i="2" s="1"/>
  <c r="J308" i="2"/>
  <c r="L308" i="2" s="1"/>
  <c r="K301" i="2"/>
  <c r="M301" i="2" s="1"/>
  <c r="J301" i="2"/>
  <c r="L301" i="2" s="1"/>
  <c r="K293" i="2"/>
  <c r="M293" i="2" s="1"/>
  <c r="J293" i="2"/>
  <c r="L293" i="2" s="1"/>
  <c r="K285" i="2"/>
  <c r="M285" i="2" s="1"/>
  <c r="J285" i="2"/>
  <c r="L285" i="2" s="1"/>
  <c r="K278" i="2"/>
  <c r="M278" i="2" s="1"/>
  <c r="J278" i="2"/>
  <c r="L278" i="2" s="1"/>
  <c r="K270" i="2"/>
  <c r="M270" i="2" s="1"/>
  <c r="J270" i="2"/>
  <c r="L270" i="2" s="1"/>
  <c r="K262" i="2"/>
  <c r="M262" i="2" s="1"/>
  <c r="J262" i="2"/>
  <c r="L262" i="2" s="1"/>
  <c r="K254" i="2"/>
  <c r="M254" i="2" s="1"/>
  <c r="J254" i="2"/>
  <c r="L254" i="2" s="1"/>
  <c r="K246" i="2"/>
  <c r="M246" i="2" s="1"/>
  <c r="J246" i="2"/>
  <c r="L246" i="2" s="1"/>
  <c r="K238" i="2"/>
  <c r="M238" i="2" s="1"/>
  <c r="J238" i="2"/>
  <c r="L238" i="2" s="1"/>
  <c r="K230" i="2"/>
  <c r="M230" i="2" s="1"/>
  <c r="J230" i="2"/>
  <c r="L230" i="2" s="1"/>
  <c r="K222" i="2"/>
  <c r="M222" i="2" s="1"/>
  <c r="J222" i="2"/>
  <c r="L222" i="2" s="1"/>
  <c r="K215" i="2"/>
  <c r="M215" i="2" s="1"/>
  <c r="J215" i="2"/>
  <c r="L215" i="2" s="1"/>
  <c r="K208" i="2"/>
  <c r="M208" i="2" s="1"/>
  <c r="J208" i="2"/>
  <c r="L208" i="2" s="1"/>
  <c r="K200" i="2"/>
  <c r="M200" i="2" s="1"/>
  <c r="J200" i="2"/>
  <c r="L200" i="2" s="1"/>
  <c r="K193" i="2"/>
  <c r="M193" i="2" s="1"/>
  <c r="J193" i="2"/>
  <c r="L193" i="2" s="1"/>
  <c r="K162" i="2"/>
  <c r="M162" i="2" s="1"/>
  <c r="J162" i="2"/>
  <c r="L162" i="2" s="1"/>
  <c r="K154" i="2"/>
  <c r="M154" i="2" s="1"/>
  <c r="J154" i="2"/>
  <c r="L154" i="2" s="1"/>
  <c r="K146" i="2"/>
  <c r="M146" i="2" s="1"/>
  <c r="J146" i="2"/>
  <c r="L146" i="2" s="1"/>
  <c r="K138" i="2"/>
  <c r="M138" i="2" s="1"/>
  <c r="J138" i="2"/>
  <c r="L138" i="2" s="1"/>
  <c r="K131" i="2"/>
  <c r="M131" i="2" s="1"/>
  <c r="J131" i="2"/>
  <c r="L131" i="2" s="1"/>
  <c r="K123" i="2"/>
  <c r="M123" i="2" s="1"/>
  <c r="J123" i="2"/>
  <c r="L123" i="2" s="1"/>
  <c r="K116" i="2"/>
  <c r="M116" i="2" s="1"/>
  <c r="J116" i="2"/>
  <c r="L116" i="2" s="1"/>
  <c r="K108" i="2"/>
  <c r="M108" i="2" s="1"/>
  <c r="J108" i="2"/>
  <c r="L108" i="2" s="1"/>
  <c r="H1075" i="2"/>
  <c r="J1075" i="2"/>
  <c r="L1075" i="2" s="1"/>
  <c r="K1075" i="2"/>
  <c r="M1075" i="2" s="1"/>
  <c r="H1067" i="2"/>
  <c r="J1067" i="2"/>
  <c r="L1067" i="2" s="1"/>
  <c r="K1067" i="2"/>
  <c r="M1067" i="2" s="1"/>
  <c r="K1094" i="2"/>
  <c r="M1094" i="2" s="1"/>
  <c r="J1094" i="2"/>
  <c r="L1094" i="2" s="1"/>
  <c r="K1087" i="2"/>
  <c r="M1087" i="2" s="1"/>
  <c r="J1087" i="2"/>
  <c r="L1087" i="2" s="1"/>
  <c r="H1080" i="2"/>
  <c r="K1080" i="2"/>
  <c r="M1080" i="2" s="1"/>
  <c r="J1080" i="2"/>
  <c r="L1080" i="2" s="1"/>
  <c r="K1073" i="2"/>
  <c r="M1073" i="2" s="1"/>
  <c r="J1073" i="2"/>
  <c r="L1073" i="2" s="1"/>
  <c r="K1058" i="2"/>
  <c r="M1058" i="2" s="1"/>
  <c r="J1058" i="2"/>
  <c r="L1058" i="2" s="1"/>
  <c r="H1050" i="2"/>
  <c r="J1050" i="2"/>
  <c r="L1050" i="2" s="1"/>
  <c r="K1050" i="2"/>
  <c r="M1050" i="2" s="1"/>
  <c r="K1037" i="2"/>
  <c r="M1037" i="2" s="1"/>
  <c r="J1037" i="2"/>
  <c r="L1037" i="2" s="1"/>
  <c r="K1031" i="2"/>
  <c r="M1031" i="2" s="1"/>
  <c r="J1031" i="2"/>
  <c r="L1031" i="2" s="1"/>
  <c r="K1024" i="2"/>
  <c r="M1024" i="2" s="1"/>
  <c r="J1024" i="2"/>
  <c r="L1024" i="2" s="1"/>
  <c r="K1016" i="2"/>
  <c r="M1016" i="2" s="1"/>
  <c r="J1016" i="2"/>
  <c r="L1016" i="2" s="1"/>
  <c r="K1009" i="2"/>
  <c r="M1009" i="2" s="1"/>
  <c r="J1009" i="2"/>
  <c r="L1009" i="2" s="1"/>
  <c r="J1003" i="2"/>
  <c r="L1003" i="2" s="1"/>
  <c r="K1003" i="2"/>
  <c r="M1003" i="2" s="1"/>
  <c r="H996" i="2"/>
  <c r="K996" i="2"/>
  <c r="M996" i="2" s="1"/>
  <c r="J996" i="2"/>
  <c r="L996" i="2" s="1"/>
  <c r="K989" i="2"/>
  <c r="M989" i="2" s="1"/>
  <c r="J989" i="2"/>
  <c r="L989" i="2" s="1"/>
  <c r="K968" i="2"/>
  <c r="M968" i="2" s="1"/>
  <c r="J968" i="2"/>
  <c r="L968" i="2" s="1"/>
  <c r="H954" i="2"/>
  <c r="J954" i="2"/>
  <c r="L954" i="2" s="1"/>
  <c r="K954" i="2"/>
  <c r="M954" i="2" s="1"/>
  <c r="J947" i="2"/>
  <c r="L947" i="2" s="1"/>
  <c r="K947" i="2"/>
  <c r="M947" i="2" s="1"/>
  <c r="K940" i="2"/>
  <c r="M940" i="2" s="1"/>
  <c r="J940" i="2"/>
  <c r="L940" i="2" s="1"/>
  <c r="H933" i="2"/>
  <c r="K933" i="2"/>
  <c r="M933" i="2" s="1"/>
  <c r="J933" i="2"/>
  <c r="L933" i="2" s="1"/>
  <c r="H926" i="2"/>
  <c r="K926" i="2"/>
  <c r="M926" i="2" s="1"/>
  <c r="J926" i="2"/>
  <c r="L926" i="2" s="1"/>
  <c r="K912" i="2"/>
  <c r="M912" i="2" s="1"/>
  <c r="J912" i="2"/>
  <c r="L912" i="2" s="1"/>
  <c r="K905" i="2"/>
  <c r="M905" i="2" s="1"/>
  <c r="J905" i="2"/>
  <c r="L905" i="2" s="1"/>
  <c r="H898" i="2"/>
  <c r="J898" i="2"/>
  <c r="L898" i="2" s="1"/>
  <c r="K898" i="2"/>
  <c r="M898" i="2" s="1"/>
  <c r="J890" i="2"/>
  <c r="L890" i="2" s="1"/>
  <c r="K890" i="2"/>
  <c r="M890" i="2" s="1"/>
  <c r="H882" i="2"/>
  <c r="J882" i="2"/>
  <c r="L882" i="2" s="1"/>
  <c r="K882" i="2"/>
  <c r="M882" i="2" s="1"/>
  <c r="J875" i="2"/>
  <c r="L875" i="2" s="1"/>
  <c r="K875" i="2"/>
  <c r="M875" i="2" s="1"/>
  <c r="K869" i="2"/>
  <c r="M869" i="2" s="1"/>
  <c r="J869" i="2"/>
  <c r="L869" i="2" s="1"/>
  <c r="K862" i="2"/>
  <c r="M862" i="2" s="1"/>
  <c r="J862" i="2"/>
  <c r="L862" i="2" s="1"/>
  <c r="K832" i="2"/>
  <c r="M832" i="2" s="1"/>
  <c r="J832" i="2"/>
  <c r="L832" i="2" s="1"/>
  <c r="K825" i="2"/>
  <c r="M825" i="2" s="1"/>
  <c r="J825" i="2"/>
  <c r="L825" i="2" s="1"/>
  <c r="J818" i="2"/>
  <c r="L818" i="2" s="1"/>
  <c r="K818" i="2"/>
  <c r="M818" i="2" s="1"/>
  <c r="J811" i="2"/>
  <c r="L811" i="2" s="1"/>
  <c r="K811" i="2"/>
  <c r="M811" i="2" s="1"/>
  <c r="K804" i="2"/>
  <c r="M804" i="2" s="1"/>
  <c r="J804" i="2"/>
  <c r="L804" i="2" s="1"/>
  <c r="K796" i="2"/>
  <c r="M796" i="2" s="1"/>
  <c r="J796" i="2"/>
  <c r="L796" i="2" s="1"/>
  <c r="K788" i="2"/>
  <c r="M788" i="2" s="1"/>
  <c r="J788" i="2"/>
  <c r="L788" i="2" s="1"/>
  <c r="K780" i="2"/>
  <c r="M780" i="2" s="1"/>
  <c r="J780" i="2"/>
  <c r="L780" i="2" s="1"/>
  <c r="K772" i="2"/>
  <c r="M772" i="2" s="1"/>
  <c r="J772" i="2"/>
  <c r="L772" i="2" s="1"/>
  <c r="K764" i="2"/>
  <c r="M764" i="2" s="1"/>
  <c r="J764" i="2"/>
  <c r="L764" i="2" s="1"/>
  <c r="K758" i="2"/>
  <c r="M758" i="2" s="1"/>
  <c r="J758" i="2"/>
  <c r="L758" i="2" s="1"/>
  <c r="K743" i="2"/>
  <c r="M743" i="2" s="1"/>
  <c r="J743" i="2"/>
  <c r="L743" i="2" s="1"/>
  <c r="K736" i="2"/>
  <c r="M736" i="2" s="1"/>
  <c r="J736" i="2"/>
  <c r="L736" i="2" s="1"/>
  <c r="K715" i="2"/>
  <c r="M715" i="2" s="1"/>
  <c r="J715" i="2"/>
  <c r="L715" i="2" s="1"/>
  <c r="K708" i="2"/>
  <c r="M708" i="2" s="1"/>
  <c r="J708" i="2"/>
  <c r="L708" i="2" s="1"/>
  <c r="K701" i="2"/>
  <c r="M701" i="2" s="1"/>
  <c r="J701" i="2"/>
  <c r="L701" i="2" s="1"/>
  <c r="K694" i="2"/>
  <c r="M694" i="2" s="1"/>
  <c r="J694" i="2"/>
  <c r="L694" i="2" s="1"/>
  <c r="K687" i="2"/>
  <c r="M687" i="2" s="1"/>
  <c r="J687" i="2"/>
  <c r="L687" i="2" s="1"/>
  <c r="K680" i="2"/>
  <c r="M680" i="2" s="1"/>
  <c r="J680" i="2"/>
  <c r="L680" i="2" s="1"/>
  <c r="K660" i="2"/>
  <c r="M660" i="2" s="1"/>
  <c r="J660" i="2"/>
  <c r="L660" i="2" s="1"/>
  <c r="K653" i="2"/>
  <c r="M653" i="2" s="1"/>
  <c r="J653" i="2"/>
  <c r="L653" i="2" s="1"/>
  <c r="K639" i="2"/>
  <c r="M639" i="2" s="1"/>
  <c r="J639" i="2"/>
  <c r="L639" i="2" s="1"/>
  <c r="K632" i="2"/>
  <c r="M632" i="2" s="1"/>
  <c r="J632" i="2"/>
  <c r="L632" i="2" s="1"/>
  <c r="K625" i="2"/>
  <c r="M625" i="2" s="1"/>
  <c r="J625" i="2"/>
  <c r="L625" i="2" s="1"/>
  <c r="K605" i="2"/>
  <c r="M605" i="2" s="1"/>
  <c r="J605" i="2"/>
  <c r="L605" i="2" s="1"/>
  <c r="K598" i="2"/>
  <c r="M598" i="2" s="1"/>
  <c r="J598" i="2"/>
  <c r="L598" i="2" s="1"/>
  <c r="K591" i="2"/>
  <c r="M591" i="2" s="1"/>
  <c r="J591" i="2"/>
  <c r="L591" i="2" s="1"/>
  <c r="K584" i="2"/>
  <c r="M584" i="2" s="1"/>
  <c r="J584" i="2"/>
  <c r="L584" i="2" s="1"/>
  <c r="J571" i="2"/>
  <c r="L571" i="2" s="1"/>
  <c r="K571" i="2"/>
  <c r="M571" i="2" s="1"/>
  <c r="K564" i="2"/>
  <c r="M564" i="2" s="1"/>
  <c r="J564" i="2"/>
  <c r="L564" i="2" s="1"/>
  <c r="K551" i="2"/>
  <c r="M551" i="2" s="1"/>
  <c r="J551" i="2"/>
  <c r="L551" i="2" s="1"/>
  <c r="K526" i="2"/>
  <c r="M526" i="2" s="1"/>
  <c r="J526" i="2"/>
  <c r="L526" i="2" s="1"/>
  <c r="K514" i="2"/>
  <c r="M514" i="2" s="1"/>
  <c r="J514" i="2"/>
  <c r="L514" i="2" s="1"/>
  <c r="K506" i="2"/>
  <c r="M506" i="2" s="1"/>
  <c r="J506" i="2"/>
  <c r="L506" i="2" s="1"/>
  <c r="K491" i="2"/>
  <c r="M491" i="2" s="1"/>
  <c r="J491" i="2"/>
  <c r="L491" i="2" s="1"/>
  <c r="K483" i="2"/>
  <c r="M483" i="2" s="1"/>
  <c r="J483" i="2"/>
  <c r="L483" i="2" s="1"/>
  <c r="K476" i="2"/>
  <c r="M476" i="2" s="1"/>
  <c r="J476" i="2"/>
  <c r="L476" i="2" s="1"/>
  <c r="K469" i="2"/>
  <c r="M469" i="2" s="1"/>
  <c r="J469" i="2"/>
  <c r="L469" i="2" s="1"/>
  <c r="K462" i="2"/>
  <c r="M462" i="2" s="1"/>
  <c r="J462" i="2"/>
  <c r="L462" i="2" s="1"/>
  <c r="K455" i="2"/>
  <c r="M455" i="2" s="1"/>
  <c r="J455" i="2"/>
  <c r="L455" i="2" s="1"/>
  <c r="K447" i="2"/>
  <c r="M447" i="2" s="1"/>
  <c r="J447" i="2"/>
  <c r="L447" i="2" s="1"/>
  <c r="K439" i="2"/>
  <c r="M439" i="2" s="1"/>
  <c r="J439" i="2"/>
  <c r="L439" i="2" s="1"/>
  <c r="K432" i="2"/>
  <c r="M432" i="2" s="1"/>
  <c r="J432" i="2"/>
  <c r="L432" i="2" s="1"/>
  <c r="K425" i="2"/>
  <c r="M425" i="2" s="1"/>
  <c r="J425" i="2"/>
  <c r="L425" i="2" s="1"/>
  <c r="K418" i="2"/>
  <c r="M418" i="2" s="1"/>
  <c r="J418" i="2"/>
  <c r="L418" i="2" s="1"/>
  <c r="K410" i="2"/>
  <c r="M410" i="2" s="1"/>
  <c r="J410" i="2"/>
  <c r="L410" i="2" s="1"/>
  <c r="K397" i="2"/>
  <c r="M397" i="2" s="1"/>
  <c r="J397" i="2"/>
  <c r="L397" i="2" s="1"/>
  <c r="K390" i="2"/>
  <c r="M390" i="2" s="1"/>
  <c r="J390" i="2"/>
  <c r="L390" i="2" s="1"/>
  <c r="K382" i="2"/>
  <c r="M382" i="2" s="1"/>
  <c r="J382" i="2"/>
  <c r="L382" i="2" s="1"/>
  <c r="K374" i="2"/>
  <c r="M374" i="2" s="1"/>
  <c r="J374" i="2"/>
  <c r="L374" i="2" s="1"/>
  <c r="K353" i="2"/>
  <c r="M353" i="2" s="1"/>
  <c r="J353" i="2"/>
  <c r="L353" i="2" s="1"/>
  <c r="K345" i="2"/>
  <c r="M345" i="2" s="1"/>
  <c r="J345" i="2"/>
  <c r="L345" i="2" s="1"/>
  <c r="K338" i="2"/>
  <c r="M338" i="2" s="1"/>
  <c r="J338" i="2"/>
  <c r="L338" i="2" s="1"/>
  <c r="K330" i="2"/>
  <c r="M330" i="2" s="1"/>
  <c r="J330" i="2"/>
  <c r="L330" i="2" s="1"/>
  <c r="K322" i="2"/>
  <c r="M322" i="2" s="1"/>
  <c r="J322" i="2"/>
  <c r="L322" i="2" s="1"/>
  <c r="K315" i="2"/>
  <c r="M315" i="2" s="1"/>
  <c r="J315" i="2"/>
  <c r="L315" i="2" s="1"/>
  <c r="K307" i="2"/>
  <c r="M307" i="2" s="1"/>
  <c r="J307" i="2"/>
  <c r="L307" i="2" s="1"/>
  <c r="K300" i="2"/>
  <c r="M300" i="2" s="1"/>
  <c r="J300" i="2"/>
  <c r="L300" i="2" s="1"/>
  <c r="K292" i="2"/>
  <c r="M292" i="2" s="1"/>
  <c r="J292" i="2"/>
  <c r="L292" i="2" s="1"/>
  <c r="K284" i="2"/>
  <c r="M284" i="2" s="1"/>
  <c r="J284" i="2"/>
  <c r="L284" i="2" s="1"/>
  <c r="K277" i="2"/>
  <c r="M277" i="2" s="1"/>
  <c r="J277" i="2"/>
  <c r="L277" i="2" s="1"/>
  <c r="K269" i="2"/>
  <c r="M269" i="2" s="1"/>
  <c r="J269" i="2"/>
  <c r="L269" i="2" s="1"/>
  <c r="K261" i="2"/>
  <c r="M261" i="2" s="1"/>
  <c r="J261" i="2"/>
  <c r="L261" i="2" s="1"/>
  <c r="K253" i="2"/>
  <c r="M253" i="2" s="1"/>
  <c r="J253" i="2"/>
  <c r="L253" i="2" s="1"/>
  <c r="K245" i="2"/>
  <c r="M245" i="2" s="1"/>
  <c r="J245" i="2"/>
  <c r="L245" i="2" s="1"/>
  <c r="K237" i="2"/>
  <c r="M237" i="2" s="1"/>
  <c r="J237" i="2"/>
  <c r="L237" i="2" s="1"/>
  <c r="K229" i="2"/>
  <c r="M229" i="2" s="1"/>
  <c r="J229" i="2"/>
  <c r="L229" i="2" s="1"/>
  <c r="K184" i="2"/>
  <c r="M184" i="2" s="1"/>
  <c r="J184" i="2"/>
  <c r="L184" i="2" s="1"/>
  <c r="K176" i="2"/>
  <c r="M176" i="2" s="1"/>
  <c r="J176" i="2"/>
  <c r="L176" i="2" s="1"/>
  <c r="K169" i="2"/>
  <c r="M169" i="2" s="1"/>
  <c r="J169" i="2"/>
  <c r="L169" i="2" s="1"/>
  <c r="K161" i="2"/>
  <c r="M161" i="2" s="1"/>
  <c r="J161" i="2"/>
  <c r="L161" i="2" s="1"/>
  <c r="K153" i="2"/>
  <c r="M153" i="2" s="1"/>
  <c r="J153" i="2"/>
  <c r="L153" i="2" s="1"/>
  <c r="K145" i="2"/>
  <c r="M145" i="2" s="1"/>
  <c r="J145" i="2"/>
  <c r="L145" i="2" s="1"/>
  <c r="K130" i="2"/>
  <c r="M130" i="2" s="1"/>
  <c r="J130" i="2"/>
  <c r="L130" i="2" s="1"/>
  <c r="K71" i="2"/>
  <c r="M71" i="2" s="1"/>
  <c r="J71" i="2"/>
  <c r="L71" i="2" s="1"/>
  <c r="K63" i="2"/>
  <c r="M63" i="2" s="1"/>
  <c r="J63" i="2"/>
  <c r="L63" i="2" s="1"/>
  <c r="K56" i="2"/>
  <c r="M56" i="2" s="1"/>
  <c r="J56" i="2"/>
  <c r="L56" i="2" s="1"/>
  <c r="K48" i="2"/>
  <c r="M48" i="2" s="1"/>
  <c r="J48" i="2"/>
  <c r="L48" i="2" s="1"/>
  <c r="K40" i="2"/>
  <c r="M40" i="2" s="1"/>
  <c r="J40" i="2"/>
  <c r="L40" i="2" s="1"/>
  <c r="K32" i="2"/>
  <c r="M32" i="2" s="1"/>
  <c r="J32" i="2"/>
  <c r="L32" i="2" s="1"/>
  <c r="J201" i="2"/>
  <c r="L201" i="2" s="1"/>
  <c r="J185" i="2"/>
  <c r="L185" i="2" s="1"/>
  <c r="J177" i="2"/>
  <c r="L177" i="2" s="1"/>
  <c r="J137" i="2"/>
  <c r="L137" i="2" s="1"/>
  <c r="J129" i="2"/>
  <c r="L129" i="2" s="1"/>
  <c r="J121" i="2"/>
  <c r="L121" i="2" s="1"/>
  <c r="J113" i="2"/>
  <c r="L113" i="2" s="1"/>
  <c r="J105" i="2"/>
  <c r="L105" i="2" s="1"/>
  <c r="J97" i="2"/>
  <c r="L97" i="2" s="1"/>
  <c r="J89" i="2"/>
  <c r="L89" i="2" s="1"/>
  <c r="J62" i="2"/>
  <c r="L62" i="2" s="1"/>
  <c r="J25" i="2"/>
  <c r="L25" i="2" s="1"/>
  <c r="K41" i="2"/>
  <c r="M41" i="2" s="1"/>
  <c r="K84" i="2"/>
  <c r="M84" i="2" s="1"/>
  <c r="J84" i="2"/>
  <c r="L84" i="2" s="1"/>
  <c r="K55" i="2"/>
  <c r="M55" i="2" s="1"/>
  <c r="J55" i="2"/>
  <c r="L55" i="2" s="1"/>
  <c r="K47" i="2"/>
  <c r="M47" i="2" s="1"/>
  <c r="J47" i="2"/>
  <c r="L47" i="2" s="1"/>
  <c r="K39" i="2"/>
  <c r="M39" i="2" s="1"/>
  <c r="J39" i="2"/>
  <c r="L39" i="2" s="1"/>
  <c r="K31" i="2"/>
  <c r="M31" i="2" s="1"/>
  <c r="J31" i="2"/>
  <c r="L31" i="2" s="1"/>
  <c r="K24" i="2"/>
  <c r="M24" i="2" s="1"/>
  <c r="J24" i="2"/>
  <c r="L24" i="2" s="1"/>
  <c r="K16" i="2"/>
  <c r="M16" i="2" s="1"/>
  <c r="J16" i="2"/>
  <c r="L16" i="2" s="1"/>
  <c r="K8" i="2"/>
  <c r="M8" i="2" s="1"/>
  <c r="J8" i="2"/>
  <c r="L8" i="2" s="1"/>
  <c r="J192" i="2"/>
  <c r="L192" i="2" s="1"/>
  <c r="J136" i="2"/>
  <c r="L136" i="2" s="1"/>
  <c r="J128" i="2"/>
  <c r="L128" i="2" s="1"/>
  <c r="J120" i="2"/>
  <c r="L120" i="2" s="1"/>
  <c r="J112" i="2"/>
  <c r="L112" i="2" s="1"/>
  <c r="J104" i="2"/>
  <c r="L104" i="2" s="1"/>
  <c r="J75" i="2"/>
  <c r="L75" i="2" s="1"/>
  <c r="J59" i="2"/>
  <c r="L59" i="2" s="1"/>
  <c r="J42" i="2"/>
  <c r="L42" i="2" s="1"/>
  <c r="J19" i="2"/>
  <c r="L19" i="2" s="1"/>
  <c r="K33" i="2"/>
  <c r="M33" i="2" s="1"/>
  <c r="K77" i="2"/>
  <c r="M77" i="2" s="1"/>
  <c r="J77" i="2"/>
  <c r="L77" i="2" s="1"/>
  <c r="K69" i="2"/>
  <c r="M69" i="2" s="1"/>
  <c r="J69" i="2"/>
  <c r="L69" i="2" s="1"/>
  <c r="K61" i="2"/>
  <c r="M61" i="2" s="1"/>
  <c r="J61" i="2"/>
  <c r="L61" i="2" s="1"/>
  <c r="K46" i="2"/>
  <c r="M46" i="2" s="1"/>
  <c r="J46" i="2"/>
  <c r="L46" i="2" s="1"/>
  <c r="K38" i="2"/>
  <c r="M38" i="2" s="1"/>
  <c r="J38" i="2"/>
  <c r="L38" i="2" s="1"/>
  <c r="K30" i="2"/>
  <c r="M30" i="2" s="1"/>
  <c r="J30" i="2"/>
  <c r="L30" i="2" s="1"/>
  <c r="K23" i="2"/>
  <c r="M23" i="2" s="1"/>
  <c r="J23" i="2"/>
  <c r="L23" i="2" s="1"/>
  <c r="K15" i="2"/>
  <c r="M15" i="2" s="1"/>
  <c r="J15" i="2"/>
  <c r="L15" i="2" s="1"/>
  <c r="K7" i="2"/>
  <c r="M7" i="2" s="1"/>
  <c r="J7" i="2"/>
  <c r="L7" i="2" s="1"/>
  <c r="J207" i="2"/>
  <c r="L207" i="2" s="1"/>
  <c r="J199" i="2"/>
  <c r="L199" i="2" s="1"/>
  <c r="J143" i="2"/>
  <c r="L143" i="2" s="1"/>
  <c r="J135" i="2"/>
  <c r="L135" i="2" s="1"/>
  <c r="J127" i="2"/>
  <c r="L127" i="2" s="1"/>
  <c r="J119" i="2"/>
  <c r="L119" i="2" s="1"/>
  <c r="J111" i="2"/>
  <c r="L111" i="2" s="1"/>
  <c r="J18" i="2"/>
  <c r="L18" i="2" s="1"/>
  <c r="K76" i="2"/>
  <c r="M76" i="2" s="1"/>
  <c r="J76" i="2"/>
  <c r="L76" i="2" s="1"/>
  <c r="K68" i="2"/>
  <c r="M68" i="2" s="1"/>
  <c r="J68" i="2"/>
  <c r="L68" i="2" s="1"/>
  <c r="K60" i="2"/>
  <c r="M60" i="2" s="1"/>
  <c r="J60" i="2"/>
  <c r="L60" i="2" s="1"/>
  <c r="K53" i="2"/>
  <c r="M53" i="2" s="1"/>
  <c r="J53" i="2"/>
  <c r="L53" i="2" s="1"/>
  <c r="K45" i="2"/>
  <c r="M45" i="2" s="1"/>
  <c r="J45" i="2"/>
  <c r="L45" i="2" s="1"/>
  <c r="K37" i="2"/>
  <c r="M37" i="2" s="1"/>
  <c r="J37" i="2"/>
  <c r="L37" i="2" s="1"/>
  <c r="K22" i="2"/>
  <c r="M22" i="2" s="1"/>
  <c r="J22" i="2"/>
  <c r="L22" i="2" s="1"/>
  <c r="K14" i="2"/>
  <c r="M14" i="2" s="1"/>
  <c r="J14" i="2"/>
  <c r="L14" i="2" s="1"/>
  <c r="K6" i="2"/>
  <c r="M6" i="2" s="1"/>
  <c r="J6" i="2"/>
  <c r="L6" i="2" s="1"/>
  <c r="J214" i="2"/>
  <c r="L214" i="2" s="1"/>
  <c r="J158" i="2"/>
  <c r="L158" i="2" s="1"/>
  <c r="J150" i="2"/>
  <c r="L150" i="2" s="1"/>
  <c r="J134" i="2"/>
  <c r="L134" i="2" s="1"/>
  <c r="J86" i="2"/>
  <c r="L86" i="2" s="1"/>
  <c r="J73" i="2"/>
  <c r="L73" i="2" s="1"/>
  <c r="J57" i="2"/>
  <c r="L57" i="2" s="1"/>
  <c r="J35" i="2"/>
  <c r="L35" i="2" s="1"/>
  <c r="J17" i="2"/>
  <c r="L17" i="2" s="1"/>
  <c r="K52" i="2"/>
  <c r="M52" i="2" s="1"/>
  <c r="J52" i="2"/>
  <c r="L52" i="2" s="1"/>
  <c r="K44" i="2"/>
  <c r="M44" i="2" s="1"/>
  <c r="J44" i="2"/>
  <c r="L44" i="2" s="1"/>
  <c r="K36" i="2"/>
  <c r="M36" i="2" s="1"/>
  <c r="J36" i="2"/>
  <c r="L36" i="2" s="1"/>
  <c r="K29" i="2"/>
  <c r="M29" i="2" s="1"/>
  <c r="J29" i="2"/>
  <c r="L29" i="2" s="1"/>
  <c r="K21" i="2"/>
  <c r="M21" i="2" s="1"/>
  <c r="J21" i="2"/>
  <c r="L21" i="2" s="1"/>
  <c r="K13" i="2"/>
  <c r="M13" i="2" s="1"/>
  <c r="J13" i="2"/>
  <c r="L13" i="2" s="1"/>
  <c r="K5" i="2"/>
  <c r="M5" i="2" s="1"/>
  <c r="J5" i="2"/>
  <c r="L5" i="2" s="1"/>
  <c r="J221" i="2"/>
  <c r="L221" i="2" s="1"/>
  <c r="J165" i="2"/>
  <c r="L165" i="2" s="1"/>
  <c r="J157" i="2"/>
  <c r="L157" i="2" s="1"/>
  <c r="J149" i="2"/>
  <c r="L149" i="2" s="1"/>
  <c r="J141" i="2"/>
  <c r="L141" i="2" s="1"/>
  <c r="J133" i="2"/>
  <c r="L133" i="2" s="1"/>
  <c r="J93" i="2"/>
  <c r="L93" i="2" s="1"/>
  <c r="J85" i="2"/>
  <c r="L85" i="2" s="1"/>
  <c r="J70" i="2"/>
  <c r="L70" i="2" s="1"/>
  <c r="J54" i="2"/>
  <c r="L54" i="2" s="1"/>
  <c r="J34" i="2"/>
  <c r="L34" i="2" s="1"/>
  <c r="J11" i="2"/>
  <c r="L11" i="2" s="1"/>
  <c r="K9" i="2"/>
  <c r="M9" i="2" s="1"/>
  <c r="K28" i="2"/>
  <c r="M28" i="2" s="1"/>
  <c r="J28" i="2"/>
  <c r="L28" i="2" s="1"/>
  <c r="K20" i="2"/>
  <c r="M20" i="2" s="1"/>
  <c r="J20" i="2"/>
  <c r="L20" i="2" s="1"/>
  <c r="K12" i="2"/>
  <c r="M12" i="2" s="1"/>
  <c r="J12" i="2"/>
  <c r="L12" i="2" s="1"/>
  <c r="K4" i="2"/>
  <c r="M4" i="2" s="1"/>
  <c r="J4" i="2"/>
  <c r="L4" i="2" s="1"/>
  <c r="J164" i="2"/>
  <c r="L164" i="2" s="1"/>
  <c r="J140" i="2"/>
  <c r="L140" i="2" s="1"/>
  <c r="J100" i="2"/>
  <c r="L100" i="2" s="1"/>
  <c r="J92" i="2"/>
  <c r="L92" i="2" s="1"/>
  <c r="J83" i="2"/>
  <c r="L83" i="2" s="1"/>
  <c r="J67" i="2"/>
  <c r="L67" i="2" s="1"/>
  <c r="J10" i="2"/>
  <c r="L10" i="2" s="1"/>
  <c r="K65" i="2"/>
  <c r="M65" i="2" s="1"/>
  <c r="J179" i="2"/>
  <c r="L179" i="2" s="1"/>
  <c r="J171" i="2"/>
  <c r="L171" i="2" s="1"/>
  <c r="J155" i="2"/>
  <c r="L155" i="2" s="1"/>
  <c r="J147" i="2"/>
  <c r="L147" i="2" s="1"/>
  <c r="J115" i="2"/>
  <c r="L115" i="2" s="1"/>
  <c r="J107" i="2"/>
  <c r="L107" i="2" s="1"/>
  <c r="J99" i="2"/>
  <c r="L99" i="2" s="1"/>
  <c r="J91" i="2"/>
  <c r="L91" i="2" s="1"/>
  <c r="J50" i="2"/>
  <c r="L50" i="2" s="1"/>
  <c r="J27" i="2"/>
  <c r="L27" i="2" s="1"/>
  <c r="K79" i="2"/>
  <c r="M79" i="2" s="1"/>
  <c r="J79" i="2"/>
  <c r="L79" i="2" s="1"/>
  <c r="K72" i="2"/>
  <c r="M72" i="2" s="1"/>
  <c r="J72" i="2"/>
  <c r="L72" i="2" s="1"/>
  <c r="K64" i="2"/>
  <c r="M64" i="2" s="1"/>
  <c r="J64" i="2"/>
  <c r="L64" i="2" s="1"/>
  <c r="J122" i="2"/>
  <c r="L122" i="2" s="1"/>
  <c r="J114" i="2"/>
  <c r="L114" i="2" s="1"/>
  <c r="J98" i="2"/>
  <c r="L98" i="2" s="1"/>
  <c r="J90" i="2"/>
  <c r="L90" i="2" s="1"/>
  <c r="J49" i="2"/>
  <c r="L49" i="2" s="1"/>
  <c r="J26" i="2"/>
  <c r="L26" i="2" s="1"/>
  <c r="J3" i="2"/>
  <c r="L3" i="2" s="1"/>
  <c r="H1061" i="2"/>
  <c r="H1053" i="2"/>
  <c r="H992" i="2"/>
  <c r="H984" i="2"/>
  <c r="H977" i="2"/>
  <c r="H971" i="2"/>
  <c r="H963" i="2"/>
  <c r="H957" i="2"/>
  <c r="H949" i="2"/>
  <c r="H943" i="2"/>
  <c r="H936" i="2"/>
  <c r="H929" i="2"/>
  <c r="H885" i="2"/>
  <c r="H865" i="2"/>
  <c r="H791" i="2"/>
  <c r="H767" i="2"/>
  <c r="H753" i="2"/>
  <c r="H746" i="2"/>
  <c r="H682" i="2"/>
  <c r="H627" i="2"/>
  <c r="H587" i="2"/>
  <c r="H580" i="2"/>
  <c r="H573" i="2"/>
  <c r="H421" i="2"/>
  <c r="H377" i="2"/>
  <c r="H356" i="2"/>
  <c r="H318" i="2"/>
  <c r="H287" i="2"/>
  <c r="H202" i="2"/>
  <c r="H158" i="2"/>
  <c r="H1039" i="2"/>
  <c r="H991" i="2"/>
  <c r="H983" i="2"/>
  <c r="H928" i="2"/>
  <c r="H864" i="2"/>
  <c r="H827" i="2"/>
  <c r="H813" i="2"/>
  <c r="H790" i="2"/>
  <c r="H774" i="2"/>
  <c r="H745" i="2"/>
  <c r="H738" i="2"/>
  <c r="H689" i="2"/>
  <c r="H655" i="2"/>
  <c r="H634" i="2"/>
  <c r="H559" i="2"/>
  <c r="H528" i="2"/>
  <c r="H508" i="2"/>
  <c r="H493" i="2"/>
  <c r="H485" i="2"/>
  <c r="H441" i="2"/>
  <c r="H420" i="2"/>
  <c r="H405" i="2"/>
  <c r="H384" i="2"/>
  <c r="H279" i="2"/>
  <c r="H114" i="2"/>
  <c r="H62" i="2"/>
  <c r="H1025" i="2"/>
  <c r="H969" i="2"/>
  <c r="H927" i="2"/>
  <c r="H913" i="2"/>
  <c r="H899" i="2"/>
  <c r="H876" i="2"/>
  <c r="H863" i="2"/>
  <c r="H826" i="2"/>
  <c r="H805" i="2"/>
  <c r="H797" i="2"/>
  <c r="H781" i="2"/>
  <c r="H773" i="2"/>
  <c r="H737" i="2"/>
  <c r="H730" i="2"/>
  <c r="H723" i="2"/>
  <c r="H613" i="2"/>
  <c r="H599" i="2"/>
  <c r="H585" i="2"/>
  <c r="H507" i="2"/>
  <c r="H492" i="2"/>
  <c r="H484" i="2"/>
  <c r="H448" i="2"/>
  <c r="H270" i="2"/>
  <c r="H254" i="2"/>
  <c r="H238" i="2"/>
  <c r="H178" i="2"/>
  <c r="H46" i="2"/>
  <c r="H1094" i="2"/>
  <c r="H1058" i="2"/>
  <c r="H1024" i="2"/>
  <c r="H1016" i="2"/>
  <c r="H1009" i="2"/>
  <c r="H968" i="2"/>
  <c r="H940" i="2"/>
  <c r="H905" i="2"/>
  <c r="H832" i="2"/>
  <c r="H825" i="2"/>
  <c r="H811" i="2"/>
  <c r="H701" i="2"/>
  <c r="H687" i="2"/>
  <c r="H625" i="2"/>
  <c r="H571" i="2"/>
  <c r="H564" i="2"/>
  <c r="H476" i="2"/>
  <c r="H345" i="2"/>
  <c r="H90" i="2"/>
  <c r="H14" i="2"/>
  <c r="H1086" i="2"/>
  <c r="H1057" i="2"/>
  <c r="H1036" i="2"/>
  <c r="H1023" i="2"/>
  <c r="H1015" i="2"/>
  <c r="H960" i="2"/>
  <c r="H939" i="2"/>
  <c r="H925" i="2"/>
  <c r="H911" i="2"/>
  <c r="H897" i="2"/>
  <c r="H881" i="2"/>
  <c r="H817" i="2"/>
  <c r="H810" i="2"/>
  <c r="H803" i="2"/>
  <c r="H795" i="2"/>
  <c r="H787" i="2"/>
  <c r="H779" i="2"/>
  <c r="H771" i="2"/>
  <c r="H742" i="2"/>
  <c r="H707" i="2"/>
  <c r="H659" i="2"/>
  <c r="H604" i="2"/>
  <c r="H563" i="2"/>
  <c r="H513" i="2"/>
  <c r="H505" i="2"/>
  <c r="H475" i="2"/>
  <c r="H389" i="2"/>
  <c r="H373" i="2"/>
  <c r="H352" i="2"/>
  <c r="H314" i="2"/>
  <c r="H206" i="2"/>
  <c r="H154" i="2"/>
  <c r="H1078" i="2"/>
  <c r="H1048" i="2"/>
  <c r="H1035" i="2"/>
  <c r="H952" i="2"/>
  <c r="H896" i="2"/>
  <c r="H888" i="2"/>
  <c r="H848" i="2"/>
  <c r="H802" i="2"/>
  <c r="H794" i="2"/>
  <c r="H786" i="2"/>
  <c r="H778" i="2"/>
  <c r="H721" i="2"/>
  <c r="H678" i="2"/>
  <c r="H666" i="2"/>
  <c r="H637" i="2"/>
  <c r="H611" i="2"/>
  <c r="H603" i="2"/>
  <c r="H589" i="2"/>
  <c r="H467" i="2"/>
  <c r="H453" i="2"/>
  <c r="H437" i="2"/>
  <c r="H416" i="2"/>
  <c r="H388" i="2"/>
  <c r="H298" i="2"/>
  <c r="H110" i="2"/>
  <c r="H66" i="2"/>
  <c r="H1070" i="2"/>
  <c r="H1047" i="2"/>
  <c r="H951" i="2"/>
  <c r="H917" i="2"/>
  <c r="H895" i="2"/>
  <c r="H887" i="2"/>
  <c r="H815" i="2"/>
  <c r="H801" i="2"/>
  <c r="H785" i="2"/>
  <c r="H777" i="2"/>
  <c r="H762" i="2"/>
  <c r="H713" i="2"/>
  <c r="H691" i="2"/>
  <c r="H650" i="2"/>
  <c r="H643" i="2"/>
  <c r="H524" i="2"/>
  <c r="H496" i="2"/>
  <c r="H481" i="2"/>
  <c r="H473" i="2"/>
  <c r="H452" i="2"/>
  <c r="H274" i="2"/>
  <c r="H266" i="2"/>
  <c r="H250" i="2"/>
  <c r="H242" i="2"/>
  <c r="H234" i="2"/>
  <c r="H226" i="2"/>
  <c r="H174" i="2"/>
  <c r="H50" i="2"/>
  <c r="H34" i="2"/>
  <c r="H1062" i="2"/>
  <c r="H1054" i="2"/>
  <c r="H1000" i="2"/>
  <c r="H993" i="2"/>
  <c r="H916" i="2"/>
  <c r="H853" i="2"/>
  <c r="H835" i="2"/>
  <c r="H747" i="2"/>
  <c r="H719" i="2"/>
  <c r="H698" i="2"/>
  <c r="H657" i="2"/>
  <c r="H649" i="2"/>
  <c r="H609" i="2"/>
  <c r="H548" i="2"/>
  <c r="H495" i="2"/>
  <c r="H487" i="2"/>
  <c r="H357" i="2"/>
  <c r="H130" i="2"/>
  <c r="H94" i="2"/>
  <c r="H26" i="2"/>
  <c r="H908" i="2"/>
  <c r="H867" i="2"/>
  <c r="H856" i="2"/>
  <c r="H851" i="2"/>
  <c r="H840" i="2"/>
  <c r="H808" i="2"/>
  <c r="H792" i="2"/>
  <c r="H765" i="2"/>
  <c r="H760" i="2"/>
  <c r="H724" i="2"/>
  <c r="H695" i="2"/>
  <c r="H683" i="2"/>
  <c r="H672" i="2"/>
  <c r="H631" i="2"/>
  <c r="H619" i="2"/>
  <c r="H597" i="2"/>
  <c r="H590" i="2"/>
  <c r="H568" i="2"/>
  <c r="H557" i="2"/>
  <c r="H551" i="2"/>
  <c r="H545" i="2"/>
  <c r="H539" i="2"/>
  <c r="H533" i="2"/>
  <c r="H522" i="2"/>
  <c r="H516" i="2"/>
  <c r="H510" i="2"/>
  <c r="H498" i="2"/>
  <c r="H482" i="2"/>
  <c r="H471" i="2"/>
  <c r="H464" i="2"/>
  <c r="H457" i="2"/>
  <c r="H445" i="2"/>
  <c r="H438" i="2"/>
  <c r="H432" i="2"/>
  <c r="H425" i="2"/>
  <c r="H413" i="2"/>
  <c r="H406" i="2"/>
  <c r="H400" i="2"/>
  <c r="H393" i="2"/>
  <c r="H381" i="2"/>
  <c r="H374" i="2"/>
  <c r="H368" i="2"/>
  <c r="H361" i="2"/>
  <c r="H349" i="2"/>
  <c r="H342" i="2"/>
  <c r="H335" i="2"/>
  <c r="H327" i="2"/>
  <c r="H319" i="2"/>
  <c r="H306" i="2"/>
  <c r="H299" i="2"/>
  <c r="H292" i="2"/>
  <c r="H285" i="2"/>
  <c r="H272" i="2"/>
  <c r="H258" i="2"/>
  <c r="H251" i="2"/>
  <c r="H244" i="2"/>
  <c r="H231" i="2"/>
  <c r="H224" i="2"/>
  <c r="H217" i="2"/>
  <c r="H203" i="2"/>
  <c r="H196" i="2"/>
  <c r="H189" i="2"/>
  <c r="H182" i="2"/>
  <c r="H175" i="2"/>
  <c r="H169" i="2"/>
  <c r="H155" i="2"/>
  <c r="H148" i="2"/>
  <c r="H135" i="2"/>
  <c r="H128" i="2"/>
  <c r="H108" i="2"/>
  <c r="H101" i="2"/>
  <c r="H88" i="2"/>
  <c r="H81" i="2"/>
  <c r="H74" i="2"/>
  <c r="H60" i="2"/>
  <c r="H53" i="2"/>
  <c r="H39" i="2"/>
  <c r="H32" i="2"/>
  <c r="H18" i="2"/>
  <c r="H11" i="2"/>
  <c r="H3" i="2"/>
  <c r="H1084" i="2"/>
  <c r="H980" i="2"/>
  <c r="H873" i="2"/>
  <c r="H845" i="2"/>
  <c r="H829" i="2"/>
  <c r="H824" i="2"/>
  <c r="H776" i="2"/>
  <c r="H764" i="2"/>
  <c r="H752" i="2"/>
  <c r="H741" i="2"/>
  <c r="H736" i="2"/>
  <c r="H706" i="2"/>
  <c r="H700" i="2"/>
  <c r="H694" i="2"/>
  <c r="H677" i="2"/>
  <c r="H671" i="2"/>
  <c r="H654" i="2"/>
  <c r="H648" i="2"/>
  <c r="H642" i="2"/>
  <c r="H636" i="2"/>
  <c r="H630" i="2"/>
  <c r="H618" i="2"/>
  <c r="H608" i="2"/>
  <c r="H602" i="2"/>
  <c r="H596" i="2"/>
  <c r="H579" i="2"/>
  <c r="H567" i="2"/>
  <c r="H562" i="2"/>
  <c r="H550" i="2"/>
  <c r="H527" i="2"/>
  <c r="H521" i="2"/>
  <c r="H509" i="2"/>
  <c r="H504" i="2"/>
  <c r="H497" i="2"/>
  <c r="H486" i="2"/>
  <c r="H470" i="2"/>
  <c r="H451" i="2"/>
  <c r="H444" i="2"/>
  <c r="H419" i="2"/>
  <c r="H412" i="2"/>
  <c r="H387" i="2"/>
  <c r="H380" i="2"/>
  <c r="H355" i="2"/>
  <c r="H348" i="2"/>
  <c r="H341" i="2"/>
  <c r="H334" i="2"/>
  <c r="H326" i="2"/>
  <c r="H313" i="2"/>
  <c r="H305" i="2"/>
  <c r="H291" i="2"/>
  <c r="H284" i="2"/>
  <c r="H278" i="2"/>
  <c r="H271" i="2"/>
  <c r="H265" i="2"/>
  <c r="H257" i="2"/>
  <c r="H243" i="2"/>
  <c r="H237" i="2"/>
  <c r="H230" i="2"/>
  <c r="H223" i="2"/>
  <c r="H216" i="2"/>
  <c r="H209" i="2"/>
  <c r="H195" i="2"/>
  <c r="H188" i="2"/>
  <c r="H181" i="2"/>
  <c r="H168" i="2"/>
  <c r="H161" i="2"/>
  <c r="H147" i="2"/>
  <c r="H141" i="2"/>
  <c r="H134" i="2"/>
  <c r="H127" i="2"/>
  <c r="H121" i="2"/>
  <c r="H107" i="2"/>
  <c r="H100" i="2"/>
  <c r="H87" i="2"/>
  <c r="H80" i="2"/>
  <c r="H73" i="2"/>
  <c r="H59" i="2"/>
  <c r="H52" i="2"/>
  <c r="H38" i="2"/>
  <c r="H31" i="2"/>
  <c r="H25" i="2"/>
  <c r="H17" i="2"/>
  <c r="H10" i="2"/>
  <c r="H1083" i="2"/>
  <c r="H1059" i="2"/>
  <c r="H1043" i="2"/>
  <c r="H1027" i="2"/>
  <c r="H1003" i="2"/>
  <c r="H987" i="2"/>
  <c r="H979" i="2"/>
  <c r="H962" i="2"/>
  <c r="H953" i="2"/>
  <c r="H807" i="2"/>
  <c r="H780" i="2"/>
  <c r="H763" i="2"/>
  <c r="H758" i="2"/>
  <c r="H751" i="2"/>
  <c r="H740" i="2"/>
  <c r="H735" i="2"/>
  <c r="H729" i="2"/>
  <c r="H718" i="2"/>
  <c r="H712" i="2"/>
  <c r="H705" i="2"/>
  <c r="H699" i="2"/>
  <c r="H693" i="2"/>
  <c r="H688" i="2"/>
  <c r="H676" i="2"/>
  <c r="H670" i="2"/>
  <c r="H665" i="2"/>
  <c r="H658" i="2"/>
  <c r="H653" i="2"/>
  <c r="H647" i="2"/>
  <c r="H641" i="2"/>
  <c r="H635" i="2"/>
  <c r="H629" i="2"/>
  <c r="H624" i="2"/>
  <c r="H612" i="2"/>
  <c r="H607" i="2"/>
  <c r="H601" i="2"/>
  <c r="H595" i="2"/>
  <c r="H584" i="2"/>
  <c r="H578" i="2"/>
  <c r="H572" i="2"/>
  <c r="H566" i="2"/>
  <c r="H561" i="2"/>
  <c r="H556" i="2"/>
  <c r="H549" i="2"/>
  <c r="H544" i="2"/>
  <c r="H538" i="2"/>
  <c r="H532" i="2"/>
  <c r="H526" i="2"/>
  <c r="H520" i="2"/>
  <c r="H515" i="2"/>
  <c r="H503" i="2"/>
  <c r="H469" i="2"/>
  <c r="H463" i="2"/>
  <c r="H456" i="2"/>
  <c r="H450" i="2"/>
  <c r="H443" i="2"/>
  <c r="H431" i="2"/>
  <c r="H424" i="2"/>
  <c r="H418" i="2"/>
  <c r="H411" i="2"/>
  <c r="H399" i="2"/>
  <c r="H392" i="2"/>
  <c r="H386" i="2"/>
  <c r="H379" i="2"/>
  <c r="H367" i="2"/>
  <c r="H360" i="2"/>
  <c r="H354" i="2"/>
  <c r="H347" i="2"/>
  <c r="H340" i="2"/>
  <c r="H333" i="2"/>
  <c r="H325" i="2"/>
  <c r="H312" i="2"/>
  <c r="H304" i="2"/>
  <c r="H290" i="2"/>
  <c r="H283" i="2"/>
  <c r="H277" i="2"/>
  <c r="H264" i="2"/>
  <c r="H256" i="2"/>
  <c r="H236" i="2"/>
  <c r="H229" i="2"/>
  <c r="H222" i="2"/>
  <c r="H215" i="2"/>
  <c r="H208" i="2"/>
  <c r="H194" i="2"/>
  <c r="H187" i="2"/>
  <c r="H180" i="2"/>
  <c r="H167" i="2"/>
  <c r="H160" i="2"/>
  <c r="H146" i="2"/>
  <c r="H140" i="2"/>
  <c r="H133" i="2"/>
  <c r="H126" i="2"/>
  <c r="H120" i="2"/>
  <c r="H113" i="2"/>
  <c r="H106" i="2"/>
  <c r="H99" i="2"/>
  <c r="H93" i="2"/>
  <c r="H86" i="2"/>
  <c r="H79" i="2"/>
  <c r="H72" i="2"/>
  <c r="H65" i="2"/>
  <c r="H58" i="2"/>
  <c r="H51" i="2"/>
  <c r="H45" i="2"/>
  <c r="H37" i="2"/>
  <c r="H30" i="2"/>
  <c r="H24" i="2"/>
  <c r="H16" i="2"/>
  <c r="H9" i="2"/>
  <c r="H1090" i="2"/>
  <c r="H1066" i="2"/>
  <c r="H1042" i="2"/>
  <c r="H1026" i="2"/>
  <c r="H1002" i="2"/>
  <c r="H901" i="2"/>
  <c r="H884" i="2"/>
  <c r="H861" i="2"/>
  <c r="H844" i="2"/>
  <c r="H812" i="2"/>
  <c r="H796" i="2"/>
  <c r="H912" i="2"/>
  <c r="H900" i="2"/>
  <c r="H877" i="2"/>
  <c r="H860" i="2"/>
  <c r="H816" i="2"/>
  <c r="H769" i="2"/>
  <c r="H757" i="2"/>
  <c r="H739" i="2"/>
  <c r="H734" i="2"/>
  <c r="H722" i="2"/>
  <c r="H717" i="2"/>
  <c r="H711" i="2"/>
  <c r="H692" i="2"/>
  <c r="H681" i="2"/>
  <c r="H675" i="2"/>
  <c r="H669" i="2"/>
  <c r="H664" i="2"/>
  <c r="H652" i="2"/>
  <c r="H646" i="2"/>
  <c r="H628" i="2"/>
  <c r="H623" i="2"/>
  <c r="H617" i="2"/>
  <c r="H606" i="2"/>
  <c r="H588" i="2"/>
  <c r="H583" i="2"/>
  <c r="H577" i="2"/>
  <c r="H565" i="2"/>
  <c r="H560" i="2"/>
  <c r="H543" i="2"/>
  <c r="H537" i="2"/>
  <c r="H531" i="2"/>
  <c r="H525" i="2"/>
  <c r="H519" i="2"/>
  <c r="H514" i="2"/>
  <c r="H502" i="2"/>
  <c r="H491" i="2"/>
  <c r="H480" i="2"/>
  <c r="H474" i="2"/>
  <c r="H468" i="2"/>
  <c r="H462" i="2"/>
  <c r="H455" i="2"/>
  <c r="H449" i="2"/>
  <c r="H442" i="2"/>
  <c r="H436" i="2"/>
  <c r="H430" i="2"/>
  <c r="H423" i="2"/>
  <c r="H417" i="2"/>
  <c r="H410" i="2"/>
  <c r="H404" i="2"/>
  <c r="H398" i="2"/>
  <c r="H391" i="2"/>
  <c r="H385" i="2"/>
  <c r="H378" i="2"/>
  <c r="H372" i="2"/>
  <c r="H366" i="2"/>
  <c r="H359" i="2"/>
  <c r="H353" i="2"/>
  <c r="H346" i="2"/>
  <c r="H339" i="2"/>
  <c r="H332" i="2"/>
  <c r="H324" i="2"/>
  <c r="H311" i="2"/>
  <c r="H303" i="2"/>
  <c r="H297" i="2"/>
  <c r="H289" i="2"/>
  <c r="H282" i="2"/>
  <c r="H276" i="2"/>
  <c r="H263" i="2"/>
  <c r="H255" i="2"/>
  <c r="H249" i="2"/>
  <c r="H235" i="2"/>
  <c r="H228" i="2"/>
  <c r="H221" i="2"/>
  <c r="H214" i="2"/>
  <c r="H207" i="2"/>
  <c r="H201" i="2"/>
  <c r="H186" i="2"/>
  <c r="H179" i="2"/>
  <c r="H173" i="2"/>
  <c r="H166" i="2"/>
  <c r="H159" i="2"/>
  <c r="H153" i="2"/>
  <c r="H139" i="2"/>
  <c r="H132" i="2"/>
  <c r="H119" i="2"/>
  <c r="H112" i="2"/>
  <c r="H98" i="2"/>
  <c r="H92" i="2"/>
  <c r="H85" i="2"/>
  <c r="H78" i="2"/>
  <c r="H71" i="2"/>
  <c r="H64" i="2"/>
  <c r="H44" i="2"/>
  <c r="H36" i="2"/>
  <c r="H23" i="2"/>
  <c r="H15" i="2"/>
  <c r="H8" i="2"/>
  <c r="H1097" i="2"/>
  <c r="H1073" i="2"/>
  <c r="H1065" i="2"/>
  <c r="H1041" i="2"/>
  <c r="H1033" i="2"/>
  <c r="H985" i="2"/>
  <c r="H959" i="2"/>
  <c r="H950" i="2"/>
  <c r="H941" i="2"/>
  <c r="H866" i="2"/>
  <c r="H850" i="2"/>
  <c r="H834" i="2"/>
  <c r="H818" i="2"/>
  <c r="H775" i="2"/>
  <c r="H828" i="2"/>
  <c r="H944" i="2"/>
  <c r="H859" i="2"/>
  <c r="H843" i="2"/>
  <c r="H821" i="2"/>
  <c r="H768" i="2"/>
  <c r="H756" i="2"/>
  <c r="H750" i="2"/>
  <c r="H733" i="2"/>
  <c r="H728" i="2"/>
  <c r="H716" i="2"/>
  <c r="H710" i="2"/>
  <c r="H704" i="2"/>
  <c r="H663" i="2"/>
  <c r="H651" i="2"/>
  <c r="H640" i="2"/>
  <c r="H605" i="2"/>
  <c r="H600" i="2"/>
  <c r="H594" i="2"/>
  <c r="H555" i="2"/>
  <c r="H542" i="2"/>
  <c r="H501" i="2"/>
  <c r="H490" i="2"/>
  <c r="H479" i="2"/>
  <c r="H461" i="2"/>
  <c r="H454" i="2"/>
  <c r="H429" i="2"/>
  <c r="H422" i="2"/>
  <c r="H409" i="2"/>
  <c r="H397" i="2"/>
  <c r="H390" i="2"/>
  <c r="H365" i="2"/>
  <c r="H358" i="2"/>
  <c r="H331" i="2"/>
  <c r="H323" i="2"/>
  <c r="H317" i="2"/>
  <c r="H310" i="2"/>
  <c r="H296" i="2"/>
  <c r="H288" i="2"/>
  <c r="H275" i="2"/>
  <c r="H269" i="2"/>
  <c r="H262" i="2"/>
  <c r="H248" i="2"/>
  <c r="H241" i="2"/>
  <c r="H227" i="2"/>
  <c r="H220" i="2"/>
  <c r="H213" i="2"/>
  <c r="H200" i="2"/>
  <c r="H193" i="2"/>
  <c r="H172" i="2"/>
  <c r="H165" i="2"/>
  <c r="H152" i="2"/>
  <c r="H145" i="2"/>
  <c r="H138" i="2"/>
  <c r="H131" i="2"/>
  <c r="H125" i="2"/>
  <c r="H118" i="2"/>
  <c r="H111" i="2"/>
  <c r="H105" i="2"/>
  <c r="H91" i="2"/>
  <c r="H84" i="2"/>
  <c r="H70" i="2"/>
  <c r="H63" i="2"/>
  <c r="H57" i="2"/>
  <c r="H43" i="2"/>
  <c r="H35" i="2"/>
  <c r="H29" i="2"/>
  <c r="H22" i="2"/>
  <c r="H7" i="2"/>
  <c r="H1096" i="2"/>
  <c r="H1088" i="2"/>
  <c r="H1064" i="2"/>
  <c r="H1040" i="2"/>
  <c r="H1032" i="2"/>
  <c r="H1008" i="2"/>
  <c r="H967" i="2"/>
  <c r="H958" i="2"/>
  <c r="H919" i="2"/>
  <c r="H906" i="2"/>
  <c r="H849" i="2"/>
  <c r="H833" i="2"/>
  <c r="H799" i="2"/>
  <c r="H770" i="2"/>
  <c r="H924" i="2"/>
  <c r="H872" i="2"/>
  <c r="H837" i="2"/>
  <c r="H820" i="2"/>
  <c r="H800" i="2"/>
  <c r="H789" i="2"/>
  <c r="H784" i="2"/>
  <c r="H755" i="2"/>
  <c r="H749" i="2"/>
  <c r="H744" i="2"/>
  <c r="H732" i="2"/>
  <c r="H727" i="2"/>
  <c r="H715" i="2"/>
  <c r="H709" i="2"/>
  <c r="H703" i="2"/>
  <c r="H686" i="2"/>
  <c r="H680" i="2"/>
  <c r="H674" i="2"/>
  <c r="H668" i="2"/>
  <c r="H662" i="2"/>
  <c r="H645" i="2"/>
  <c r="H639" i="2"/>
  <c r="H622" i="2"/>
  <c r="H616" i="2"/>
  <c r="H593" i="2"/>
  <c r="H582" i="2"/>
  <c r="H576" i="2"/>
  <c r="H554" i="2"/>
  <c r="H541" i="2"/>
  <c r="H536" i="2"/>
  <c r="H530" i="2"/>
  <c r="H518" i="2"/>
  <c r="H500" i="2"/>
  <c r="H489" i="2"/>
  <c r="H478" i="2"/>
  <c r="H460" i="2"/>
  <c r="H435" i="2"/>
  <c r="H428" i="2"/>
  <c r="H403" i="2"/>
  <c r="H396" i="2"/>
  <c r="H371" i="2"/>
  <c r="H364" i="2"/>
  <c r="H338" i="2"/>
  <c r="H330" i="2"/>
  <c r="H322" i="2"/>
  <c r="H316" i="2"/>
  <c r="H309" i="2"/>
  <c r="H302" i="2"/>
  <c r="H295" i="2"/>
  <c r="H281" i="2"/>
  <c r="H268" i="2"/>
  <c r="H261" i="2"/>
  <c r="H247" i="2"/>
  <c r="H240" i="2"/>
  <c r="H219" i="2"/>
  <c r="H212" i="2"/>
  <c r="H199" i="2"/>
  <c r="H192" i="2"/>
  <c r="H185" i="2"/>
  <c r="H171" i="2"/>
  <c r="H164" i="2"/>
  <c r="H151" i="2"/>
  <c r="H144" i="2"/>
  <c r="H124" i="2"/>
  <c r="H117" i="2"/>
  <c r="H104" i="2"/>
  <c r="H97" i="2"/>
  <c r="H83" i="2"/>
  <c r="H77" i="2"/>
  <c r="H69" i="2"/>
  <c r="H56" i="2"/>
  <c r="H49" i="2"/>
  <c r="H42" i="2"/>
  <c r="H28" i="2"/>
  <c r="H21" i="2"/>
  <c r="H6" i="2"/>
  <c r="H1095" i="2"/>
  <c r="H1087" i="2"/>
  <c r="H1079" i="2"/>
  <c r="H1071" i="2"/>
  <c r="H1063" i="2"/>
  <c r="H1055" i="2"/>
  <c r="H1031" i="2"/>
  <c r="H1007" i="2"/>
  <c r="H999" i="2"/>
  <c r="H975" i="2"/>
  <c r="H966" i="2"/>
  <c r="H948" i="2"/>
  <c r="H930" i="2"/>
  <c r="H918" i="2"/>
  <c r="H891" i="2"/>
  <c r="H879" i="2"/>
  <c r="H920" i="2"/>
  <c r="H869" i="2"/>
  <c r="H836" i="2"/>
  <c r="H819" i="2"/>
  <c r="H754" i="2"/>
  <c r="H748" i="2"/>
  <c r="H743" i="2"/>
  <c r="H731" i="2"/>
  <c r="H726" i="2"/>
  <c r="H708" i="2"/>
  <c r="H702" i="2"/>
  <c r="H697" i="2"/>
  <c r="H690" i="2"/>
  <c r="H679" i="2"/>
  <c r="H673" i="2"/>
  <c r="H667" i="2"/>
  <c r="H661" i="2"/>
  <c r="H656" i="2"/>
  <c r="H644" i="2"/>
  <c r="H638" i="2"/>
  <c r="H633" i="2"/>
  <c r="H626" i="2"/>
  <c r="H621" i="2"/>
  <c r="H615" i="2"/>
  <c r="H610" i="2"/>
  <c r="H592" i="2"/>
  <c r="H581" i="2"/>
  <c r="H575" i="2"/>
  <c r="H570" i="2"/>
  <c r="H553" i="2"/>
  <c r="H547" i="2"/>
  <c r="H540" i="2"/>
  <c r="H535" i="2"/>
  <c r="H529" i="2"/>
  <c r="H517" i="2"/>
  <c r="H512" i="2"/>
  <c r="H506" i="2"/>
  <c r="H499" i="2"/>
  <c r="H494" i="2"/>
  <c r="H488" i="2"/>
  <c r="H483" i="2"/>
  <c r="H477" i="2"/>
  <c r="H472" i="2"/>
  <c r="H466" i="2"/>
  <c r="H459" i="2"/>
  <c r="H447" i="2"/>
  <c r="H440" i="2"/>
  <c r="H434" i="2"/>
  <c r="H427" i="2"/>
  <c r="H415" i="2"/>
  <c r="H408" i="2"/>
  <c r="H402" i="2"/>
  <c r="H395" i="2"/>
  <c r="H383" i="2"/>
  <c r="H376" i="2"/>
  <c r="H370" i="2"/>
  <c r="H363" i="2"/>
  <c r="H351" i="2"/>
  <c r="H344" i="2"/>
  <c r="H337" i="2"/>
  <c r="H329" i="2"/>
  <c r="H321" i="2"/>
  <c r="H315" i="2"/>
  <c r="H308" i="2"/>
  <c r="H301" i="2"/>
  <c r="H294" i="2"/>
  <c r="H280" i="2"/>
  <c r="H267" i="2"/>
  <c r="H260" i="2"/>
  <c r="H253" i="2"/>
  <c r="H246" i="2"/>
  <c r="H239" i="2"/>
  <c r="H233" i="2"/>
  <c r="H218" i="2"/>
  <c r="H211" i="2"/>
  <c r="H205" i="2"/>
  <c r="H198" i="2"/>
  <c r="H191" i="2"/>
  <c r="H184" i="2"/>
  <c r="H177" i="2"/>
  <c r="H170" i="2"/>
  <c r="H163" i="2"/>
  <c r="H157" i="2"/>
  <c r="H150" i="2"/>
  <c r="H143" i="2"/>
  <c r="H137" i="2"/>
  <c r="H123" i="2"/>
  <c r="H116" i="2"/>
  <c r="H103" i="2"/>
  <c r="H96" i="2"/>
  <c r="H82" i="2"/>
  <c r="H76" i="2"/>
  <c r="H68" i="2"/>
  <c r="H55" i="2"/>
  <c r="H48" i="2"/>
  <c r="H41" i="2"/>
  <c r="H27" i="2"/>
  <c r="H20" i="2"/>
  <c r="H13" i="2"/>
  <c r="H5" i="2"/>
  <c r="H1046" i="2"/>
  <c r="H1030" i="2"/>
  <c r="H1014" i="2"/>
  <c r="H1006" i="2"/>
  <c r="H990" i="2"/>
  <c r="H982" i="2"/>
  <c r="H974" i="2"/>
  <c r="H965" i="2"/>
  <c r="H956" i="2"/>
  <c r="H947" i="2"/>
  <c r="H938" i="2"/>
  <c r="H903" i="2"/>
  <c r="H890" i="2"/>
  <c r="H878" i="2"/>
  <c r="H862" i="2"/>
  <c r="H846" i="2"/>
  <c r="H830" i="2"/>
  <c r="H814" i="2"/>
  <c r="H904" i="2"/>
  <c r="H893" i="2"/>
  <c r="H875" i="2"/>
  <c r="H804" i="2"/>
  <c r="H788" i="2"/>
  <c r="H761" i="2"/>
  <c r="H714" i="2"/>
  <c r="H685" i="2"/>
  <c r="H909" i="2"/>
  <c r="H892" i="2"/>
  <c r="H880" i="2"/>
  <c r="H868" i="2"/>
  <c r="H852" i="2"/>
  <c r="H793" i="2"/>
  <c r="H782" i="2"/>
  <c r="H772" i="2"/>
  <c r="H766" i="2"/>
  <c r="H725" i="2"/>
  <c r="H720" i="2"/>
  <c r="H696" i="2"/>
  <c r="H684" i="2"/>
  <c r="H660" i="2"/>
  <c r="H632" i="2"/>
  <c r="H620" i="2"/>
  <c r="H614" i="2"/>
  <c r="H598" i="2"/>
  <c r="H591" i="2"/>
  <c r="H586" i="2"/>
  <c r="H574" i="2"/>
  <c r="H569" i="2"/>
  <c r="H558" i="2"/>
  <c r="H552" i="2"/>
  <c r="H546" i="2"/>
  <c r="H534" i="2"/>
  <c r="H523" i="2"/>
  <c r="H511" i="2"/>
  <c r="H465" i="2"/>
  <c r="H458" i="2"/>
  <c r="H446" i="2"/>
  <c r="H439" i="2"/>
  <c r="H433" i="2"/>
  <c r="H426" i="2"/>
  <c r="H414" i="2"/>
  <c r="H407" i="2"/>
  <c r="H401" i="2"/>
  <c r="H394" i="2"/>
  <c r="H382" i="2"/>
  <c r="H375" i="2"/>
  <c r="H369" i="2"/>
  <c r="H362" i="2"/>
  <c r="H350" i="2"/>
  <c r="H343" i="2"/>
  <c r="H336" i="2"/>
  <c r="H328" i="2"/>
  <c r="H320" i="2"/>
  <c r="H307" i="2"/>
  <c r="H300" i="2"/>
  <c r="H293" i="2"/>
  <c r="H286" i="2"/>
  <c r="H273" i="2"/>
  <c r="H259" i="2"/>
  <c r="H252" i="2"/>
  <c r="H245" i="2"/>
  <c r="H232" i="2"/>
  <c r="H225" i="2"/>
  <c r="H210" i="2"/>
  <c r="H204" i="2"/>
  <c r="H197" i="2"/>
  <c r="H190" i="2"/>
  <c r="H183" i="2"/>
  <c r="H176" i="2"/>
  <c r="H162" i="2"/>
  <c r="H156" i="2"/>
  <c r="H149" i="2"/>
  <c r="H142" i="2"/>
  <c r="H136" i="2"/>
  <c r="H129" i="2"/>
  <c r="H122" i="2"/>
  <c r="H115" i="2"/>
  <c r="H109" i="2"/>
  <c r="H102" i="2"/>
  <c r="H95" i="2"/>
  <c r="H89" i="2"/>
  <c r="H75" i="2"/>
  <c r="H67" i="2"/>
  <c r="H61" i="2"/>
  <c r="H54" i="2"/>
  <c r="H47" i="2"/>
  <c r="H40" i="2"/>
  <c r="H33" i="2"/>
  <c r="H19" i="2"/>
  <c r="H12" i="2"/>
  <c r="H4" i="2"/>
  <c r="H1093" i="2"/>
  <c r="H1085" i="2"/>
  <c r="H1077" i="2"/>
  <c r="H1069" i="2"/>
  <c r="H1045" i="2"/>
  <c r="H1037" i="2"/>
  <c r="H1029" i="2"/>
  <c r="H1021" i="2"/>
  <c r="H1013" i="2"/>
  <c r="H1005" i="2"/>
  <c r="H997" i="2"/>
  <c r="H989" i="2"/>
  <c r="H981" i="2"/>
  <c r="H973" i="2"/>
  <c r="H964" i="2"/>
  <c r="H955" i="2"/>
  <c r="H946" i="2"/>
  <c r="H937" i="2"/>
  <c r="H914" i="2"/>
  <c r="H902" i="2"/>
  <c r="H889" i="2"/>
  <c r="H874" i="2"/>
  <c r="H858" i="2"/>
  <c r="H842" i="2"/>
  <c r="H759" i="2"/>
  <c r="L22" i="4" l="1"/>
  <c r="L25" i="4"/>
  <c r="L24" i="4"/>
  <c r="L23" i="4"/>
  <c r="L26" i="4"/>
  <c r="L12" i="4"/>
  <c r="L13" i="4"/>
  <c r="L14" i="4"/>
  <c r="L7" i="4"/>
  <c r="L15" i="4"/>
  <c r="L9" i="4"/>
  <c r="L11" i="4"/>
  <c r="L8" i="4"/>
  <c r="L6" i="4"/>
  <c r="L1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<sst xmlns="http://schemas.openxmlformats.org/spreadsheetml/2006/main" count="4642" uniqueCount="165">
  <si>
    <t>Chitato</t>
  </si>
  <si>
    <t>Pcs</t>
  </si>
  <si>
    <t>SilverQueen</t>
  </si>
  <si>
    <t>KitKat</t>
  </si>
  <si>
    <t>Tango Waffle</t>
  </si>
  <si>
    <t>Tim Tam</t>
  </si>
  <si>
    <t>Cheese Wafer</t>
  </si>
  <si>
    <t>Choco Pie</t>
  </si>
  <si>
    <t>Malkist Crackers</t>
  </si>
  <si>
    <t>Roma Kelapa</t>
  </si>
  <si>
    <t>Good Time Cookies</t>
  </si>
  <si>
    <t>Teh Kotak</t>
  </si>
  <si>
    <t>Le Minerale</t>
  </si>
  <si>
    <t>Aqua Botol</t>
  </si>
  <si>
    <t>Coca Cola</t>
  </si>
  <si>
    <t>Sprite</t>
  </si>
  <si>
    <t>Fanta</t>
  </si>
  <si>
    <t>Ultra Milk</t>
  </si>
  <si>
    <t>Milo</t>
  </si>
  <si>
    <t>Pocari Sweat</t>
  </si>
  <si>
    <t>You C 1000</t>
  </si>
  <si>
    <t>Nivea Lotion</t>
  </si>
  <si>
    <t>Sunsilk Shampoo</t>
  </si>
  <si>
    <t>Pepsodent Herbal</t>
  </si>
  <si>
    <t>Close Up Gel</t>
  </si>
  <si>
    <t>Vaseline Petroleum</t>
  </si>
  <si>
    <t>Biore Body Wash</t>
  </si>
  <si>
    <t>Dettol Antiseptic</t>
  </si>
  <si>
    <t>Listerine Mouthwash</t>
  </si>
  <si>
    <t>Wardah Facial Wash</t>
  </si>
  <si>
    <t>Garnier Serum</t>
  </si>
  <si>
    <t>Buku Spiral A4</t>
  </si>
  <si>
    <t>Pulpen Pilot</t>
  </si>
  <si>
    <t>Pensil 2B</t>
  </si>
  <si>
    <t>Penghapus Faber</t>
  </si>
  <si>
    <t>Tip X Cair</t>
  </si>
  <si>
    <t>Penggaris 30 cm</t>
  </si>
  <si>
    <t>Highlighter Warna</t>
  </si>
  <si>
    <t>Sticky Notes</t>
  </si>
  <si>
    <t>Cutter Besar</t>
  </si>
  <si>
    <t>Map Plastik A4</t>
  </si>
  <si>
    <t>Baterai AA Isi 2</t>
  </si>
  <si>
    <t>Lampu LED 5W</t>
  </si>
  <si>
    <t>Kabel USB 1M</t>
  </si>
  <si>
    <t>Charger HP</t>
  </si>
  <si>
    <t>Earphone Kabel</t>
  </si>
  <si>
    <t>Senter Mini LED</t>
  </si>
  <si>
    <t>Kipas Angin USB</t>
  </si>
  <si>
    <t>Lampu USB Portable</t>
  </si>
  <si>
    <t>Stopwatch Digital</t>
  </si>
  <si>
    <r>
      <t xml:space="preserve">Source: </t>
    </r>
    <r>
      <rPr>
        <sz val="11"/>
        <color theme="1"/>
        <rFont val="Aptos Narrow"/>
        <family val="2"/>
        <scheme val="minor"/>
      </rPr>
      <t>Generated by ChatGPT</t>
    </r>
  </si>
  <si>
    <t>QTY</t>
  </si>
  <si>
    <t>Cash</t>
  </si>
  <si>
    <t>Online</t>
  </si>
  <si>
    <t>PRODUCT NAME</t>
  </si>
  <si>
    <t>CATEGORY</t>
  </si>
  <si>
    <t>UNIT</t>
  </si>
  <si>
    <t>PURCHASE PRICE</t>
  </si>
  <si>
    <t>SELLING PRICE</t>
  </si>
  <si>
    <t>CODE</t>
  </si>
  <si>
    <t>DATE</t>
  </si>
  <si>
    <t>ITEM CODE</t>
  </si>
  <si>
    <t>SALES TYPE</t>
  </si>
  <si>
    <t>PAYMENT METHOD</t>
  </si>
  <si>
    <t>DISCOUNT</t>
  </si>
  <si>
    <t>TOTAL PURCHASE PRICE</t>
  </si>
  <si>
    <t>TOTAL SELLING PRICE</t>
  </si>
  <si>
    <t>DAY</t>
  </si>
  <si>
    <t>MONTH</t>
  </si>
  <si>
    <t>YEAR</t>
  </si>
  <si>
    <t>Food</t>
  </si>
  <si>
    <t>Beverage</t>
  </si>
  <si>
    <t>Personal Care</t>
  </si>
  <si>
    <t>Stationery</t>
  </si>
  <si>
    <t>Electronics</t>
  </si>
  <si>
    <t>FOD001</t>
  </si>
  <si>
    <t>FOD002</t>
  </si>
  <si>
    <t>FOD003</t>
  </si>
  <si>
    <t>FOD004</t>
  </si>
  <si>
    <t>FOD005</t>
  </si>
  <si>
    <t>FOD006</t>
  </si>
  <si>
    <t>FOD007</t>
  </si>
  <si>
    <t>FOD008</t>
  </si>
  <si>
    <t>FOD009</t>
  </si>
  <si>
    <t>FOD010</t>
  </si>
  <si>
    <t>BEV001</t>
  </si>
  <si>
    <t>BEV002</t>
  </si>
  <si>
    <t>BEV003</t>
  </si>
  <si>
    <t>BEV004</t>
  </si>
  <si>
    <t>BEV005</t>
  </si>
  <si>
    <t>BEV006</t>
  </si>
  <si>
    <t>BEV007</t>
  </si>
  <si>
    <t>BEV008</t>
  </si>
  <si>
    <t>BEV009</t>
  </si>
  <si>
    <t>BEV010</t>
  </si>
  <si>
    <t>PRC001</t>
  </si>
  <si>
    <t>PRC002</t>
  </si>
  <si>
    <t>PRC003</t>
  </si>
  <si>
    <t>PRC004</t>
  </si>
  <si>
    <t>PRC005</t>
  </si>
  <si>
    <t>PRC006</t>
  </si>
  <si>
    <t>PRC007</t>
  </si>
  <si>
    <t>PRC008</t>
  </si>
  <si>
    <t>PRC009</t>
  </si>
  <si>
    <t>PRC010</t>
  </si>
  <si>
    <t>STA001</t>
  </si>
  <si>
    <t>STA002</t>
  </si>
  <si>
    <t>STA003</t>
  </si>
  <si>
    <t>STA004</t>
  </si>
  <si>
    <t>STA005</t>
  </si>
  <si>
    <t>STA006</t>
  </si>
  <si>
    <t>STA007</t>
  </si>
  <si>
    <t>STA008</t>
  </si>
  <si>
    <t>STA009</t>
  </si>
  <si>
    <t>STA010</t>
  </si>
  <si>
    <t>ELC001</t>
  </si>
  <si>
    <t>ELC002</t>
  </si>
  <si>
    <t>ELC003</t>
  </si>
  <si>
    <t>ELC004</t>
  </si>
  <si>
    <t>ELC005</t>
  </si>
  <si>
    <t>ELC006</t>
  </si>
  <si>
    <t>ELC007</t>
  </si>
  <si>
    <t>ELC008</t>
  </si>
  <si>
    <t>ELC009</t>
  </si>
  <si>
    <t>ELC010</t>
  </si>
  <si>
    <t>FOD</t>
  </si>
  <si>
    <t>BEV</t>
  </si>
  <si>
    <t>PRC</t>
  </si>
  <si>
    <t>STA</t>
  </si>
  <si>
    <t>ELC</t>
  </si>
  <si>
    <t>Wholesale</t>
  </si>
  <si>
    <t>Retail</t>
  </si>
  <si>
    <t>Credit</t>
  </si>
  <si>
    <t>Total Products Sold</t>
  </si>
  <si>
    <t>Sum of QTY</t>
  </si>
  <si>
    <t>Sum of TOTAL PURCHASE PRICE</t>
  </si>
  <si>
    <t>Sum of TOTAL SELLING PRICE</t>
  </si>
  <si>
    <t xml:space="preserve">Total  Sales and Profit </t>
  </si>
  <si>
    <t>Total Sales</t>
  </si>
  <si>
    <t>Total Profit</t>
  </si>
  <si>
    <t>Profits</t>
  </si>
  <si>
    <t>Stop Kontak</t>
  </si>
  <si>
    <t>Monthly Sales</t>
  </si>
  <si>
    <t>Row Labels</t>
  </si>
  <si>
    <t>May</t>
  </si>
  <si>
    <t>Sales</t>
  </si>
  <si>
    <t>Profit</t>
  </si>
  <si>
    <t>Jan</t>
  </si>
  <si>
    <t>Feb</t>
  </si>
  <si>
    <t>Mar</t>
  </si>
  <si>
    <t>Apr</t>
  </si>
  <si>
    <t>Jun</t>
  </si>
  <si>
    <t>Jul</t>
  </si>
  <si>
    <t>Aug</t>
  </si>
  <si>
    <t>Sep</t>
  </si>
  <si>
    <t>Oct</t>
  </si>
  <si>
    <t>Nov</t>
  </si>
  <si>
    <t>Dec</t>
  </si>
  <si>
    <t>Best-Selling Product</t>
  </si>
  <si>
    <t>Sales Type</t>
  </si>
  <si>
    <t>Category Type</t>
  </si>
  <si>
    <t>Payment Method</t>
  </si>
  <si>
    <t>Sales/ Year</t>
  </si>
  <si>
    <t>Best Selling Category</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</si>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</sst>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d\-mm\-yyyy"/>
    <numFmt numFmtId="165" formatCode="[$Rp-421]#,##0"/>
    <numFmt numFmtId="166" formatCode="[$Rp-421]#,###,\ \k\ "/>
  </numFmts>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3" tint="0.249977111117893"/>
        <bgColor indexed="64"/>
      </patternFill>
    </fill>
  </fills>
  <borders count="5">
    <border>
      <left/>
      <right/>
      <top/>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30">
    <xf numFmtId="0" fontId="0" fillId="0" borderId="0" xfId="0"/>
    <xf numFmtId="0" fontId="0" fillId="0" borderId="0" xfId="0" applyAlignment="1">
      <alignment horizontal="center" vertical="center" wrapText="1"/>
    </xf>
    <xf numFmtId="3" fontId="0" fillId="0" borderId="0" xfId="0" applyNumberFormat="1"/>
    <xf numFmtId="0" fontId="2" fillId="0" borderId="0" xfId="0" applyFont="1" applyAlignment="1">
      <alignment horizontal="center" vertical="center"/>
    </xf>
    <xf numFmtId="0" fontId="0" fillId="0" borderId="0" xfId="0" applyAlignment="1">
      <alignment vertical="center"/>
    </xf>
    <xf numFmtId="0" fontId="2" fillId="0" borderId="0" xfId="0" applyFont="1"/>
    <xf numFmtId="164" fontId="0" fillId="0" borderId="0" xfId="0" applyNumberFormat="1"/>
    <xf numFmtId="9" fontId="0" fillId="0" borderId="0" xfId="0" applyNumberFormat="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164" fontId="0" fillId="0" borderId="0" xfId="0" applyNumberFormat="1" applyAlignment="1">
      <alignment horizontal="center"/>
    </xf>
    <xf numFmtId="0" fontId="0" fillId="0" borderId="0" xfId="0" applyAlignment="1">
      <alignment horizontal="center"/>
    </xf>
    <xf numFmtId="9" fontId="0" fillId="0" borderId="0" xfId="0" applyNumberFormat="1" applyAlignment="1">
      <alignment horizontal="center"/>
    </xf>
    <xf numFmtId="165" fontId="0" fillId="0" borderId="1" xfId="0" applyNumberFormat="1" applyBorder="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0" fontId="2" fillId="0" borderId="0" xfId="0" applyFont="1" applyAlignment="1">
      <alignment horizontal="center"/>
    </xf>
    <xf numFmtId="165" fontId="0" fillId="0" borderId="0" xfId="0" applyNumberFormat="1" applyAlignment="1">
      <alignment horizontal="center"/>
    </xf>
    <xf numFmtId="165" fontId="0" fillId="0" borderId="0" xfId="0" applyNumberFormat="1"/>
    <xf numFmtId="10" fontId="0" fillId="0" borderId="0" xfId="0" applyNumberFormat="1"/>
    <xf numFmtId="0" fontId="0" fillId="0" borderId="0" xfId="0" pivotButton="1"/>
    <xf numFmtId="0" fontId="0" fillId="0" borderId="0" xfId="0" applyAlignment="1">
      <alignment horizontal="left"/>
    </xf>
    <xf numFmtId="9" fontId="0" fillId="0" borderId="0" xfId="0" applyNumberFormat="1" applyAlignment="1">
      <alignment horizontal="left"/>
    </xf>
    <xf numFmtId="166" fontId="0" fillId="0" borderId="0" xfId="0" applyNumberFormat="1"/>
    <xf numFmtId="3" fontId="0" fillId="0" borderId="0" xfId="0" applyNumberFormat="1" applyAlignment="1">
      <alignment horizontal="left"/>
    </xf>
    <xf numFmtId="0" fontId="1" fillId="3" borderId="0" xfId="0" applyFont="1" applyFill="1"/>
    <xf numFmtId="0" fontId="3" fillId="3" borderId="0" xfId="0" applyFont="1" applyFill="1"/>
    <xf numFmtId="0" fontId="0" fillId="0" borderId="0" xfId="0" applyProtection="1">
      <protection locked="0" hidden="1"/>
    </xf>
  </cellXfs>
  <cellStyles count="1">
    <cellStyle name="Normal" xfId="0" builtinId="0"/>
  </cellStyles>
  <dxfs count="37">
    <dxf>
      <numFmt numFmtId="3" formatCode="#,##0"/>
    </dxf>
    <dxf>
      <numFmt numFmtId="166" formatCode="[$Rp-421]#,###,\ \k\ "/>
    </dxf>
    <dxf>
      <numFmt numFmtId="3" formatCode="#,##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165" formatCode="[$Rp-421]#,##0"/>
      <alignment horizontal="center" textRotation="0" wrapText="0" indent="0" justifyLastLine="0" shrinkToFit="0" readingOrder="0"/>
    </dxf>
    <dxf>
      <numFmt numFmtId="165" formatCode="[$Rp-421]#,##0"/>
      <alignment horizont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5" formatCode="[$Rp-421]#,##0"/>
      <fill>
        <patternFill patternType="none">
          <fgColor indexed="64"/>
          <bgColor indexed="65"/>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numFmt numFmtId="165" formatCode="[$Rp-421]#,##0"/>
      <fill>
        <patternFill patternType="none">
          <fgColor indexed="64"/>
          <bgColor indexed="65"/>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13" formatCode="0%"/>
      <alignment horizontal="center"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numFmt numFmtId="164" formatCode="dd\-mm\-yyyy"/>
      <alignment horizontal="center" textRotation="0" wrapText="0" indent="0" justifyLastLine="0" shrinkToFit="0" readingOrder="0"/>
    </dxf>
    <dxf>
      <border outline="0">
        <top style="thin">
          <color theme="4" tint="0.39997558519241921"/>
        </top>
      </border>
    </dxf>
    <dxf>
      <alignment horizont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textRotation="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numFmt numFmtId="165" formatCode="[$Rp-421]#,##0"/>
      <alignment horizontal="center" vertical="center" textRotation="0" wrapText="1" indent="0" justifyLastLine="0" shrinkToFit="0" readingOrder="0"/>
    </dxf>
    <dxf>
      <numFmt numFmtId="165" formatCode="[$Rp-421]#,##0"/>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font>
        <b val="0"/>
        <i val="0"/>
        <sz val="8"/>
        <color theme="0"/>
        <name val="Aptos Display"/>
        <family val="2"/>
        <scheme val="major"/>
      </font>
      <fill>
        <gradientFill degree="90">
          <stop position="0">
            <color rgb="FFE8E2DB"/>
          </stop>
          <stop position="1">
            <color rgb="FFE8E2DB"/>
          </stop>
        </gradientFill>
      </fill>
      <border>
        <left style="thin">
          <color rgb="FFE8E2DB"/>
        </left>
        <right style="thin">
          <color rgb="FFE8E2DB"/>
        </right>
        <top style="thin">
          <color rgb="FFE8E2DB"/>
        </top>
        <bottom style="thin">
          <color rgb="FFE8E2DB"/>
        </bottom>
      </border>
    </dxf>
    <dxf>
      <font>
        <b val="0"/>
        <i val="0"/>
        <u val="none"/>
        <sz val="8"/>
        <color rgb="FFE8E2DB"/>
        <name val="Aptos Display"/>
        <family val="2"/>
        <scheme val="major"/>
      </font>
      <fill>
        <gradientFill degree="90">
          <stop position="0">
            <color rgb="FFE8E2DB"/>
          </stop>
          <stop position="1">
            <color rgb="FFE8E2DB"/>
          </stop>
        </gradientFill>
      </fill>
      <border diagonalUp="0" diagonalDown="0">
        <left/>
        <right/>
        <top/>
        <bottom/>
        <vertical/>
        <horizontal/>
      </border>
    </dxf>
  </dxfs>
  <tableStyles count="1" defaultTableStyle="TableStyleMedium2" defaultPivotStyle="PivotStyleLight16">
    <tableStyle name="Slicer Style 1" pivot="0" table="0" count="10" xr9:uid="{CAD2250A-82CE-47A1-8A6D-E8A1CB52F9EA}">
      <tableStyleElement type="wholeTable" dxfId="36"/>
      <tableStyleElement type="headerRow" dxfId="35"/>
    </tableStyle>
  </tableStyles>
  <colors>
    <mruColors>
      <color rgb="FFE8E2DB"/>
      <color rgb="FFFFFFFF"/>
      <color rgb="FFE6B5A6"/>
      <color rgb="FF436B5C"/>
      <color rgb="FFD15D5D"/>
      <color rgb="FFECB18C"/>
      <color rgb="FFBF9550"/>
      <color rgb="FFB7BF96"/>
      <color rgb="FFE25439"/>
      <color rgb="FFFFBDBF"/>
    </mruColors>
  </colors>
  <extLst>
    <ext xmlns:x14="http://schemas.microsoft.com/office/spreadsheetml/2009/9/main" uri="{46F421CA-312F-682f-3DD2-61675219B42D}">
      <x14:dxfs count="8">
        <dxf>
          <fill>
            <gradientFill degree="90">
              <stop position="0">
                <color rgb="FFE8E2DB"/>
              </stop>
              <stop position="1">
                <color rgb="FFE8E2DB"/>
              </stop>
            </gradientFill>
          </fill>
          <border>
            <left style="thin">
              <color rgb="FFE8E2DB"/>
            </left>
            <right style="thin">
              <color rgb="FFE8E2DB"/>
            </right>
            <top style="thin">
              <color rgb="FFE8E2DB"/>
            </top>
            <bottom style="thin">
              <color rgb="FFE8E2DB"/>
            </bottom>
          </border>
        </dxf>
        <dxf>
          <fill>
            <gradientFill degree="90">
              <stop position="0">
                <color rgb="FFE8E2DB"/>
              </stop>
              <stop position="1">
                <color rgb="FFE8E2DB"/>
              </stop>
            </gradientFill>
          </fill>
          <border>
            <left style="thin">
              <color rgb="FFE8E2DB"/>
            </left>
            <right style="thin">
              <color rgb="FFE8E2DB"/>
            </right>
            <top style="thin">
              <color rgb="FFE8E2DB"/>
            </top>
            <bottom style="thin">
              <color rgb="FFE8E2DB"/>
            </bottom>
          </border>
        </dxf>
        <dxf>
          <font>
            <b val="0"/>
            <i val="0"/>
            <sz val="8"/>
            <color theme="0" tint="-4.9989318521683403E-2"/>
            <name val="Aptos Display"/>
            <family val="2"/>
            <scheme val="major"/>
          </font>
          <fill>
            <patternFill>
              <bgColor theme="5" tint="-0.24994659260841701"/>
            </patternFill>
          </fill>
          <border>
            <left style="thin">
              <color rgb="FFE8E2DB"/>
            </left>
            <right style="thin">
              <color rgb="FFE8E2DB"/>
            </right>
            <top style="thin">
              <color rgb="FFE8E2DB"/>
            </top>
            <bottom style="thin">
              <color rgb="FFE8E2DB"/>
            </bottom>
          </border>
        </dxf>
        <dxf>
          <fill>
            <gradientFill degree="90">
              <stop position="0">
                <color rgb="FFE8E2DB"/>
              </stop>
              <stop position="1">
                <color rgb="FFE8E2DB"/>
              </stop>
            </gradientFill>
          </fill>
          <border>
            <left style="thin">
              <color rgb="FFE8E2DB"/>
            </left>
            <right style="thin">
              <color rgb="FFE8E2DB"/>
            </right>
            <top style="thin">
              <color rgb="FFE8E2DB"/>
            </top>
            <bottom style="thin">
              <color rgb="FFE8E2DB"/>
            </bottom>
          </border>
        </dxf>
        <dxf>
          <fill>
            <gradientFill degree="90">
              <stop position="0">
                <color rgb="FFE8E2DB"/>
              </stop>
              <stop position="1">
                <color rgb="FFE8E2DB"/>
              </stop>
            </gradientFill>
          </fill>
          <border>
            <left style="thin">
              <color rgb="FFE8E2DB"/>
            </left>
            <right style="thin">
              <color rgb="FFE8E2DB"/>
            </right>
            <top style="thin">
              <color rgb="FFE8E2DB"/>
            </top>
            <bottom style="thin">
              <color rgb="FFE8E2DB"/>
            </bottom>
          </border>
        </dxf>
        <dxf>
          <font>
            <b val="0"/>
            <i val="0"/>
            <strike val="0"/>
            <sz val="8"/>
            <color theme="0" tint="-4.9989318521683403E-2"/>
            <name val="Aptos Display"/>
            <family val="2"/>
            <scheme val="major"/>
          </font>
          <fill>
            <patternFill>
              <bgColor theme="5" tint="-0.24994659260841701"/>
            </patternFill>
          </fill>
          <border>
            <left style="thin">
              <color rgb="FFE8E2DB"/>
            </left>
            <right style="thin">
              <color rgb="FFE8E2DB"/>
            </right>
            <top style="thin">
              <color rgb="FFE8E2DB"/>
            </top>
            <bottom style="thin">
              <color rgb="FFE8E2DB"/>
            </bottom>
          </border>
        </dxf>
        <dxf>
          <fill>
            <gradientFill degree="90">
              <stop position="0">
                <color rgb="FFE8E2DB"/>
              </stop>
              <stop position="1">
                <color rgb="FFE8E2DB"/>
              </stop>
            </gradientFill>
          </fill>
          <border>
            <left style="thin">
              <color rgb="FFE8E2DB"/>
            </left>
            <right style="thin">
              <color rgb="FFE8E2DB"/>
            </right>
            <top style="thin">
              <color rgb="FFE8E2DB"/>
            </top>
            <bottom style="thin">
              <color rgb="FFE8E2DB"/>
            </bottom>
          </border>
        </dxf>
        <dxf>
          <font>
            <color theme="0" tint="-4.9989318521683403E-2"/>
          </font>
          <fill>
            <gradientFill degree="90">
              <stop position="0">
                <color rgb="FFE8E2DB"/>
              </stop>
              <stop position="1">
                <color rgb="FFE8E2DB"/>
              </stop>
            </gradientFill>
          </fill>
          <border>
            <left style="thin">
              <color rgb="FFE8E2DB"/>
            </left>
            <right style="thin">
              <color rgb="FFE8E2DB"/>
            </right>
            <top style="thin">
              <color rgb="FFE8E2DB"/>
            </top>
            <bottom style="thin">
              <color rgb="FFE8E2DB"/>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 (Protected).xlsx]Pivot!Best Selling Product</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B7BF96"/>
          </a:solidFill>
          <a:ln>
            <a:noFill/>
          </a:ln>
          <a:effectLst/>
        </c:spPr>
        <c:marker>
          <c:symbol val="none"/>
        </c:marker>
        <c:dLbl>
          <c:idx val="0"/>
          <c:spPr>
            <a:noFill/>
            <a:ln>
              <a:noFill/>
            </a:ln>
            <a:effectLst/>
          </c:spPr>
          <c:txPr>
            <a:bodyPr rot="0" spcFirstLastPara="1" vertOverflow="overflow" horzOverflow="overflow" vert="horz" wrap="square" lIns="0" tIns="19050" rIns="38100" bIns="19050" anchor="ctr" anchorCtr="1">
              <a:spAutoFit/>
            </a:bodyPr>
            <a:lstStyle/>
            <a:p>
              <a:pPr>
                <a:defRPr sz="900" b="1" i="0" u="none" strike="noStrike" kern="1200" baseline="0">
                  <a:solidFill>
                    <a:srgbClr val="436B5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rgbClr val="B7BF96"/>
          </a:solidFill>
          <a:ln>
            <a:noFill/>
          </a:ln>
          <a:effectLst/>
        </c:spPr>
        <c:dLbl>
          <c:idx val="0"/>
          <c:layout>
            <c:manualLayout>
              <c:x val="-1.9210892962367911E-16"/>
              <c:y val="3.4778219295588412E-6"/>
            </c:manualLayout>
          </c:layout>
          <c:tx>
            <c:rich>
              <a:bodyPr rot="0" spcFirstLastPara="1" vertOverflow="overflow" horzOverflow="overflow" vert="horz" wrap="square" lIns="0" tIns="19050" rIns="38100" bIns="19050" anchor="ctr" anchorCtr="1">
                <a:spAutoFit/>
              </a:bodyPr>
              <a:lstStyle/>
              <a:p>
                <a:pPr>
                  <a:defRPr sz="900" b="1" i="0" u="none" strike="noStrike" kern="1200" baseline="0">
                    <a:solidFill>
                      <a:srgbClr val="436B5C"/>
                    </a:solidFill>
                    <a:latin typeface="+mn-lt"/>
                    <a:ea typeface="+mn-ea"/>
                    <a:cs typeface="+mn-cs"/>
                  </a:defRPr>
                </a:pPr>
                <a:r>
                  <a:rPr lang="en-US" b="1"/>
                  <a:t>  </a:t>
                </a:r>
                <a:fld id="{4579D0F6-A982-4778-8776-F6FEFF1BCB9F}" type="VALUE">
                  <a:rPr lang="en-US" b="1"/>
                  <a:pPr>
                    <a:defRPr b="1">
                      <a:solidFill>
                        <a:srgbClr val="436B5C"/>
                      </a:solidFill>
                    </a:defRPr>
                  </a:pPr>
                  <a:t>[VALUE]</a:t>
                </a:fld>
                <a:endParaRPr lang="en-US" b="1"/>
              </a:p>
            </c:rich>
          </c:tx>
          <c:spPr>
            <a:noFill/>
            <a:ln>
              <a:noFill/>
            </a:ln>
            <a:effectLst/>
          </c:spPr>
          <c:txPr>
            <a:bodyPr rot="0" spcFirstLastPara="1" vertOverflow="overflow" horzOverflow="overflow" vert="horz" wrap="square" lIns="0" tIns="19050" rIns="38100" bIns="19050" anchor="ctr" anchorCtr="1">
              <a:spAutoFit/>
            </a:bodyPr>
            <a:lstStyle/>
            <a:p>
              <a:pPr>
                <a:defRPr sz="900" b="1" i="0" u="none" strike="noStrike" kern="1200" baseline="0">
                  <a:solidFill>
                    <a:srgbClr val="436B5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6"/>
        <c:spPr>
          <a:solidFill>
            <a:srgbClr val="B7BF96"/>
          </a:solidFill>
          <a:ln>
            <a:noFill/>
          </a:ln>
          <a:effectLst/>
        </c:spPr>
      </c:pivotFmt>
      <c:pivotFmt>
        <c:idx val="7"/>
        <c:spPr>
          <a:solidFill>
            <a:srgbClr val="B7BF96"/>
          </a:solidFill>
          <a:ln>
            <a:noFill/>
          </a:ln>
          <a:effectLst/>
        </c:spPr>
      </c:pivotFmt>
      <c:pivotFmt>
        <c:idx val="8"/>
        <c:spPr>
          <a:solidFill>
            <a:srgbClr val="B7BF96"/>
          </a:solidFill>
          <a:ln>
            <a:noFill/>
          </a:ln>
          <a:effectLst/>
        </c:spPr>
      </c:pivotFmt>
      <c:pivotFmt>
        <c:idx val="9"/>
        <c:spPr>
          <a:solidFill>
            <a:srgbClr val="B7BF96"/>
          </a:solidFill>
          <a:ln>
            <a:noFill/>
          </a:ln>
          <a:effectLst/>
        </c:spPr>
      </c:pivotFmt>
      <c:pivotFmt>
        <c:idx val="10"/>
        <c:spPr>
          <a:solidFill>
            <a:srgbClr val="B7BF96"/>
          </a:solidFill>
          <a:ln>
            <a:noFill/>
          </a:ln>
          <a:effectLst/>
        </c:spPr>
      </c:pivotFmt>
      <c:pivotFmt>
        <c:idx val="11"/>
        <c:spPr>
          <a:solidFill>
            <a:srgbClr val="B7BF96"/>
          </a:solidFill>
          <a:ln>
            <a:noFill/>
          </a:ln>
          <a:effectLst/>
        </c:spPr>
      </c:pivotFmt>
      <c:pivotFmt>
        <c:idx val="12"/>
        <c:spPr>
          <a:solidFill>
            <a:srgbClr val="B7BF96"/>
          </a:solidFill>
          <a:ln>
            <a:noFill/>
          </a:ln>
          <a:effectLst/>
        </c:spPr>
      </c:pivotFmt>
      <c:pivotFmt>
        <c:idx val="13"/>
        <c:spPr>
          <a:solidFill>
            <a:srgbClr val="B7BF96"/>
          </a:solidFill>
          <a:ln>
            <a:noFill/>
          </a:ln>
          <a:effectLst/>
        </c:spPr>
      </c:pivotFmt>
      <c:pivotFmt>
        <c:idx val="14"/>
        <c:spPr>
          <a:solidFill>
            <a:srgbClr val="B7BF96"/>
          </a:solidFill>
          <a:ln>
            <a:noFill/>
          </a:ln>
          <a:effectLst/>
        </c:spPr>
      </c:pivotFmt>
    </c:pivotFmts>
    <c:plotArea>
      <c:layout>
        <c:manualLayout>
          <c:layoutTarget val="inner"/>
          <c:xMode val="edge"/>
          <c:yMode val="edge"/>
          <c:x val="0.52377777287145177"/>
          <c:y val="2.314823128836339E-2"/>
          <c:w val="0.4630477606301685"/>
          <c:h val="0.92151833720633713"/>
        </c:manualLayout>
      </c:layout>
      <c:barChart>
        <c:barDir val="bar"/>
        <c:grouping val="clustered"/>
        <c:varyColors val="0"/>
        <c:ser>
          <c:idx val="0"/>
          <c:order val="0"/>
          <c:tx>
            <c:strRef>
              <c:f>Pivot!$B$21</c:f>
              <c:strCache>
                <c:ptCount val="1"/>
                <c:pt idx="0">
                  <c:v>Total</c:v>
                </c:pt>
              </c:strCache>
            </c:strRef>
          </c:tx>
          <c:spPr>
            <a:solidFill>
              <a:srgbClr val="B7BF96"/>
            </a:solidFill>
            <a:ln>
              <a:noFill/>
            </a:ln>
            <a:effectLst/>
          </c:spPr>
          <c:invertIfNegative val="0"/>
          <c:dPt>
            <c:idx val="0"/>
            <c:invertIfNegative val="0"/>
            <c:bubble3D val="0"/>
            <c:spPr>
              <a:solidFill>
                <a:srgbClr val="B7BF96"/>
              </a:solidFill>
              <a:ln>
                <a:noFill/>
              </a:ln>
              <a:effectLst/>
            </c:spPr>
            <c:extLst>
              <c:ext xmlns:c16="http://schemas.microsoft.com/office/drawing/2014/chart" uri="{C3380CC4-5D6E-409C-BE32-E72D297353CC}">
                <c16:uniqueId val="{00000001-6043-4E0B-9824-BB4839867D54}"/>
              </c:ext>
            </c:extLst>
          </c:dPt>
          <c:dLbls>
            <c:dLbl>
              <c:idx val="0"/>
              <c:layout>
                <c:manualLayout>
                  <c:x val="-1.9210892962367911E-16"/>
                  <c:y val="3.4778219295588412E-6"/>
                </c:manualLayout>
              </c:layout>
              <c:tx>
                <c:rich>
                  <a:bodyPr/>
                  <a:lstStyle/>
                  <a:p>
                    <a:r>
                      <a:rPr lang="en-US" b="1"/>
                      <a:t>  </a:t>
                    </a:r>
                    <a:fld id="{4579D0F6-A982-4778-8776-F6FEFF1BCB9F}" type="VALUE">
                      <a:rPr lang="en-US" b="1"/>
                      <a:pPr/>
                      <a:t>[VALUE]</a:t>
                    </a:fld>
                    <a:endParaRPr lang="en-US" b="1"/>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043-4E0B-9824-BB4839867D54}"/>
                </c:ext>
              </c:extLst>
            </c:dLbl>
            <c:spPr>
              <a:noFill/>
              <a:ln>
                <a:noFill/>
              </a:ln>
              <a:effectLst/>
            </c:spPr>
            <c:txPr>
              <a:bodyPr rot="0" spcFirstLastPara="1" vertOverflow="overflow" horzOverflow="overflow" vert="horz" wrap="square" lIns="0" tIns="19050" rIns="38100" bIns="19050" anchor="ctr" anchorCtr="1">
                <a:spAutoFit/>
              </a:bodyPr>
              <a:lstStyle/>
              <a:p>
                <a:pPr>
                  <a:defRPr sz="900" b="1" i="0" u="none" strike="noStrike" kern="1200" baseline="0">
                    <a:solidFill>
                      <a:srgbClr val="436B5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Pivot!$A$22:$A$31</c:f>
              <c:strCache>
                <c:ptCount val="10"/>
                <c:pt idx="0">
                  <c:v>Senter Mini LED</c:v>
                </c:pt>
                <c:pt idx="1">
                  <c:v>Listerine Mouthwash</c:v>
                </c:pt>
                <c:pt idx="2">
                  <c:v>KitKat</c:v>
                </c:pt>
                <c:pt idx="3">
                  <c:v>Chitato</c:v>
                </c:pt>
                <c:pt idx="4">
                  <c:v>Choco Pie</c:v>
                </c:pt>
                <c:pt idx="5">
                  <c:v>Nivea Lotion</c:v>
                </c:pt>
                <c:pt idx="6">
                  <c:v>Dettol Antiseptic</c:v>
                </c:pt>
                <c:pt idx="7">
                  <c:v>Pocari Sweat</c:v>
                </c:pt>
                <c:pt idx="8">
                  <c:v>Milo</c:v>
                </c:pt>
                <c:pt idx="9">
                  <c:v>Tango Waffle</c:v>
                </c:pt>
              </c:strCache>
            </c:strRef>
          </c:cat>
          <c:val>
            <c:numRef>
              <c:f>Pivot!$B$22:$B$31</c:f>
              <c:numCache>
                <c:formatCode>#,##0</c:formatCode>
                <c:ptCount val="10"/>
                <c:pt idx="0">
                  <c:v>3094</c:v>
                </c:pt>
                <c:pt idx="1">
                  <c:v>2557</c:v>
                </c:pt>
                <c:pt idx="2">
                  <c:v>2492</c:v>
                </c:pt>
                <c:pt idx="3">
                  <c:v>2345</c:v>
                </c:pt>
                <c:pt idx="4">
                  <c:v>2304</c:v>
                </c:pt>
                <c:pt idx="5">
                  <c:v>2287</c:v>
                </c:pt>
                <c:pt idx="6">
                  <c:v>2277</c:v>
                </c:pt>
                <c:pt idx="7">
                  <c:v>2203</c:v>
                </c:pt>
                <c:pt idx="8">
                  <c:v>2180</c:v>
                </c:pt>
                <c:pt idx="9">
                  <c:v>2151</c:v>
                </c:pt>
              </c:numCache>
            </c:numRef>
          </c:val>
          <c:extLst>
            <c:ext xmlns:c16="http://schemas.microsoft.com/office/drawing/2014/chart" uri="{C3380CC4-5D6E-409C-BE32-E72D297353CC}">
              <c16:uniqueId val="{00000000-6043-4E0B-9824-BB4839867D54}"/>
            </c:ext>
          </c:extLst>
        </c:ser>
        <c:dLbls>
          <c:dLblPos val="outEnd"/>
          <c:showLegendKey val="0"/>
          <c:showVal val="1"/>
          <c:showCatName val="0"/>
          <c:showSerName val="0"/>
          <c:showPercent val="0"/>
          <c:showBubbleSize val="0"/>
        </c:dLbls>
        <c:gapWidth val="80"/>
        <c:axId val="1221278351"/>
        <c:axId val="1221278831"/>
      </c:barChart>
      <c:catAx>
        <c:axId val="122127835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36B5C"/>
                </a:solidFill>
                <a:latin typeface="+mn-lt"/>
                <a:ea typeface="+mn-ea"/>
                <a:cs typeface="+mn-cs"/>
              </a:defRPr>
            </a:pPr>
            <a:endParaRPr lang="en-US"/>
          </a:p>
        </c:txPr>
        <c:crossAx val="1221278831"/>
        <c:crosses val="autoZero"/>
        <c:auto val="1"/>
        <c:lblAlgn val="ctr"/>
        <c:lblOffset val="100"/>
        <c:noMultiLvlLbl val="0"/>
      </c:catAx>
      <c:valAx>
        <c:axId val="1221278831"/>
        <c:scaling>
          <c:orientation val="minMax"/>
        </c:scaling>
        <c:delete val="1"/>
        <c:axPos val="b"/>
        <c:numFmt formatCode="#,##0" sourceLinked="1"/>
        <c:majorTickMark val="out"/>
        <c:minorTickMark val="none"/>
        <c:tickLblPos val="nextTo"/>
        <c:crossAx val="122127835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ECB18C"/>
            </a:solidFill>
            <a:ln w="34925">
              <a:noFill/>
            </a:ln>
          </c:spPr>
          <c:explosion val="2"/>
          <c:dPt>
            <c:idx val="0"/>
            <c:bubble3D val="0"/>
            <c:spPr>
              <a:solidFill>
                <a:srgbClr val="B7BF96"/>
              </a:solidFill>
              <a:ln w="34925">
                <a:noFill/>
              </a:ln>
              <a:effectLst/>
            </c:spPr>
            <c:extLst>
              <c:ext xmlns:c16="http://schemas.microsoft.com/office/drawing/2014/chart" uri="{C3380CC4-5D6E-409C-BE32-E72D297353CC}">
                <c16:uniqueId val="{00000001-1354-4FA5-AF9C-23E7F1887CA6}"/>
              </c:ext>
            </c:extLst>
          </c:dPt>
          <c:dPt>
            <c:idx val="1"/>
            <c:bubble3D val="0"/>
            <c:spPr>
              <a:solidFill>
                <a:srgbClr val="BF9550"/>
              </a:solidFill>
              <a:ln w="34925">
                <a:noFill/>
              </a:ln>
              <a:effectLst/>
            </c:spPr>
            <c:extLst>
              <c:ext xmlns:c16="http://schemas.microsoft.com/office/drawing/2014/chart" uri="{C3380CC4-5D6E-409C-BE32-E72D297353CC}">
                <c16:uniqueId val="{00000003-1354-4FA5-AF9C-23E7F1887CA6}"/>
              </c:ext>
            </c:extLst>
          </c:dPt>
          <c:dPt>
            <c:idx val="2"/>
            <c:bubble3D val="0"/>
            <c:spPr>
              <a:solidFill>
                <a:srgbClr val="ECB18C"/>
              </a:solidFill>
              <a:ln w="34925">
                <a:noFill/>
              </a:ln>
              <a:effectLst/>
            </c:spPr>
            <c:extLst>
              <c:ext xmlns:c16="http://schemas.microsoft.com/office/drawing/2014/chart" uri="{C3380CC4-5D6E-409C-BE32-E72D297353CC}">
                <c16:uniqueId val="{00000005-1354-4FA5-AF9C-23E7F1887CA6}"/>
              </c:ext>
            </c:extLst>
          </c:dPt>
          <c:dLbls>
            <c:delete val="1"/>
          </c:dLbls>
          <c:cat>
            <c:strRef>
              <c:f>Pivot!$C$39:$C$41</c:f>
              <c:strCache>
                <c:ptCount val="3"/>
                <c:pt idx="0">
                  <c:v>Online</c:v>
                </c:pt>
                <c:pt idx="1">
                  <c:v>Retail</c:v>
                </c:pt>
                <c:pt idx="2">
                  <c:v>Wholesale</c:v>
                </c:pt>
              </c:strCache>
            </c:strRef>
          </c:cat>
          <c:val>
            <c:numRef>
              <c:f>Pivot!$D$39:$D$41</c:f>
              <c:numCache>
                <c:formatCode>0%</c:formatCode>
                <c:ptCount val="3"/>
                <c:pt idx="0">
                  <c:v>0.34340980951203937</c:v>
                </c:pt>
                <c:pt idx="1">
                  <c:v>0.28650543805777162</c:v>
                </c:pt>
                <c:pt idx="2">
                  <c:v>0.37008475243018896</c:v>
                </c:pt>
              </c:numCache>
            </c:numRef>
          </c:val>
          <c:extLst>
            <c:ext xmlns:c16="http://schemas.microsoft.com/office/drawing/2014/chart" uri="{C3380CC4-5D6E-409C-BE32-E72D297353CC}">
              <c16:uniqueId val="{00000006-1354-4FA5-AF9C-23E7F1887CA6}"/>
            </c:ext>
          </c:extLst>
        </c:ser>
        <c:ser>
          <c:idx val="1"/>
          <c:order val="1"/>
          <c:tx>
            <c:strRef>
              <c:f>Pivot!$C$39:$C$41</c:f>
              <c:strCache>
                <c:ptCount val="3"/>
                <c:pt idx="0">
                  <c:v>Online</c:v>
                </c:pt>
                <c:pt idx="1">
                  <c:v>Retail</c:v>
                </c:pt>
                <c:pt idx="2">
                  <c:v>Wholesale</c:v>
                </c:pt>
              </c:strCache>
            </c:strRef>
          </c:tx>
          <c:spPr>
            <a:ln>
              <a:noFill/>
            </a:ln>
          </c:spPr>
          <c:dPt>
            <c:idx val="0"/>
            <c:bubble3D val="0"/>
            <c:spPr>
              <a:solidFill>
                <a:srgbClr val="B7BF96"/>
              </a:solidFill>
              <a:ln w="19050">
                <a:noFill/>
              </a:ln>
              <a:effectLst/>
            </c:spPr>
            <c:extLst>
              <c:ext xmlns:c16="http://schemas.microsoft.com/office/drawing/2014/chart" uri="{C3380CC4-5D6E-409C-BE32-E72D297353CC}">
                <c16:uniqueId val="{00000008-1354-4FA5-AF9C-23E7F1887CA6}"/>
              </c:ext>
            </c:extLst>
          </c:dPt>
          <c:dPt>
            <c:idx val="1"/>
            <c:bubble3D val="0"/>
            <c:spPr>
              <a:solidFill>
                <a:srgbClr val="BF9550"/>
              </a:solidFill>
              <a:ln w="19050">
                <a:noFill/>
              </a:ln>
              <a:effectLst/>
            </c:spPr>
            <c:extLst>
              <c:ext xmlns:c16="http://schemas.microsoft.com/office/drawing/2014/chart" uri="{C3380CC4-5D6E-409C-BE32-E72D297353CC}">
                <c16:uniqueId val="{0000000A-1354-4FA5-AF9C-23E7F1887CA6}"/>
              </c:ext>
            </c:extLst>
          </c:dPt>
          <c:dPt>
            <c:idx val="2"/>
            <c:bubble3D val="0"/>
            <c:spPr>
              <a:solidFill>
                <a:srgbClr val="ECB18C"/>
              </a:solidFill>
              <a:ln w="19050">
                <a:noFill/>
              </a:ln>
              <a:effectLst/>
            </c:spPr>
            <c:extLst>
              <c:ext xmlns:c16="http://schemas.microsoft.com/office/drawing/2014/chart" uri="{C3380CC4-5D6E-409C-BE32-E72D297353CC}">
                <c16:uniqueId val="{0000000C-1354-4FA5-AF9C-23E7F1887CA6}"/>
              </c:ext>
            </c:extLst>
          </c:dPt>
          <c:dLbls>
            <c:dLbl>
              <c:idx val="0"/>
              <c:layout>
                <c:manualLayout>
                  <c:x val="0.11333330468877299"/>
                  <c:y val="-1.28060210482585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354-4FA5-AF9C-23E7F1887CA6}"/>
                </c:ext>
              </c:extLst>
            </c:dLbl>
            <c:dLbl>
              <c:idx val="1"/>
              <c:layout>
                <c:manualLayout>
                  <c:x val="-0.12607660855456573"/>
                  <c:y val="1.04898454303175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1354-4FA5-AF9C-23E7F1887CA6}"/>
                </c:ext>
              </c:extLst>
            </c:dLbl>
            <c:dLbl>
              <c:idx val="2"/>
              <c:layout>
                <c:manualLayout>
                  <c:x val="-0.13851848350850032"/>
                  <c:y val="-1.28060210482585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1354-4FA5-AF9C-23E7F1887CA6}"/>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436B5C"/>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Pivot!$D$39:$D$41</c:f>
              <c:numCache>
                <c:formatCode>0%</c:formatCode>
                <c:ptCount val="3"/>
                <c:pt idx="0">
                  <c:v>0.34340980951203937</c:v>
                </c:pt>
                <c:pt idx="1">
                  <c:v>0.28650543805777162</c:v>
                </c:pt>
                <c:pt idx="2">
                  <c:v>0.37008475243018896</c:v>
                </c:pt>
              </c:numCache>
            </c:numRef>
          </c:val>
          <c:extLst>
            <c:ext xmlns:c16="http://schemas.microsoft.com/office/drawing/2014/chart" uri="{C3380CC4-5D6E-409C-BE32-E72D297353CC}">
              <c16:uniqueId val="{0000000D-1354-4FA5-AF9C-23E7F1887CA6}"/>
            </c:ext>
          </c:extLst>
        </c:ser>
        <c:ser>
          <c:idx val="2"/>
          <c:order val="2"/>
          <c:tx>
            <c:strRef>
              <c:f>Pivot!$C$39:$C$41</c:f>
              <c:strCache>
                <c:ptCount val="3"/>
                <c:pt idx="0">
                  <c:v>Online</c:v>
                </c:pt>
                <c:pt idx="1">
                  <c:v>Retail</c:v>
                </c:pt>
                <c:pt idx="2">
                  <c:v>Wholesale</c:v>
                </c:pt>
              </c:strCache>
            </c:strRef>
          </c:tx>
          <c:spPr>
            <a:ln>
              <a:noFill/>
            </a:ln>
          </c:spPr>
          <c:dPt>
            <c:idx val="0"/>
            <c:bubble3D val="0"/>
            <c:spPr>
              <a:solidFill>
                <a:srgbClr val="B7BF96"/>
              </a:solidFill>
              <a:ln w="0">
                <a:noFill/>
              </a:ln>
              <a:effectLst/>
            </c:spPr>
            <c:extLst>
              <c:ext xmlns:c16="http://schemas.microsoft.com/office/drawing/2014/chart" uri="{C3380CC4-5D6E-409C-BE32-E72D297353CC}">
                <c16:uniqueId val="{0000000F-1354-4FA5-AF9C-23E7F1887CA6}"/>
              </c:ext>
            </c:extLst>
          </c:dPt>
          <c:dPt>
            <c:idx val="1"/>
            <c:bubble3D val="0"/>
            <c:spPr>
              <a:solidFill>
                <a:schemeClr val="bg1"/>
              </a:solidFill>
              <a:ln w="19050">
                <a:noFill/>
              </a:ln>
              <a:effectLst/>
            </c:spPr>
            <c:extLst>
              <c:ext xmlns:c16="http://schemas.microsoft.com/office/drawing/2014/chart" uri="{C3380CC4-5D6E-409C-BE32-E72D297353CC}">
                <c16:uniqueId val="{00000011-1354-4FA5-AF9C-23E7F1887CA6}"/>
              </c:ext>
            </c:extLst>
          </c:dPt>
          <c:dPt>
            <c:idx val="2"/>
            <c:bubble3D val="0"/>
            <c:spPr>
              <a:solidFill>
                <a:srgbClr val="ECB18C"/>
              </a:solidFill>
              <a:ln w="19050">
                <a:noFill/>
              </a:ln>
              <a:effectLst/>
            </c:spPr>
            <c:extLst>
              <c:ext xmlns:c16="http://schemas.microsoft.com/office/drawing/2014/chart" uri="{C3380CC4-5D6E-409C-BE32-E72D297353CC}">
                <c16:uniqueId val="{00000013-1354-4FA5-AF9C-23E7F1887CA6}"/>
              </c:ext>
            </c:extLst>
          </c:dPt>
          <c:dLbls>
            <c:delete val="1"/>
          </c:dLbls>
          <c:val>
            <c:numRef>
              <c:f>Pivot!$D$39:$D$41</c:f>
              <c:numCache>
                <c:formatCode>0%</c:formatCode>
                <c:ptCount val="3"/>
                <c:pt idx="0">
                  <c:v>0.34340980951203937</c:v>
                </c:pt>
                <c:pt idx="1">
                  <c:v>0.28650543805777162</c:v>
                </c:pt>
                <c:pt idx="2">
                  <c:v>0.37008475243018896</c:v>
                </c:pt>
              </c:numCache>
            </c:numRef>
          </c:val>
          <c:extLst>
            <c:ext xmlns:c16="http://schemas.microsoft.com/office/drawing/2014/chart" uri="{C3380CC4-5D6E-409C-BE32-E72D297353CC}">
              <c16:uniqueId val="{00000014-1354-4FA5-AF9C-23E7F1887CA6}"/>
            </c:ext>
          </c:extLst>
        </c:ser>
        <c:ser>
          <c:idx val="3"/>
          <c:order val="3"/>
          <c:tx>
            <c:strRef>
              <c:f>Pivot!$C$39:$C$41</c:f>
              <c:strCache>
                <c:ptCount val="3"/>
                <c:pt idx="0">
                  <c:v>Online</c:v>
                </c:pt>
                <c:pt idx="1">
                  <c:v>Retail</c:v>
                </c:pt>
                <c:pt idx="2">
                  <c:v>Wholesale</c:v>
                </c:pt>
              </c:strCache>
            </c:strRef>
          </c:tx>
          <c:spPr>
            <a:solidFill>
              <a:srgbClr val="ECB18C"/>
            </a:solidFill>
            <a:ln>
              <a:noFill/>
            </a:ln>
          </c:spPr>
          <c:dPt>
            <c:idx val="0"/>
            <c:bubble3D val="0"/>
            <c:spPr>
              <a:solidFill>
                <a:srgbClr val="B7BF96"/>
              </a:solidFill>
              <a:ln w="19050">
                <a:noFill/>
              </a:ln>
              <a:effectLst/>
            </c:spPr>
            <c:extLst>
              <c:ext xmlns:c16="http://schemas.microsoft.com/office/drawing/2014/chart" uri="{C3380CC4-5D6E-409C-BE32-E72D297353CC}">
                <c16:uniqueId val="{00000016-1354-4FA5-AF9C-23E7F1887CA6}"/>
              </c:ext>
            </c:extLst>
          </c:dPt>
          <c:dPt>
            <c:idx val="1"/>
            <c:bubble3D val="0"/>
            <c:spPr>
              <a:solidFill>
                <a:schemeClr val="bg1"/>
              </a:solidFill>
              <a:ln w="19050">
                <a:noFill/>
              </a:ln>
              <a:effectLst/>
            </c:spPr>
            <c:extLst>
              <c:ext xmlns:c16="http://schemas.microsoft.com/office/drawing/2014/chart" uri="{C3380CC4-5D6E-409C-BE32-E72D297353CC}">
                <c16:uniqueId val="{00000018-1354-4FA5-AF9C-23E7F1887CA6}"/>
              </c:ext>
            </c:extLst>
          </c:dPt>
          <c:dPt>
            <c:idx val="2"/>
            <c:bubble3D val="0"/>
            <c:spPr>
              <a:solidFill>
                <a:schemeClr val="bg1"/>
              </a:solidFill>
              <a:ln w="19050">
                <a:noFill/>
              </a:ln>
              <a:effectLst/>
            </c:spPr>
            <c:extLst>
              <c:ext xmlns:c16="http://schemas.microsoft.com/office/drawing/2014/chart" uri="{C3380CC4-5D6E-409C-BE32-E72D297353CC}">
                <c16:uniqueId val="{0000001A-1354-4FA5-AF9C-23E7F1887CA6}"/>
              </c:ext>
            </c:extLst>
          </c:dPt>
          <c:dLbls>
            <c:delete val="1"/>
          </c:dLbls>
          <c:val>
            <c:numRef>
              <c:f>Pivot!$D$39:$D$41</c:f>
              <c:numCache>
                <c:formatCode>0%</c:formatCode>
                <c:ptCount val="3"/>
                <c:pt idx="0">
                  <c:v>0.34340980951203937</c:v>
                </c:pt>
                <c:pt idx="1">
                  <c:v>0.28650543805777162</c:v>
                </c:pt>
                <c:pt idx="2">
                  <c:v>0.37008475243018896</c:v>
                </c:pt>
              </c:numCache>
            </c:numRef>
          </c:val>
          <c:extLst>
            <c:ext xmlns:c16="http://schemas.microsoft.com/office/drawing/2014/chart" uri="{C3380CC4-5D6E-409C-BE32-E72D297353CC}">
              <c16:uniqueId val="{0000001B-1354-4FA5-AF9C-23E7F1887CA6}"/>
            </c:ext>
          </c:extLst>
        </c:ser>
        <c:dLbls>
          <c:showLegendKey val="0"/>
          <c:showVal val="1"/>
          <c:showCatName val="0"/>
          <c:showSerName val="0"/>
          <c:showPercent val="0"/>
          <c:showBubbleSize val="0"/>
          <c:showLeaderLines val="1"/>
        </c:dLbls>
        <c:firstSliceAng val="30"/>
        <c:holeSize val="47"/>
      </c:doughnutChart>
      <c:spPr>
        <a:noFill/>
        <a:ln>
          <a:noFill/>
        </a:ln>
        <a:effectLst/>
      </c:spPr>
    </c:plotArea>
    <c:legend>
      <c:legendPos val="b"/>
      <c:layout>
        <c:manualLayout>
          <c:xMode val="edge"/>
          <c:yMode val="edge"/>
          <c:x val="0.21556481176114758"/>
          <c:y val="0.76958537194301702"/>
          <c:w val="0.57024010007375092"/>
          <c:h val="9.634233233910466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0" cap="flat" cmpd="sng" algn="ctr">
      <a:solidFill>
        <a:schemeClr val="tx1">
          <a:lumMod val="15000"/>
          <a:lumOff val="85000"/>
          <a:alpha val="6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 (Protected).xlsx]Pivot!Payment Method</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E8E2DB"/>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lumMod val="75000"/>
            </a:schemeClr>
          </a:solidFill>
          <a:ln w="19050">
            <a:solidFill>
              <a:schemeClr val="lt1"/>
            </a:solidFill>
          </a:ln>
          <a:effectLst/>
        </c:spPr>
        <c:dLbl>
          <c:idx val="0"/>
          <c:layout>
            <c:manualLayout>
              <c:x val="-4.0952966818564633E-2"/>
              <c:y val="-0.18624181616014837"/>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436B5C"/>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436B5C"/>
          </a:solidFill>
          <a:ln w="19050">
            <a:solidFill>
              <a:schemeClr val="lt1"/>
            </a:solidFill>
          </a:ln>
          <a:effectLst/>
        </c:spPr>
        <c:dLbl>
          <c:idx val="0"/>
          <c:layout>
            <c:manualLayout>
              <c:x val="1.5775544609472853E-2"/>
              <c:y val="0.2053591857706557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436B5C"/>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E8E2DB"/>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lumMod val="75000"/>
            </a:schemeClr>
          </a:solidFill>
          <a:ln w="19050">
            <a:solidFill>
              <a:schemeClr val="lt1"/>
            </a:solidFill>
          </a:ln>
          <a:effectLst/>
        </c:spPr>
        <c:dLbl>
          <c:idx val="0"/>
          <c:layout>
            <c:manualLayout>
              <c:x val="-4.0952966818564633E-2"/>
              <c:y val="-0.18624181616014837"/>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436B5C"/>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436B5C"/>
          </a:solidFill>
          <a:ln w="19050">
            <a:solidFill>
              <a:schemeClr val="lt1"/>
            </a:solidFill>
          </a:ln>
          <a:effectLst/>
        </c:spPr>
        <c:dLbl>
          <c:idx val="0"/>
          <c:layout>
            <c:manualLayout>
              <c:x val="1.5775544609472853E-2"/>
              <c:y val="0.2053591857706557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436B5C"/>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E8E2DB"/>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lumMod val="75000"/>
            </a:schemeClr>
          </a:solidFill>
          <a:ln w="19050">
            <a:solidFill>
              <a:schemeClr val="lt1"/>
            </a:solidFill>
          </a:ln>
          <a:effectLst/>
        </c:spPr>
        <c:dLbl>
          <c:idx val="0"/>
          <c:layout>
            <c:manualLayout>
              <c:x val="-0.23703162670277067"/>
              <c:y val="6.3974332604642388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E6B5A6"/>
          </a:solidFill>
          <a:ln w="19050">
            <a:solidFill>
              <a:schemeClr val="lt1"/>
            </a:solidFill>
          </a:ln>
          <a:effectLst/>
        </c:spPr>
        <c:dLbl>
          <c:idx val="0"/>
          <c:layout>
            <c:manualLayout>
              <c:x val="0.24956116910725529"/>
              <c:y val="-1.039643578509630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Pivot!$G$38</c:f>
              <c:strCache>
                <c:ptCount val="1"/>
                <c:pt idx="0">
                  <c:v>Total</c:v>
                </c:pt>
              </c:strCache>
            </c:strRef>
          </c:tx>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0767-40AC-84B1-3162045714B9}"/>
              </c:ext>
            </c:extLst>
          </c:dPt>
          <c:dPt>
            <c:idx val="1"/>
            <c:bubble3D val="0"/>
            <c:spPr>
              <a:solidFill>
                <a:srgbClr val="E6B5A6"/>
              </a:solidFill>
              <a:ln w="19050">
                <a:solidFill>
                  <a:schemeClr val="lt1"/>
                </a:solidFill>
              </a:ln>
              <a:effectLst/>
            </c:spPr>
            <c:extLst>
              <c:ext xmlns:c16="http://schemas.microsoft.com/office/drawing/2014/chart" uri="{C3380CC4-5D6E-409C-BE32-E72D297353CC}">
                <c16:uniqueId val="{00000003-0767-40AC-84B1-3162045714B9}"/>
              </c:ext>
            </c:extLst>
          </c:dPt>
          <c:dLbls>
            <c:dLbl>
              <c:idx val="0"/>
              <c:layout>
                <c:manualLayout>
                  <c:x val="-0.23703162670277067"/>
                  <c:y val="6.3974332604642388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0767-40AC-84B1-3162045714B9}"/>
                </c:ext>
              </c:extLst>
            </c:dLbl>
            <c:dLbl>
              <c:idx val="1"/>
              <c:layout>
                <c:manualLayout>
                  <c:x val="0.24956116910725529"/>
                  <c:y val="-1.039643578509630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0767-40AC-84B1-3162045714B9}"/>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E8E2DB"/>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Pivot!$F$39:$F$40</c:f>
              <c:strCache>
                <c:ptCount val="2"/>
                <c:pt idx="0">
                  <c:v>Cash</c:v>
                </c:pt>
                <c:pt idx="1">
                  <c:v>Credit</c:v>
                </c:pt>
              </c:strCache>
            </c:strRef>
          </c:cat>
          <c:val>
            <c:numRef>
              <c:f>Pivot!$G$39:$G$40</c:f>
              <c:numCache>
                <c:formatCode>[$Rp-421]#,##0</c:formatCode>
                <c:ptCount val="2"/>
                <c:pt idx="0">
                  <c:v>588017900</c:v>
                </c:pt>
                <c:pt idx="1">
                  <c:v>614378300</c:v>
                </c:pt>
              </c:numCache>
            </c:numRef>
          </c:val>
          <c:extLst>
            <c:ext xmlns:c16="http://schemas.microsoft.com/office/drawing/2014/chart" uri="{C3380CC4-5D6E-409C-BE32-E72D297353CC}">
              <c16:uniqueId val="{00000004-0767-40AC-84B1-3162045714B9}"/>
            </c:ext>
          </c:extLst>
        </c:ser>
        <c:dLbls>
          <c:dLblPos val="inEnd"/>
          <c:showLegendKey val="0"/>
          <c:showVal val="0"/>
          <c:showCatName val="0"/>
          <c:showSerName val="0"/>
          <c:showPercent val="0"/>
          <c:showBubbleSize val="0"/>
          <c:showLeaderLines val="0"/>
        </c:dLbls>
        <c:firstSliceAng val="0"/>
      </c:pieChart>
      <c:spPr>
        <a:noFill/>
        <a:ln>
          <a:noFill/>
        </a:ln>
        <a:effectLst/>
      </c:spPr>
    </c:plotArea>
    <c:legend>
      <c:legendPos val="b"/>
      <c:layout>
        <c:manualLayout>
          <c:xMode val="edge"/>
          <c:yMode val="edge"/>
          <c:x val="0.21848434104108028"/>
          <c:y val="0.76979554788640192"/>
          <c:w val="0.54794836165841265"/>
          <c:h val="0.130032199524196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 (Protected).xlsx]Pivot!Sales/ year</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8E2DB"/>
          </a:solidFill>
          <a:ln>
            <a:noFill/>
          </a:ln>
          <a:effectLst/>
        </c:spPr>
        <c:marker>
          <c:symbol val="none"/>
        </c:marker>
        <c:dLbl>
          <c:idx val="0"/>
          <c:spPr>
            <a:noFill/>
            <a:ln>
              <a:noFill/>
            </a:ln>
            <a:effectLst/>
          </c:spPr>
          <c:txPr>
            <a:bodyPr rot="0" spcFirstLastPara="1" vertOverflow="ellipsis" vert="horz" wrap="square" lIns="91440" tIns="19050" rIns="0" bIns="19050" anchor="ctr" anchorCtr="0">
              <a:spAutoFit/>
            </a:bodyPr>
            <a:lstStyle/>
            <a:p>
              <a:pPr algn="l">
                <a:defRPr sz="700" b="1" i="0" u="none" strike="noStrike" kern="1200" baseline="0">
                  <a:solidFill>
                    <a:srgbClr val="436B5C"/>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solidFill>
            <a:srgbClr val="E8E2DB"/>
          </a:solidFill>
          <a:ln>
            <a:noFill/>
          </a:ln>
          <a:effectLst/>
        </c:spPr>
        <c:dLbl>
          <c:idx val="0"/>
          <c:spPr>
            <a:noFill/>
            <a:ln>
              <a:noFill/>
            </a:ln>
            <a:effectLst/>
          </c:spPr>
          <c:txPr>
            <a:bodyPr rot="0" spcFirstLastPara="1" vertOverflow="ellipsis" vert="horz" wrap="square" lIns="91440" tIns="19050" rIns="0" bIns="19050" anchor="ctr" anchorCtr="0">
              <a:spAutoFit/>
            </a:bodyPr>
            <a:lstStyle/>
            <a:p>
              <a:pPr algn="l">
                <a:defRPr sz="700" b="1" i="0" u="none" strike="noStrike" kern="1200" baseline="0">
                  <a:solidFill>
                    <a:srgbClr val="436B5C"/>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8336640419947506"/>
                  <c:h val="0.22843771711803343"/>
                </c:manualLayout>
              </c15:layout>
            </c:ext>
          </c:extLst>
        </c:dLbl>
      </c:pivotFmt>
      <c:pivotFmt>
        <c:idx val="4"/>
        <c:spPr>
          <a:solidFill>
            <a:srgbClr val="E8E2DB"/>
          </a:solidFill>
          <a:ln>
            <a:noFill/>
          </a:ln>
          <a:effectLst/>
        </c:spPr>
        <c:dLbl>
          <c:idx val="0"/>
          <c:spPr>
            <a:noFill/>
            <a:ln>
              <a:noFill/>
            </a:ln>
            <a:effectLst/>
          </c:spPr>
          <c:txPr>
            <a:bodyPr rot="0" spcFirstLastPara="1" vertOverflow="ellipsis" vert="horz" wrap="square" lIns="91440" tIns="19050" rIns="0" bIns="19050" anchor="ctr" anchorCtr="0">
              <a:spAutoFit/>
            </a:bodyPr>
            <a:lstStyle/>
            <a:p>
              <a:pPr algn="l">
                <a:defRPr sz="700" b="1" i="0" u="none" strike="noStrike" kern="1200" baseline="0">
                  <a:solidFill>
                    <a:srgbClr val="436B5C"/>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6336640419947508"/>
                  <c:h val="0.22843771711803343"/>
                </c:manualLayout>
              </c15:layout>
            </c:ext>
          </c:extLst>
        </c:dLbl>
      </c:pivotFmt>
      <c:pivotFmt>
        <c:idx val="5"/>
        <c:spPr>
          <a:solidFill>
            <a:srgbClr val="E8E2DB"/>
          </a:solidFill>
          <a:ln>
            <a:noFill/>
          </a:ln>
          <a:effectLst/>
        </c:spPr>
        <c:dLbl>
          <c:idx val="0"/>
          <c:spPr>
            <a:noFill/>
            <a:ln>
              <a:noFill/>
            </a:ln>
            <a:effectLst/>
          </c:spPr>
          <c:txPr>
            <a:bodyPr rot="0" spcFirstLastPara="1" vertOverflow="ellipsis" vert="horz" wrap="square" lIns="91440" tIns="19050" rIns="0" bIns="19050" anchor="ctr" anchorCtr="0">
              <a:spAutoFit/>
            </a:bodyPr>
            <a:lstStyle/>
            <a:p>
              <a:pPr algn="l">
                <a:defRPr sz="700" b="1" i="0" u="none" strike="noStrike" kern="1200" baseline="0">
                  <a:solidFill>
                    <a:srgbClr val="436B5C"/>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6361292173233722"/>
                  <c:h val="0.22843800326810881"/>
                </c:manualLayout>
              </c15:layout>
            </c:ext>
          </c:extLst>
        </c:dLbl>
      </c:pivotFmt>
    </c:pivotFmts>
    <c:plotArea>
      <c:layout>
        <c:manualLayout>
          <c:layoutTarget val="inner"/>
          <c:xMode val="edge"/>
          <c:yMode val="edge"/>
          <c:x val="0.16887949214504883"/>
          <c:y val="9.4063305884174872E-2"/>
          <c:w val="0.79371348904794159"/>
          <c:h val="0.81187338823165023"/>
        </c:manualLayout>
      </c:layout>
      <c:barChart>
        <c:barDir val="bar"/>
        <c:grouping val="clustered"/>
        <c:varyColors val="0"/>
        <c:ser>
          <c:idx val="0"/>
          <c:order val="0"/>
          <c:tx>
            <c:strRef>
              <c:f>Pivot!$J$38</c:f>
              <c:strCache>
                <c:ptCount val="1"/>
                <c:pt idx="0">
                  <c:v>Total</c:v>
                </c:pt>
              </c:strCache>
            </c:strRef>
          </c:tx>
          <c:spPr>
            <a:solidFill>
              <a:srgbClr val="E8E2DB"/>
            </a:solidFill>
            <a:ln>
              <a:noFill/>
            </a:ln>
            <a:effectLst/>
          </c:spPr>
          <c:invertIfNegative val="0"/>
          <c:dPt>
            <c:idx val="0"/>
            <c:invertIfNegative val="0"/>
            <c:bubble3D val="0"/>
            <c:spPr>
              <a:solidFill>
                <a:srgbClr val="E8E2DB"/>
              </a:solidFill>
              <a:ln>
                <a:noFill/>
              </a:ln>
              <a:effectLst/>
            </c:spPr>
            <c:extLst>
              <c:ext xmlns:c16="http://schemas.microsoft.com/office/drawing/2014/chart" uri="{C3380CC4-5D6E-409C-BE32-E72D297353CC}">
                <c16:uniqueId val="{00000003-3B07-4680-88A9-A1168F009303}"/>
              </c:ext>
            </c:extLst>
          </c:dPt>
          <c:dPt>
            <c:idx val="1"/>
            <c:invertIfNegative val="0"/>
            <c:bubble3D val="0"/>
            <c:spPr>
              <a:solidFill>
                <a:srgbClr val="E8E2DB"/>
              </a:solidFill>
              <a:ln>
                <a:noFill/>
              </a:ln>
              <a:effectLst/>
            </c:spPr>
            <c:extLst>
              <c:ext xmlns:c16="http://schemas.microsoft.com/office/drawing/2014/chart" uri="{C3380CC4-5D6E-409C-BE32-E72D297353CC}">
                <c16:uniqueId val="{00000001-3B07-4680-88A9-A1168F009303}"/>
              </c:ext>
            </c:extLst>
          </c:dPt>
          <c:dPt>
            <c:idx val="2"/>
            <c:invertIfNegative val="0"/>
            <c:bubble3D val="0"/>
            <c:spPr>
              <a:solidFill>
                <a:srgbClr val="E8E2DB"/>
              </a:solidFill>
              <a:ln>
                <a:noFill/>
              </a:ln>
              <a:effectLst/>
            </c:spPr>
            <c:extLst>
              <c:ext xmlns:c16="http://schemas.microsoft.com/office/drawing/2014/chart" uri="{C3380CC4-5D6E-409C-BE32-E72D297353CC}">
                <c16:uniqueId val="{00000002-3B07-4680-88A9-A1168F009303}"/>
              </c:ext>
            </c:extLst>
          </c:dPt>
          <c:dLbls>
            <c:dLbl>
              <c:idx val="0"/>
              <c:spPr>
                <a:noFill/>
                <a:ln>
                  <a:noFill/>
                </a:ln>
                <a:effectLst/>
              </c:spPr>
              <c:txPr>
                <a:bodyPr rot="0" spcFirstLastPara="1" vertOverflow="ellipsis" vert="horz" wrap="square" lIns="91440" tIns="19050" rIns="0" bIns="19050" anchor="ctr" anchorCtr="0">
                  <a:spAutoFit/>
                </a:bodyPr>
                <a:lstStyle/>
                <a:p>
                  <a:pPr algn="l">
                    <a:defRPr sz="700" b="1" i="0" u="none" strike="noStrike" kern="1200" baseline="0">
                      <a:solidFill>
                        <a:srgbClr val="436B5C"/>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6361292173233722"/>
                      <c:h val="0.22843800326810881"/>
                    </c:manualLayout>
                  </c15:layout>
                </c:ext>
                <c:ext xmlns:c16="http://schemas.microsoft.com/office/drawing/2014/chart" uri="{C3380CC4-5D6E-409C-BE32-E72D297353CC}">
                  <c16:uniqueId val="{00000003-3B07-4680-88A9-A1168F009303}"/>
                </c:ext>
              </c:extLst>
            </c:dLbl>
            <c:dLbl>
              <c:idx val="1"/>
              <c:spPr>
                <a:noFill/>
                <a:ln>
                  <a:noFill/>
                </a:ln>
                <a:effectLst/>
              </c:spPr>
              <c:txPr>
                <a:bodyPr rot="0" spcFirstLastPara="1" vertOverflow="ellipsis" vert="horz" wrap="square" lIns="91440" tIns="19050" rIns="0" bIns="19050" anchor="ctr" anchorCtr="0">
                  <a:spAutoFit/>
                </a:bodyPr>
                <a:lstStyle/>
                <a:p>
                  <a:pPr algn="l">
                    <a:defRPr sz="700" b="1" i="0" u="none" strike="noStrike" kern="1200" baseline="0">
                      <a:solidFill>
                        <a:srgbClr val="436B5C"/>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8336640419947506"/>
                      <c:h val="0.22843771711803343"/>
                    </c:manualLayout>
                  </c15:layout>
                </c:ext>
                <c:ext xmlns:c16="http://schemas.microsoft.com/office/drawing/2014/chart" uri="{C3380CC4-5D6E-409C-BE32-E72D297353CC}">
                  <c16:uniqueId val="{00000001-3B07-4680-88A9-A1168F009303}"/>
                </c:ext>
              </c:extLst>
            </c:dLbl>
            <c:dLbl>
              <c:idx val="2"/>
              <c:spPr>
                <a:noFill/>
                <a:ln>
                  <a:noFill/>
                </a:ln>
                <a:effectLst/>
              </c:spPr>
              <c:txPr>
                <a:bodyPr rot="0" spcFirstLastPara="1" vertOverflow="ellipsis" vert="horz" wrap="square" lIns="91440" tIns="19050" rIns="0" bIns="19050" anchor="ctr" anchorCtr="0">
                  <a:spAutoFit/>
                </a:bodyPr>
                <a:lstStyle/>
                <a:p>
                  <a:pPr algn="l">
                    <a:defRPr sz="700" b="1" i="0" u="none" strike="noStrike" kern="1200" baseline="0">
                      <a:solidFill>
                        <a:srgbClr val="436B5C"/>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6336640419947508"/>
                      <c:h val="0.22843771711803343"/>
                    </c:manualLayout>
                  </c15:layout>
                </c:ext>
                <c:ext xmlns:c16="http://schemas.microsoft.com/office/drawing/2014/chart" uri="{C3380CC4-5D6E-409C-BE32-E72D297353CC}">
                  <c16:uniqueId val="{00000002-3B07-4680-88A9-A1168F009303}"/>
                </c:ext>
              </c:extLst>
            </c:dLbl>
            <c:spPr>
              <a:noFill/>
              <a:ln>
                <a:noFill/>
              </a:ln>
              <a:effectLst/>
            </c:spPr>
            <c:txPr>
              <a:bodyPr rot="0" spcFirstLastPara="1" vertOverflow="ellipsis" vert="horz" wrap="square" lIns="91440" tIns="19050" rIns="0" bIns="19050" anchor="ctr" anchorCtr="0">
                <a:spAutoFit/>
              </a:bodyPr>
              <a:lstStyle/>
              <a:p>
                <a:pPr algn="l">
                  <a:defRPr sz="700" b="1" i="0" u="none" strike="noStrike" kern="1200" baseline="0">
                    <a:solidFill>
                      <a:srgbClr val="436B5C"/>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Pivot!$I$39:$I$41</c:f>
              <c:strCache>
                <c:ptCount val="3"/>
                <c:pt idx="0">
                  <c:v>2020</c:v>
                </c:pt>
                <c:pt idx="1">
                  <c:v>2021</c:v>
                </c:pt>
                <c:pt idx="2">
                  <c:v>2022</c:v>
                </c:pt>
              </c:strCache>
            </c:strRef>
          </c:cat>
          <c:val>
            <c:numRef>
              <c:f>Pivot!$J$39:$J$41</c:f>
              <c:numCache>
                <c:formatCode>[$Rp-421]#,###,\ \k\ </c:formatCode>
                <c:ptCount val="3"/>
                <c:pt idx="0">
                  <c:v>409981350</c:v>
                </c:pt>
                <c:pt idx="1">
                  <c:v>399316450</c:v>
                </c:pt>
                <c:pt idx="2">
                  <c:v>393098400</c:v>
                </c:pt>
              </c:numCache>
            </c:numRef>
          </c:val>
          <c:extLst>
            <c:ext xmlns:c16="http://schemas.microsoft.com/office/drawing/2014/chart" uri="{C3380CC4-5D6E-409C-BE32-E72D297353CC}">
              <c16:uniqueId val="{00000000-3B07-4680-88A9-A1168F009303}"/>
            </c:ext>
          </c:extLst>
        </c:ser>
        <c:dLbls>
          <c:dLblPos val="outEnd"/>
          <c:showLegendKey val="0"/>
          <c:showVal val="1"/>
          <c:showCatName val="0"/>
          <c:showSerName val="0"/>
          <c:showPercent val="0"/>
          <c:showBubbleSize val="0"/>
        </c:dLbls>
        <c:gapWidth val="80"/>
        <c:axId val="1382009743"/>
        <c:axId val="1382026543"/>
      </c:barChart>
      <c:catAx>
        <c:axId val="138200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382026543"/>
        <c:crosses val="autoZero"/>
        <c:auto val="1"/>
        <c:lblAlgn val="ctr"/>
        <c:lblOffset val="100"/>
        <c:noMultiLvlLbl val="0"/>
      </c:catAx>
      <c:valAx>
        <c:axId val="1382026543"/>
        <c:scaling>
          <c:orientation val="minMax"/>
        </c:scaling>
        <c:delete val="1"/>
        <c:axPos val="b"/>
        <c:numFmt formatCode="[$Rp-421]#,###,\ \k\ " sourceLinked="1"/>
        <c:majorTickMark val="none"/>
        <c:minorTickMark val="none"/>
        <c:tickLblPos val="nextTo"/>
        <c:crossAx val="138200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Pivot!$K$3</c:f>
              <c:strCache>
                <c:ptCount val="1"/>
                <c:pt idx="0">
                  <c:v>Profit</c:v>
                </c:pt>
              </c:strCache>
            </c:strRef>
          </c:tx>
          <c:spPr>
            <a:solidFill>
              <a:srgbClr val="E6B5A6"/>
            </a:solidFill>
            <a:ln>
              <a:noFill/>
            </a:ln>
            <a:effectLst/>
          </c:spPr>
          <c:invertIfNegative val="0"/>
          <c:dLbls>
            <c:dLbl>
              <c:idx val="0"/>
              <c:tx>
                <c:rich>
                  <a:bodyPr/>
                  <a:lstStyle/>
                  <a:p>
                    <a:fld id="{10BA1191-04BC-46D8-8D2D-FBCD6940100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FD8-4D4E-ACC7-8727BF29FEA4}"/>
                </c:ext>
              </c:extLst>
            </c:dLbl>
            <c:dLbl>
              <c:idx val="1"/>
              <c:tx>
                <c:rich>
                  <a:bodyPr/>
                  <a:lstStyle/>
                  <a:p>
                    <a:fld id="{501AA436-AA52-4D01-8030-18E4749A795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FD8-4D4E-ACC7-8727BF29FEA4}"/>
                </c:ext>
              </c:extLst>
            </c:dLbl>
            <c:dLbl>
              <c:idx val="2"/>
              <c:tx>
                <c:rich>
                  <a:bodyPr/>
                  <a:lstStyle/>
                  <a:p>
                    <a:fld id="{E91E2524-C8C0-4E97-9530-07BB2D57C95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FD8-4D4E-ACC7-8727BF29FEA4}"/>
                </c:ext>
              </c:extLst>
            </c:dLbl>
            <c:dLbl>
              <c:idx val="3"/>
              <c:tx>
                <c:rich>
                  <a:bodyPr/>
                  <a:lstStyle/>
                  <a:p>
                    <a:fld id="{BA2F19E2-A61C-4247-818C-AFBBCBB1D4F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FD8-4D4E-ACC7-8727BF29FEA4}"/>
                </c:ext>
              </c:extLst>
            </c:dLbl>
            <c:dLbl>
              <c:idx val="4"/>
              <c:tx>
                <c:rich>
                  <a:bodyPr/>
                  <a:lstStyle/>
                  <a:p>
                    <a:fld id="{FAE61674-83C3-45EF-9DB3-950904C3F47A}"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FD8-4D4E-ACC7-8727BF29FEA4}"/>
                </c:ext>
              </c:extLst>
            </c:dLbl>
            <c:dLbl>
              <c:idx val="5"/>
              <c:tx>
                <c:rich>
                  <a:bodyPr/>
                  <a:lstStyle/>
                  <a:p>
                    <a:fld id="{4F8A4B94-418B-4453-B5B3-E0A1935E235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FD8-4D4E-ACC7-8727BF29FEA4}"/>
                </c:ext>
              </c:extLst>
            </c:dLbl>
            <c:dLbl>
              <c:idx val="6"/>
              <c:tx>
                <c:rich>
                  <a:bodyPr/>
                  <a:lstStyle/>
                  <a:p>
                    <a:fld id="{EB1163E6-B7AA-4145-9303-EC7B3A40828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FD8-4D4E-ACC7-8727BF29FEA4}"/>
                </c:ext>
              </c:extLst>
            </c:dLbl>
            <c:dLbl>
              <c:idx val="7"/>
              <c:tx>
                <c:rich>
                  <a:bodyPr/>
                  <a:lstStyle/>
                  <a:p>
                    <a:fld id="{B897C1C1-9368-4482-82F5-FB9CEE9A9D39}"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FD8-4D4E-ACC7-8727BF29FEA4}"/>
                </c:ext>
              </c:extLst>
            </c:dLbl>
            <c:dLbl>
              <c:idx val="8"/>
              <c:tx>
                <c:rich>
                  <a:bodyPr/>
                  <a:lstStyle/>
                  <a:p>
                    <a:fld id="{DD67C496-DDE1-4DE6-A6F1-BEDD727C5BE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FD8-4D4E-ACC7-8727BF29FEA4}"/>
                </c:ext>
              </c:extLst>
            </c:dLbl>
            <c:dLbl>
              <c:idx val="9"/>
              <c:tx>
                <c:rich>
                  <a:bodyPr/>
                  <a:lstStyle/>
                  <a:p>
                    <a:fld id="{7D75AC6B-B003-4B19-987A-D905F7EF2C0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FD8-4D4E-ACC7-8727BF29FEA4}"/>
                </c:ext>
              </c:extLst>
            </c:dLbl>
            <c:dLbl>
              <c:idx val="10"/>
              <c:tx>
                <c:rich>
                  <a:bodyPr/>
                  <a:lstStyle/>
                  <a:p>
                    <a:fld id="{E5E09D08-AAD9-47E3-BA72-58E806E2D12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FD8-4D4E-ACC7-8727BF29FEA4}"/>
                </c:ext>
              </c:extLst>
            </c:dLbl>
            <c:dLbl>
              <c:idx val="11"/>
              <c:tx>
                <c:rich>
                  <a:bodyPr/>
                  <a:lstStyle/>
                  <a:p>
                    <a:fld id="{2A595304-AD30-4B3D-BF26-BE6E33FE081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FD8-4D4E-ACC7-8727BF29FEA4}"/>
                </c:ext>
              </c:extLst>
            </c:dLbl>
            <c:spPr>
              <a:solidFill>
                <a:srgbClr val="E6B5A6">
                  <a:alpha val="0"/>
                </a:srgbClr>
              </a:solidFill>
              <a:ln>
                <a:solidFill>
                  <a:srgbClr val="E6B5A6">
                    <a:alpha val="0"/>
                  </a:srgbClr>
                </a:solidFill>
              </a:ln>
              <a:effectLst/>
            </c:spPr>
            <c:txPr>
              <a:bodyPr rot="-5400000" spcFirstLastPara="1" vertOverflow="overflow" horzOverflow="overflow" vert="horz" wrap="square" lIns="0" tIns="19050" rIns="38100" bIns="19050" anchor="ctr" anchorCtr="1">
                <a:spAutoFit/>
              </a:bodyPr>
              <a:lstStyle/>
              <a:p>
                <a:pPr>
                  <a:defRPr sz="800" b="1" i="0" u="none" strike="noStrike" kern="1200" baseline="0">
                    <a:solidFill>
                      <a:schemeClr val="bg2">
                        <a:lumMod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Pivot!$I$4:$I$15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Pivot!$K$4:$K$15</c:f>
              <c:numCache>
                <c:formatCode>[$Rp-421]#,##0</c:formatCode>
                <c:ptCount val="12"/>
                <c:pt idx="0">
                  <c:v>28201050</c:v>
                </c:pt>
                <c:pt idx="1">
                  <c:v>21850350</c:v>
                </c:pt>
                <c:pt idx="2">
                  <c:v>30254350</c:v>
                </c:pt>
                <c:pt idx="3">
                  <c:v>25703350</c:v>
                </c:pt>
                <c:pt idx="4">
                  <c:v>26707100</c:v>
                </c:pt>
                <c:pt idx="5">
                  <c:v>25844250</c:v>
                </c:pt>
                <c:pt idx="6">
                  <c:v>26441350</c:v>
                </c:pt>
                <c:pt idx="7">
                  <c:v>29534750</c:v>
                </c:pt>
                <c:pt idx="8">
                  <c:v>22138450</c:v>
                </c:pt>
                <c:pt idx="9">
                  <c:v>25373250</c:v>
                </c:pt>
                <c:pt idx="10">
                  <c:v>24418750</c:v>
                </c:pt>
                <c:pt idx="11">
                  <c:v>23689900</c:v>
                </c:pt>
              </c:numCache>
            </c:numRef>
          </c:val>
          <c:extLst>
            <c:ext xmlns:c15="http://schemas.microsoft.com/office/drawing/2012/chart" uri="{02D57815-91ED-43cb-92C2-25804820EDAC}">
              <c15:datalabelsRange>
                <c15:f>Pivot!$L$4:$L$15</c15:f>
                <c15:dlblRangeCache>
                  <c:ptCount val="12"/>
                  <c:pt idx="0">
                    <c:v>26%</c:v>
                  </c:pt>
                  <c:pt idx="1">
                    <c:v>25%</c:v>
                  </c:pt>
                  <c:pt idx="2">
                    <c:v>27%</c:v>
                  </c:pt>
                  <c:pt idx="3">
                    <c:v>26%</c:v>
                  </c:pt>
                  <c:pt idx="4">
                    <c:v>26%</c:v>
                  </c:pt>
                  <c:pt idx="5">
                    <c:v>25%</c:v>
                  </c:pt>
                  <c:pt idx="6">
                    <c:v>27%</c:v>
                  </c:pt>
                  <c:pt idx="7">
                    <c:v>27%</c:v>
                  </c:pt>
                  <c:pt idx="8">
                    <c:v>25%</c:v>
                  </c:pt>
                  <c:pt idx="9">
                    <c:v>26%</c:v>
                  </c:pt>
                  <c:pt idx="10">
                    <c:v>25%</c:v>
                  </c:pt>
                  <c:pt idx="11">
                    <c:v>24%</c:v>
                  </c:pt>
                </c15:dlblRangeCache>
              </c15:datalabelsRange>
            </c:ext>
            <c:ext xmlns:c16="http://schemas.microsoft.com/office/drawing/2014/chart" uri="{C3380CC4-5D6E-409C-BE32-E72D297353CC}">
              <c16:uniqueId val="{0000000C-8FD8-4D4E-ACC7-8727BF29FEA4}"/>
            </c:ext>
          </c:extLst>
        </c:ser>
        <c:ser>
          <c:idx val="0"/>
          <c:order val="1"/>
          <c:tx>
            <c:strRef>
              <c:f>Pivot!$J$3</c:f>
              <c:strCache>
                <c:ptCount val="1"/>
                <c:pt idx="0">
                  <c:v>Sales</c:v>
                </c:pt>
              </c:strCache>
            </c:strRef>
          </c:tx>
          <c:spPr>
            <a:solidFill>
              <a:srgbClr val="436B5C"/>
            </a:solidFill>
            <a:ln>
              <a:noFill/>
            </a:ln>
            <a:effectLst/>
          </c:spPr>
          <c:invertIfNegative val="0"/>
          <c:dLbls>
            <c:delete val="1"/>
          </c:dLbls>
          <c:cat>
            <c:strRef>
              <c:f>Pivot!$I$4:$I$15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Pivot!$J$4:$J$15</c:f>
              <c:numCache>
                <c:formatCode>[$Rp-421]#,##0</c:formatCode>
                <c:ptCount val="12"/>
                <c:pt idx="0">
                  <c:v>108836100</c:v>
                </c:pt>
                <c:pt idx="1">
                  <c:v>85972000</c:v>
                </c:pt>
                <c:pt idx="2">
                  <c:v>112023800</c:v>
                </c:pt>
                <c:pt idx="3">
                  <c:v>97988350</c:v>
                </c:pt>
                <c:pt idx="4">
                  <c:v>103725750</c:v>
                </c:pt>
                <c:pt idx="5">
                  <c:v>102068900</c:v>
                </c:pt>
                <c:pt idx="6">
                  <c:v>99209400</c:v>
                </c:pt>
                <c:pt idx="7">
                  <c:v>107870400</c:v>
                </c:pt>
                <c:pt idx="8">
                  <c:v>90179600</c:v>
                </c:pt>
                <c:pt idx="9">
                  <c:v>97653100</c:v>
                </c:pt>
                <c:pt idx="10">
                  <c:v>98638900</c:v>
                </c:pt>
                <c:pt idx="11">
                  <c:v>98229900</c:v>
                </c:pt>
              </c:numCache>
            </c:numRef>
          </c:val>
          <c:extLst>
            <c:ext xmlns:c16="http://schemas.microsoft.com/office/drawing/2014/chart" uri="{C3380CC4-5D6E-409C-BE32-E72D297353CC}">
              <c16:uniqueId val="{0000000D-8FD8-4D4E-ACC7-8727BF29FEA4}"/>
            </c:ext>
          </c:extLst>
        </c:ser>
        <c:ser>
          <c:idx val="2"/>
          <c:order val="2"/>
          <c:tx>
            <c:strRef>
              <c:f>Pivot!$L$3</c:f>
              <c:strCache>
                <c:ptCount val="1"/>
                <c:pt idx="0">
                  <c:v>Profit%</c:v>
                </c:pt>
              </c:strCache>
            </c:strRef>
          </c:tx>
          <c:spPr>
            <a:solidFill>
              <a:schemeClr val="accent3"/>
            </a:solidFill>
            <a:ln>
              <a:noFill/>
            </a:ln>
            <a:effectLst/>
          </c:spPr>
          <c:invertIfNegative val="0"/>
          <c:dLbls>
            <c:delete val="1"/>
          </c:dLbls>
          <c:cat>
            <c:strRef>
              <c:f>Pivot!$I$4:$I$15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Pivot!$L$4:$L$15</c:f>
              <c:numCache>
                <c:formatCode>0%</c:formatCode>
                <c:ptCount val="12"/>
                <c:pt idx="0">
                  <c:v>0.25911485251676603</c:v>
                </c:pt>
                <c:pt idx="1">
                  <c:v>0.25415658586516543</c:v>
                </c:pt>
                <c:pt idx="2">
                  <c:v>0.27007073496881912</c:v>
                </c:pt>
                <c:pt idx="3">
                  <c:v>0.26231026443449657</c:v>
                </c:pt>
                <c:pt idx="4">
                  <c:v>0.25747801293314343</c:v>
                </c:pt>
                <c:pt idx="5">
                  <c:v>0.25320396320524663</c:v>
                </c:pt>
                <c:pt idx="6">
                  <c:v>0.26652061195814108</c:v>
                </c:pt>
                <c:pt idx="7">
                  <c:v>0.27379846556608672</c:v>
                </c:pt>
                <c:pt idx="8">
                  <c:v>0.24549288309107603</c:v>
                </c:pt>
                <c:pt idx="9">
                  <c:v>0.25983046109135294</c:v>
                </c:pt>
                <c:pt idx="10">
                  <c:v>0.24755699830391459</c:v>
                </c:pt>
                <c:pt idx="11">
                  <c:v>0.24116791323212178</c:v>
                </c:pt>
              </c:numCache>
            </c:numRef>
          </c:val>
          <c:extLst>
            <c:ext xmlns:c16="http://schemas.microsoft.com/office/drawing/2014/chart" uri="{C3380CC4-5D6E-409C-BE32-E72D297353CC}">
              <c16:uniqueId val="{0000000E-8FD8-4D4E-ACC7-8727BF29FEA4}"/>
            </c:ext>
          </c:extLst>
        </c:ser>
        <c:dLbls>
          <c:dLblPos val="inBase"/>
          <c:showLegendKey val="0"/>
          <c:showVal val="1"/>
          <c:showCatName val="0"/>
          <c:showSerName val="0"/>
          <c:showPercent val="0"/>
          <c:showBubbleSize val="0"/>
        </c:dLbls>
        <c:gapWidth val="111"/>
        <c:overlap val="100"/>
        <c:axId val="1381979503"/>
        <c:axId val="1381992463"/>
      </c:barChart>
      <c:catAx>
        <c:axId val="1381979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992463"/>
        <c:crosses val="autoZero"/>
        <c:auto val="1"/>
        <c:lblAlgn val="ctr"/>
        <c:lblOffset val="100"/>
        <c:noMultiLvlLbl val="0"/>
      </c:catAx>
      <c:valAx>
        <c:axId val="1381992463"/>
        <c:scaling>
          <c:orientation val="minMax"/>
        </c:scaling>
        <c:delete val="0"/>
        <c:axPos val="l"/>
        <c:numFmt formatCode="[$Rp-421]#,##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9795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rot="-5400000" vert="horz"/>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913EAD1-73D2-4D6C-B0B5-66A1C9CEF568}">
          <cx:spPr>
            <a:ln>
              <a:solidFill>
                <a:schemeClr val="bg1"/>
              </a:solidFill>
            </a:ln>
          </cx:spPr>
          <cx:dataPt idx="0">
            <cx:spPr>
              <a:solidFill>
                <a:srgbClr val="E6B5A6"/>
              </a:solidFill>
            </cx:spPr>
          </cx:dataPt>
          <cx:dataPt idx="1">
            <cx:spPr>
              <a:solidFill>
                <a:srgbClr val="436B5C"/>
              </a:solidFill>
            </cx:spPr>
          </cx:dataPt>
          <cx:dataPt idx="2">
            <cx:spPr>
              <a:solidFill>
                <a:srgbClr val="BF9550"/>
              </a:solidFill>
            </cx:spPr>
          </cx:dataPt>
          <cx:dataPt idx="3">
            <cx:spPr>
              <a:solidFill>
                <a:srgbClr val="E25439"/>
              </a:solidFill>
            </cx:spPr>
          </cx:dataPt>
          <cx:dataPt idx="4">
            <cx:spPr>
              <a:solidFill>
                <a:srgbClr val="ECB18C"/>
              </a:solidFill>
            </cx:spPr>
          </cx:dataPt>
          <cx:dataLabels pos="inEnd">
            <cx:txPr>
              <a:bodyPr spcFirstLastPara="1" vertOverflow="ellipsis" horzOverflow="overflow" wrap="square" lIns="0" tIns="0" rIns="0" bIns="0" anchor="ctr" anchorCtr="1"/>
              <a:lstStyle/>
              <a:p>
                <a:pPr algn="ctr" rtl="0">
                  <a:defRPr sz="800"/>
                </a:pPr>
                <a:endParaRPr lang="en-US" sz="800" b="0" i="0" u="none" strike="noStrike" baseline="0">
                  <a:solidFill>
                    <a:sysClr val="window" lastClr="FFFFFF"/>
                  </a:solidFill>
                  <a:latin typeface="Aptos Narrow" panose="02110004020202020204"/>
                </a:endParaRPr>
              </a:p>
            </cx:txPr>
            <cx:visibility seriesName="0" categoryName="1" value="0"/>
            <cx:dataLabel idx="0">
              <cx:txPr>
                <a:bodyPr spcFirstLastPara="1" vertOverflow="ellipsis" horzOverflow="overflow" wrap="square" lIns="0" tIns="0" rIns="0" bIns="0" anchor="ctr" anchorCtr="1"/>
                <a:lstStyle/>
                <a:p>
                  <a:pPr algn="ctr" rtl="0">
                    <a:defRPr sz="800"/>
                  </a:pPr>
                  <a:r>
                    <a:rPr lang="en-US" sz="800" b="0" i="0" u="none" strike="noStrike" baseline="0">
                      <a:solidFill>
                        <a:sysClr val="window" lastClr="FFFFFF"/>
                      </a:solidFill>
                      <a:latin typeface="Aptos Narrow" panose="02110004020202020204"/>
                    </a:rPr>
                    <a:t>Beverage</a:t>
                  </a:r>
                </a:p>
              </cx:txPr>
            </cx:dataLabel>
            <cx:dataLabel idx="4">
              <cx:txPr>
                <a:bodyPr spcFirstLastPara="1" vertOverflow="ellipsis" horzOverflow="overflow" wrap="square" lIns="0" tIns="0" rIns="0" bIns="0" anchor="ctr" anchorCtr="1"/>
                <a:lstStyle/>
                <a:p>
                  <a:pPr algn="ctr" rtl="0">
                    <a:defRPr sz="700"/>
                  </a:pPr>
                  <a:r>
                    <a:rPr lang="en-US" sz="700" b="0" i="0" u="none" strike="noStrike" baseline="0">
                      <a:solidFill>
                        <a:sysClr val="window" lastClr="FFFFFF"/>
                      </a:solidFill>
                      <a:latin typeface="Aptos Narrow" panose="02110004020202020204"/>
                    </a:rPr>
                    <a:t>Stationery</a:t>
                  </a:r>
                </a:p>
              </cx:txPr>
            </cx:dataLabel>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Pivot!$J$2" noThreeD="1"/>
</file>

<file path=xl/ctrlProps/ctrlProp2.xml><?xml version="1.0" encoding="utf-8"?>
<formControlPr xmlns="http://schemas.microsoft.com/office/spreadsheetml/2009/9/main" objectType="CheckBox" checked="Checked" fmlaLink="Pivot!$K$2" noThreeD="1"/>
</file>

<file path=xl/ctrlProps/ctrlProp3.xml><?xml version="1.0" encoding="utf-8"?>
<formControlPr xmlns="http://schemas.microsoft.com/office/spreadsheetml/2009/9/main" objectType="CheckBox" checked="Checked" fmlaLink="Pivot!$L$2" noThreeD="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3" Type="http://schemas.openxmlformats.org/officeDocument/2006/relationships/image" Target="../media/image3.png"/><Relationship Id="rId21" Type="http://schemas.openxmlformats.org/officeDocument/2006/relationships/chart" Target="../charts/chart2.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image" Target="../media/image16.svg"/><Relationship Id="rId20"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4.xml"/><Relationship Id="rId10" Type="http://schemas.openxmlformats.org/officeDocument/2006/relationships/image" Target="../media/image10.svg"/><Relationship Id="rId19"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120012</xdr:rowOff>
    </xdr:from>
    <xdr:to>
      <xdr:col>23</xdr:col>
      <xdr:colOff>7620</xdr:colOff>
      <xdr:row>31</xdr:row>
      <xdr:rowOff>22860</xdr:rowOff>
    </xdr:to>
    <xdr:sp macro="" textlink="">
      <xdr:nvSpPr>
        <xdr:cNvPr id="4" name="Rectangle: Rounded Corners 3">
          <a:extLst>
            <a:ext uri="{FF2B5EF4-FFF2-40B4-BE49-F238E27FC236}">
              <a16:creationId xmlns:a16="http://schemas.microsoft.com/office/drawing/2014/main" id="{B260242D-86AA-7365-9BCD-DFC56D8EDD2F}"/>
            </a:ext>
          </a:extLst>
        </xdr:cNvPr>
        <xdr:cNvSpPr/>
      </xdr:nvSpPr>
      <xdr:spPr>
        <a:xfrm>
          <a:off x="53340" y="120012"/>
          <a:ext cx="13975080" cy="5526408"/>
        </a:xfrm>
        <a:prstGeom prst="roundRect">
          <a:avLst>
            <a:gd name="adj" fmla="val 4228"/>
          </a:avLst>
        </a:prstGeom>
        <a:solidFill>
          <a:srgbClr val="E8E2D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1">
            <a:solidFill>
              <a:schemeClr val="bg2">
                <a:lumMod val="25000"/>
              </a:schemeClr>
            </a:solidFill>
          </a:endParaRPr>
        </a:p>
      </xdr:txBody>
    </xdr:sp>
    <xdr:clientData/>
  </xdr:twoCellAnchor>
  <xdr:twoCellAnchor>
    <xdr:from>
      <xdr:col>11</xdr:col>
      <xdr:colOff>332621</xdr:colOff>
      <xdr:row>3</xdr:row>
      <xdr:rowOff>12938</xdr:rowOff>
    </xdr:from>
    <xdr:to>
      <xdr:col>14</xdr:col>
      <xdr:colOff>197943</xdr:colOff>
      <xdr:row>5</xdr:row>
      <xdr:rowOff>121919</xdr:rowOff>
    </xdr:to>
    <xdr:sp macro="" textlink="">
      <xdr:nvSpPr>
        <xdr:cNvPr id="173" name="Rectangle: Rounded Corners 172">
          <a:extLst>
            <a:ext uri="{FF2B5EF4-FFF2-40B4-BE49-F238E27FC236}">
              <a16:creationId xmlns:a16="http://schemas.microsoft.com/office/drawing/2014/main" id="{9395D22B-63CA-4E4E-B007-74706F9A5CEA}"/>
            </a:ext>
          </a:extLst>
        </xdr:cNvPr>
        <xdr:cNvSpPr/>
      </xdr:nvSpPr>
      <xdr:spPr>
        <a:xfrm>
          <a:off x="7038221" y="561578"/>
          <a:ext cx="1694122" cy="47474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US" sz="1100"/>
        </a:p>
      </xdr:txBody>
    </xdr:sp>
    <xdr:clientData/>
  </xdr:twoCellAnchor>
  <xdr:twoCellAnchor>
    <xdr:from>
      <xdr:col>18</xdr:col>
      <xdr:colOff>558738</xdr:colOff>
      <xdr:row>1</xdr:row>
      <xdr:rowOff>34556</xdr:rowOff>
    </xdr:from>
    <xdr:to>
      <xdr:col>22</xdr:col>
      <xdr:colOff>411479</xdr:colOff>
      <xdr:row>7</xdr:row>
      <xdr:rowOff>30480</xdr:rowOff>
    </xdr:to>
    <xdr:sp macro="" textlink="">
      <xdr:nvSpPr>
        <xdr:cNvPr id="172" name="Rectangle: Rounded Corners 171">
          <a:extLst>
            <a:ext uri="{FF2B5EF4-FFF2-40B4-BE49-F238E27FC236}">
              <a16:creationId xmlns:a16="http://schemas.microsoft.com/office/drawing/2014/main" id="{E46372E2-43D9-4209-8C8B-0CF67271780B}"/>
            </a:ext>
          </a:extLst>
        </xdr:cNvPr>
        <xdr:cNvSpPr/>
      </xdr:nvSpPr>
      <xdr:spPr>
        <a:xfrm>
          <a:off x="11531538" y="217436"/>
          <a:ext cx="2291141" cy="1093204"/>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US" sz="1100"/>
        </a:p>
      </xdr:txBody>
    </xdr:sp>
    <xdr:clientData/>
  </xdr:twoCellAnchor>
  <xdr:twoCellAnchor>
    <xdr:from>
      <xdr:col>0</xdr:col>
      <xdr:colOff>106680</xdr:colOff>
      <xdr:row>1</xdr:row>
      <xdr:rowOff>20956</xdr:rowOff>
    </xdr:from>
    <xdr:to>
      <xdr:col>11</xdr:col>
      <xdr:colOff>0</xdr:colOff>
      <xdr:row>5</xdr:row>
      <xdr:rowOff>97156</xdr:rowOff>
    </xdr:to>
    <xdr:grpSp>
      <xdr:nvGrpSpPr>
        <xdr:cNvPr id="9" name="Group 8">
          <a:extLst>
            <a:ext uri="{FF2B5EF4-FFF2-40B4-BE49-F238E27FC236}">
              <a16:creationId xmlns:a16="http://schemas.microsoft.com/office/drawing/2014/main" id="{7A748DE5-9B29-CA2F-EBBF-973ECCE17C48}"/>
            </a:ext>
          </a:extLst>
        </xdr:cNvPr>
        <xdr:cNvGrpSpPr/>
      </xdr:nvGrpSpPr>
      <xdr:grpSpPr>
        <a:xfrm>
          <a:off x="106680" y="203836"/>
          <a:ext cx="6598920" cy="807720"/>
          <a:chOff x="3009900" y="91440"/>
          <a:chExt cx="6156960" cy="807720"/>
        </a:xfrm>
        <a:solidFill>
          <a:schemeClr val="tx1">
            <a:lumMod val="75000"/>
            <a:lumOff val="25000"/>
          </a:schemeClr>
        </a:solidFill>
      </xdr:grpSpPr>
      <xdr:sp macro="" textlink="">
        <xdr:nvSpPr>
          <xdr:cNvPr id="5" name="Rectangle: Top Corners Rounded 4">
            <a:extLst>
              <a:ext uri="{FF2B5EF4-FFF2-40B4-BE49-F238E27FC236}">
                <a16:creationId xmlns:a16="http://schemas.microsoft.com/office/drawing/2014/main" id="{01117F40-504A-EB0B-ED16-FE7B47FEE615}"/>
              </a:ext>
            </a:extLst>
          </xdr:cNvPr>
          <xdr:cNvSpPr/>
        </xdr:nvSpPr>
        <xdr:spPr>
          <a:xfrm flipV="1">
            <a:off x="3009900" y="91440"/>
            <a:ext cx="6156960" cy="807720"/>
          </a:xfrm>
          <a:prstGeom prst="roundRect">
            <a:avLst/>
          </a:prstGeom>
          <a:solidFill>
            <a:srgbClr val="436B5C"/>
          </a:solidFill>
          <a:ln>
            <a:solidFill>
              <a:srgbClr val="436B5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solidFill>
            </a:endParaRPr>
          </a:p>
        </xdr:txBody>
      </xdr:sp>
      <xdr:sp macro="" textlink="">
        <xdr:nvSpPr>
          <xdr:cNvPr id="6" name="TextBox 5">
            <a:extLst>
              <a:ext uri="{FF2B5EF4-FFF2-40B4-BE49-F238E27FC236}">
                <a16:creationId xmlns:a16="http://schemas.microsoft.com/office/drawing/2014/main" id="{BF3314BA-DA3F-7DF2-7F59-AEBAB9D3B6CB}"/>
              </a:ext>
            </a:extLst>
          </xdr:cNvPr>
          <xdr:cNvSpPr txBox="1"/>
        </xdr:nvSpPr>
        <xdr:spPr>
          <a:xfrm>
            <a:off x="4267200" y="182880"/>
            <a:ext cx="4267200" cy="548640"/>
          </a:xfrm>
          <a:prstGeom prst="roundRect">
            <a:avLst/>
          </a:prstGeom>
          <a:solidFill>
            <a:srgbClr val="436B5C"/>
          </a:solidFill>
          <a:ln w="9525" cmpd="sng">
            <a:solidFill>
              <a:srgbClr val="436B5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bg1"/>
                </a:solidFill>
              </a:rPr>
              <a:t>Retail Performance Dashboard</a:t>
            </a:r>
          </a:p>
        </xdr:txBody>
      </xdr:sp>
      <xdr:pic>
        <xdr:nvPicPr>
          <xdr:cNvPr id="8" name="Graphic 7" descr="Coins with solid fill">
            <a:extLst>
              <a:ext uri="{FF2B5EF4-FFF2-40B4-BE49-F238E27FC236}">
                <a16:creationId xmlns:a16="http://schemas.microsoft.com/office/drawing/2014/main" id="{887CBA65-8100-A5E3-BBFF-5C4567283C2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04260" y="182880"/>
            <a:ext cx="548640" cy="548640"/>
          </a:xfrm>
          <a:prstGeom prst="roundRect">
            <a:avLst/>
          </a:prstGeom>
        </xdr:spPr>
      </xdr:pic>
    </xdr:grpSp>
    <xdr:clientData/>
  </xdr:twoCellAnchor>
  <xdr:twoCellAnchor>
    <xdr:from>
      <xdr:col>10</xdr:col>
      <xdr:colOff>431180</xdr:colOff>
      <xdr:row>1</xdr:row>
      <xdr:rowOff>97156</xdr:rowOff>
    </xdr:from>
    <xdr:to>
      <xdr:col>14</xdr:col>
      <xdr:colOff>95900</xdr:colOff>
      <xdr:row>5</xdr:row>
      <xdr:rowOff>22071</xdr:rowOff>
    </xdr:to>
    <xdr:sp macro="" textlink="">
      <xdr:nvSpPr>
        <xdr:cNvPr id="10" name="Rectangle: Top Corners Rounded 9">
          <a:extLst>
            <a:ext uri="{FF2B5EF4-FFF2-40B4-BE49-F238E27FC236}">
              <a16:creationId xmlns:a16="http://schemas.microsoft.com/office/drawing/2014/main" id="{2C3D5EAC-F96B-9C11-1145-259715857373}"/>
            </a:ext>
          </a:extLst>
        </xdr:cNvPr>
        <xdr:cNvSpPr/>
      </xdr:nvSpPr>
      <xdr:spPr>
        <a:xfrm flipV="1">
          <a:off x="6527180" y="280036"/>
          <a:ext cx="2103120" cy="656435"/>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42809</xdr:colOff>
      <xdr:row>1</xdr:row>
      <xdr:rowOff>76201</xdr:rowOff>
    </xdr:from>
    <xdr:to>
      <xdr:col>22</xdr:col>
      <xdr:colOff>291101</xdr:colOff>
      <xdr:row>6</xdr:row>
      <xdr:rowOff>167641</xdr:rowOff>
    </xdr:to>
    <mc:AlternateContent xmlns:mc="http://schemas.openxmlformats.org/markup-compatibility/2006">
      <mc:Choice xmlns:a14="http://schemas.microsoft.com/office/drawing/2010/main" Requires="a14">
        <xdr:graphicFrame macro="">
          <xdr:nvGraphicFramePr>
            <xdr:cNvPr id="168" name="MONTH">
              <a:extLst>
                <a:ext uri="{FF2B5EF4-FFF2-40B4-BE49-F238E27FC236}">
                  <a16:creationId xmlns:a16="http://schemas.microsoft.com/office/drawing/2014/main" id="{49F1761A-5DDE-45F9-BF1B-8E0A00F190A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1625209" y="259081"/>
              <a:ext cx="2077092" cy="1005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156308</xdr:colOff>
      <xdr:row>7</xdr:row>
      <xdr:rowOff>180976</xdr:rowOff>
    </xdr:from>
    <xdr:to>
      <xdr:col>17</xdr:col>
      <xdr:colOff>0</xdr:colOff>
      <xdr:row>14</xdr:row>
      <xdr:rowOff>128636</xdr:rowOff>
    </xdr:to>
    <xdr:sp macro="" textlink="">
      <xdr:nvSpPr>
        <xdr:cNvPr id="20" name="Rectangle: Rounded Corners 19">
          <a:extLst>
            <a:ext uri="{FF2B5EF4-FFF2-40B4-BE49-F238E27FC236}">
              <a16:creationId xmlns:a16="http://schemas.microsoft.com/office/drawing/2014/main" id="{886BF7EF-0E30-4755-8F48-17048F94C458}"/>
            </a:ext>
          </a:extLst>
        </xdr:cNvPr>
        <xdr:cNvSpPr/>
      </xdr:nvSpPr>
      <xdr:spPr>
        <a:xfrm flipH="1" flipV="1">
          <a:off x="8690708" y="1461136"/>
          <a:ext cx="1672492" cy="1227820"/>
        </a:xfrm>
        <a:prstGeom prst="roundRect">
          <a:avLst/>
        </a:prstGeom>
        <a:solidFill>
          <a:srgbClr val="ECB1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a:solidFill>
              <a:schemeClr val="accent2">
                <a:lumMod val="60000"/>
                <a:lumOff val="40000"/>
              </a:schemeClr>
            </a:solidFill>
          </a:endParaRPr>
        </a:p>
      </xdr:txBody>
    </xdr:sp>
    <xdr:clientData/>
  </xdr:twoCellAnchor>
  <xdr:twoCellAnchor>
    <xdr:from>
      <xdr:col>17</xdr:col>
      <xdr:colOff>49628</xdr:colOff>
      <xdr:row>7</xdr:row>
      <xdr:rowOff>174813</xdr:rowOff>
    </xdr:from>
    <xdr:to>
      <xdr:col>19</xdr:col>
      <xdr:colOff>502920</xdr:colOff>
      <xdr:row>14</xdr:row>
      <xdr:rowOff>120296</xdr:rowOff>
    </xdr:to>
    <xdr:sp macro="" textlink="">
      <xdr:nvSpPr>
        <xdr:cNvPr id="21" name="Rectangle: Rounded Corners 20">
          <a:extLst>
            <a:ext uri="{FF2B5EF4-FFF2-40B4-BE49-F238E27FC236}">
              <a16:creationId xmlns:a16="http://schemas.microsoft.com/office/drawing/2014/main" id="{624258A8-ED6D-4610-B0FA-DF8E378164BB}"/>
            </a:ext>
          </a:extLst>
        </xdr:cNvPr>
        <xdr:cNvSpPr/>
      </xdr:nvSpPr>
      <xdr:spPr>
        <a:xfrm flipH="1" flipV="1">
          <a:off x="10412828" y="1454973"/>
          <a:ext cx="1672492" cy="1225643"/>
        </a:xfrm>
        <a:prstGeom prst="roundRect">
          <a:avLst/>
        </a:prstGeom>
        <a:solidFill>
          <a:srgbClr val="B7BF9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a:p>
      </xdr:txBody>
    </xdr:sp>
    <xdr:clientData/>
  </xdr:twoCellAnchor>
  <xdr:twoCellAnchor>
    <xdr:from>
      <xdr:col>19</xdr:col>
      <xdr:colOff>541020</xdr:colOff>
      <xdr:row>7</xdr:row>
      <xdr:rowOff>180976</xdr:rowOff>
    </xdr:from>
    <xdr:to>
      <xdr:col>22</xdr:col>
      <xdr:colOff>384712</xdr:colOff>
      <xdr:row>14</xdr:row>
      <xdr:rowOff>128636</xdr:rowOff>
    </xdr:to>
    <xdr:sp macro="" textlink="">
      <xdr:nvSpPr>
        <xdr:cNvPr id="22" name="Rectangle: Rounded Corners 21">
          <a:extLst>
            <a:ext uri="{FF2B5EF4-FFF2-40B4-BE49-F238E27FC236}">
              <a16:creationId xmlns:a16="http://schemas.microsoft.com/office/drawing/2014/main" id="{FF70F11C-C4DB-4D80-9142-F5E73D7AECCE}"/>
            </a:ext>
          </a:extLst>
        </xdr:cNvPr>
        <xdr:cNvSpPr/>
      </xdr:nvSpPr>
      <xdr:spPr>
        <a:xfrm flipH="1" flipV="1">
          <a:off x="12123420" y="1461136"/>
          <a:ext cx="1672492" cy="1227820"/>
        </a:xfrm>
        <a:prstGeom prst="roundRect">
          <a:avLst/>
        </a:prstGeom>
        <a:solidFill>
          <a:srgbClr val="E6B5A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156308</xdr:colOff>
      <xdr:row>12</xdr:row>
      <xdr:rowOff>121920</xdr:rowOff>
    </xdr:from>
    <xdr:to>
      <xdr:col>3</xdr:col>
      <xdr:colOff>0</xdr:colOff>
      <xdr:row>15</xdr:row>
      <xdr:rowOff>137160</xdr:rowOff>
    </xdr:to>
    <xdr:sp macro="" textlink="">
      <xdr:nvSpPr>
        <xdr:cNvPr id="17" name="Rectangle: Rounded Corners 16">
          <a:extLst>
            <a:ext uri="{FF2B5EF4-FFF2-40B4-BE49-F238E27FC236}">
              <a16:creationId xmlns:a16="http://schemas.microsoft.com/office/drawing/2014/main" id="{406CEECA-9D58-41D1-853F-5B61BA36991A}"/>
            </a:ext>
          </a:extLst>
        </xdr:cNvPr>
        <xdr:cNvSpPr/>
      </xdr:nvSpPr>
      <xdr:spPr>
        <a:xfrm flipH="1" flipV="1">
          <a:off x="156308" y="2316480"/>
          <a:ext cx="1672492" cy="563880"/>
        </a:xfrm>
        <a:prstGeom prst="roundRect">
          <a:avLst/>
        </a:prstGeom>
        <a:solidFill>
          <a:srgbClr val="E8E2D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a:p>
      </xdr:txBody>
    </xdr:sp>
    <xdr:clientData/>
  </xdr:twoCellAnchor>
  <xdr:twoCellAnchor>
    <xdr:from>
      <xdr:col>0</xdr:col>
      <xdr:colOff>156307</xdr:colOff>
      <xdr:row>12</xdr:row>
      <xdr:rowOff>165802</xdr:rowOff>
    </xdr:from>
    <xdr:to>
      <xdr:col>3</xdr:col>
      <xdr:colOff>1044</xdr:colOff>
      <xdr:row>15</xdr:row>
      <xdr:rowOff>40948</xdr:rowOff>
    </xdr:to>
    <xdr:sp macro="" textlink="">
      <xdr:nvSpPr>
        <xdr:cNvPr id="32" name="TextBox 31">
          <a:extLst>
            <a:ext uri="{FF2B5EF4-FFF2-40B4-BE49-F238E27FC236}">
              <a16:creationId xmlns:a16="http://schemas.microsoft.com/office/drawing/2014/main" id="{489E27ED-E65A-4377-A1BD-C731635E382E}"/>
            </a:ext>
          </a:extLst>
        </xdr:cNvPr>
        <xdr:cNvSpPr txBox="1"/>
      </xdr:nvSpPr>
      <xdr:spPr>
        <a:xfrm>
          <a:off x="156307" y="2360362"/>
          <a:ext cx="1673537" cy="423786"/>
        </a:xfrm>
        <a:prstGeom prst="rect">
          <a:avLst/>
        </a:prstGeom>
        <a:solidFill>
          <a:srgbClr val="B7BF9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Best-Selling</a:t>
          </a:r>
          <a:r>
            <a:rPr lang="en-US" sz="1200" b="1" baseline="0">
              <a:solidFill>
                <a:schemeClr val="bg1"/>
              </a:solidFill>
            </a:rPr>
            <a:t> Category</a:t>
          </a:r>
          <a:endParaRPr lang="en-US" sz="1200" b="1">
            <a:solidFill>
              <a:schemeClr val="bg1"/>
            </a:solidFill>
          </a:endParaRPr>
        </a:p>
      </xdr:txBody>
    </xdr:sp>
    <xdr:clientData/>
  </xdr:twoCellAnchor>
  <xdr:twoCellAnchor>
    <xdr:from>
      <xdr:col>0</xdr:col>
      <xdr:colOff>155265</xdr:colOff>
      <xdr:row>19</xdr:row>
      <xdr:rowOff>180232</xdr:rowOff>
    </xdr:from>
    <xdr:to>
      <xdr:col>2</xdr:col>
      <xdr:colOff>608557</xdr:colOff>
      <xdr:row>30</xdr:row>
      <xdr:rowOff>20961</xdr:rowOff>
    </xdr:to>
    <xdr:sp macro="" textlink="">
      <xdr:nvSpPr>
        <xdr:cNvPr id="18" name="Rectangle: Rounded Corners 17">
          <a:extLst>
            <a:ext uri="{FF2B5EF4-FFF2-40B4-BE49-F238E27FC236}">
              <a16:creationId xmlns:a16="http://schemas.microsoft.com/office/drawing/2014/main" id="{D0C5F6D3-A399-4589-AB3F-3AB67CD009DF}"/>
            </a:ext>
          </a:extLst>
        </xdr:cNvPr>
        <xdr:cNvSpPr/>
      </xdr:nvSpPr>
      <xdr:spPr>
        <a:xfrm flipH="1" flipV="1">
          <a:off x="155265" y="3654952"/>
          <a:ext cx="1672492" cy="1806689"/>
        </a:xfrm>
        <a:prstGeom prst="roundRect">
          <a:avLst/>
        </a:prstGeom>
        <a:solidFill>
          <a:srgbClr val="E8E2D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a:p>
      </xdr:txBody>
    </xdr:sp>
    <xdr:clientData/>
  </xdr:twoCellAnchor>
  <xdr:twoCellAnchor>
    <xdr:from>
      <xdr:col>0</xdr:col>
      <xdr:colOff>155263</xdr:colOff>
      <xdr:row>19</xdr:row>
      <xdr:rowOff>72232</xdr:rowOff>
    </xdr:from>
    <xdr:to>
      <xdr:col>3</xdr:col>
      <xdr:colOff>0</xdr:colOff>
      <xdr:row>21</xdr:row>
      <xdr:rowOff>180976</xdr:rowOff>
    </xdr:to>
    <xdr:sp macro="" textlink="">
      <xdr:nvSpPr>
        <xdr:cNvPr id="34" name="TextBox 33">
          <a:extLst>
            <a:ext uri="{FF2B5EF4-FFF2-40B4-BE49-F238E27FC236}">
              <a16:creationId xmlns:a16="http://schemas.microsoft.com/office/drawing/2014/main" id="{A023B852-6740-4F8C-9FDC-CF7E6A5AEC97}"/>
            </a:ext>
          </a:extLst>
        </xdr:cNvPr>
        <xdr:cNvSpPr txBox="1"/>
      </xdr:nvSpPr>
      <xdr:spPr>
        <a:xfrm>
          <a:off x="155263" y="3546952"/>
          <a:ext cx="1673537" cy="474504"/>
        </a:xfrm>
        <a:prstGeom prst="rect">
          <a:avLst/>
        </a:prstGeom>
        <a:solidFill>
          <a:srgbClr val="E6B5A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Sales Value Contribution</a:t>
          </a:r>
        </a:p>
      </xdr:txBody>
    </xdr:sp>
    <xdr:clientData/>
  </xdr:twoCellAnchor>
  <xdr:twoCellAnchor>
    <xdr:from>
      <xdr:col>0</xdr:col>
      <xdr:colOff>155448</xdr:colOff>
      <xdr:row>6</xdr:row>
      <xdr:rowOff>179070</xdr:rowOff>
    </xdr:from>
    <xdr:to>
      <xdr:col>3</xdr:col>
      <xdr:colOff>0</xdr:colOff>
      <xdr:row>12</xdr:row>
      <xdr:rowOff>79057</xdr:rowOff>
    </xdr:to>
    <xdr:sp macro="" textlink="">
      <xdr:nvSpPr>
        <xdr:cNvPr id="16" name="Rectangle: Rounded Corners 15">
          <a:extLst>
            <a:ext uri="{FF2B5EF4-FFF2-40B4-BE49-F238E27FC236}">
              <a16:creationId xmlns:a16="http://schemas.microsoft.com/office/drawing/2014/main" id="{45F26840-017A-D926-AF35-FD8AC83DDA11}"/>
            </a:ext>
          </a:extLst>
        </xdr:cNvPr>
        <xdr:cNvSpPr/>
      </xdr:nvSpPr>
      <xdr:spPr>
        <a:xfrm flipH="1" flipV="1">
          <a:off x="155448" y="1276350"/>
          <a:ext cx="1673352" cy="997267"/>
        </a:xfrm>
        <a:prstGeom prst="roundRect">
          <a:avLst/>
        </a:prstGeom>
        <a:solidFill>
          <a:srgbClr val="E8E2D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a:p>
      </xdr:txBody>
    </xdr:sp>
    <xdr:clientData/>
  </xdr:twoCellAnchor>
  <xdr:twoCellAnchor>
    <xdr:from>
      <xdr:col>0</xdr:col>
      <xdr:colOff>156306</xdr:colOff>
      <xdr:row>6</xdr:row>
      <xdr:rowOff>102011</xdr:rowOff>
    </xdr:from>
    <xdr:to>
      <xdr:col>3</xdr:col>
      <xdr:colOff>0</xdr:colOff>
      <xdr:row>8</xdr:row>
      <xdr:rowOff>180976</xdr:rowOff>
    </xdr:to>
    <xdr:sp macro="" textlink="">
      <xdr:nvSpPr>
        <xdr:cNvPr id="35" name="TextBox 34">
          <a:extLst>
            <a:ext uri="{FF2B5EF4-FFF2-40B4-BE49-F238E27FC236}">
              <a16:creationId xmlns:a16="http://schemas.microsoft.com/office/drawing/2014/main" id="{D6670794-9C4C-43E1-909B-E74E8A34ADF9}"/>
            </a:ext>
          </a:extLst>
        </xdr:cNvPr>
        <xdr:cNvSpPr txBox="1"/>
      </xdr:nvSpPr>
      <xdr:spPr>
        <a:xfrm>
          <a:off x="156306" y="1199291"/>
          <a:ext cx="1672494" cy="444725"/>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Best-Selling Product</a:t>
          </a:r>
        </a:p>
      </xdr:txBody>
    </xdr:sp>
    <xdr:clientData/>
  </xdr:twoCellAnchor>
  <xdr:twoCellAnchor>
    <xdr:from>
      <xdr:col>3</xdr:col>
      <xdr:colOff>210202</xdr:colOff>
      <xdr:row>6</xdr:row>
      <xdr:rowOff>52550</xdr:rowOff>
    </xdr:from>
    <xdr:to>
      <xdr:col>13</xdr:col>
      <xdr:colOff>522309</xdr:colOff>
      <xdr:row>19</xdr:row>
      <xdr:rowOff>148896</xdr:rowOff>
    </xdr:to>
    <xdr:sp macro="" textlink="">
      <xdr:nvSpPr>
        <xdr:cNvPr id="19" name="Rectangle 18">
          <a:extLst>
            <a:ext uri="{FF2B5EF4-FFF2-40B4-BE49-F238E27FC236}">
              <a16:creationId xmlns:a16="http://schemas.microsoft.com/office/drawing/2014/main" id="{9288ED1B-2CC4-47A8-8FDE-2BAD4F339AA4}"/>
            </a:ext>
          </a:extLst>
        </xdr:cNvPr>
        <xdr:cNvSpPr/>
      </xdr:nvSpPr>
      <xdr:spPr>
        <a:xfrm flipH="1" flipV="1">
          <a:off x="2036374" y="1156136"/>
          <a:ext cx="6399349" cy="248745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 </a:t>
          </a:r>
        </a:p>
      </xdr:txBody>
    </xdr:sp>
    <xdr:clientData/>
  </xdr:twoCellAnchor>
  <xdr:twoCellAnchor>
    <xdr:from>
      <xdr:col>3</xdr:col>
      <xdr:colOff>213359</xdr:colOff>
      <xdr:row>6</xdr:row>
      <xdr:rowOff>58043</xdr:rowOff>
    </xdr:from>
    <xdr:to>
      <xdr:col>13</xdr:col>
      <xdr:colOff>518159</xdr:colOff>
      <xdr:row>8</xdr:row>
      <xdr:rowOff>8759</xdr:rowOff>
    </xdr:to>
    <xdr:sp macro="" textlink="">
      <xdr:nvSpPr>
        <xdr:cNvPr id="36" name="TextBox 35">
          <a:extLst>
            <a:ext uri="{FF2B5EF4-FFF2-40B4-BE49-F238E27FC236}">
              <a16:creationId xmlns:a16="http://schemas.microsoft.com/office/drawing/2014/main" id="{ECB75E62-F151-4FBA-912C-EECF3FFB1B0E}"/>
            </a:ext>
          </a:extLst>
        </xdr:cNvPr>
        <xdr:cNvSpPr txBox="1"/>
      </xdr:nvSpPr>
      <xdr:spPr>
        <a:xfrm>
          <a:off x="2047475" y="1174462"/>
          <a:ext cx="6418521" cy="322855"/>
        </a:xfrm>
        <a:prstGeom prst="rect">
          <a:avLst/>
        </a:prstGeom>
        <a:solidFill>
          <a:srgbClr val="BF95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baseline="0">
              <a:solidFill>
                <a:schemeClr val="bg1"/>
              </a:solidFill>
            </a:rPr>
            <a:t>         </a:t>
          </a:r>
          <a:r>
            <a:rPr lang="en-US" sz="1200" b="1">
              <a:solidFill>
                <a:schemeClr val="bg1"/>
              </a:solidFill>
            </a:rPr>
            <a:t>Monthly</a:t>
          </a:r>
          <a:r>
            <a:rPr lang="en-US" sz="1600" b="1">
              <a:solidFill>
                <a:schemeClr val="bg1"/>
              </a:solidFill>
            </a:rPr>
            <a:t> </a:t>
          </a:r>
          <a:r>
            <a:rPr lang="en-US" sz="1200" b="1">
              <a:solidFill>
                <a:schemeClr val="bg1"/>
              </a:solidFill>
            </a:rPr>
            <a:t>Sales</a:t>
          </a:r>
          <a:endParaRPr lang="en-US" sz="1600" b="1">
            <a:solidFill>
              <a:schemeClr val="bg1"/>
            </a:solidFill>
          </a:endParaRPr>
        </a:p>
      </xdr:txBody>
    </xdr:sp>
    <xdr:clientData/>
  </xdr:twoCellAnchor>
  <xdr:twoCellAnchor>
    <xdr:from>
      <xdr:col>3</xdr:col>
      <xdr:colOff>213182</xdr:colOff>
      <xdr:row>20</xdr:row>
      <xdr:rowOff>46245</xdr:rowOff>
    </xdr:from>
    <xdr:to>
      <xdr:col>6</xdr:col>
      <xdr:colOff>459645</xdr:colOff>
      <xdr:row>30</xdr:row>
      <xdr:rowOff>83206</xdr:rowOff>
    </xdr:to>
    <xdr:sp macro="" textlink="">
      <xdr:nvSpPr>
        <xdr:cNvPr id="26" name="Rectangle 25">
          <a:extLst>
            <a:ext uri="{FF2B5EF4-FFF2-40B4-BE49-F238E27FC236}">
              <a16:creationId xmlns:a16="http://schemas.microsoft.com/office/drawing/2014/main" id="{BB6A64ED-2716-4B6E-8D46-8BADDD41123E}"/>
            </a:ext>
          </a:extLst>
        </xdr:cNvPr>
        <xdr:cNvSpPr/>
      </xdr:nvSpPr>
      <xdr:spPr>
        <a:xfrm flipH="1" flipV="1">
          <a:off x="2039354" y="3724866"/>
          <a:ext cx="2072636" cy="1828099"/>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vv</a:t>
          </a:r>
        </a:p>
      </xdr:txBody>
    </xdr:sp>
    <xdr:clientData/>
  </xdr:twoCellAnchor>
  <xdr:twoCellAnchor>
    <xdr:from>
      <xdr:col>6</xdr:col>
      <xdr:colOff>576318</xdr:colOff>
      <xdr:row>20</xdr:row>
      <xdr:rowOff>46245</xdr:rowOff>
    </xdr:from>
    <xdr:to>
      <xdr:col>10</xdr:col>
      <xdr:colOff>213181</xdr:colOff>
      <xdr:row>30</xdr:row>
      <xdr:rowOff>83206</xdr:rowOff>
    </xdr:to>
    <xdr:sp macro="" textlink="">
      <xdr:nvSpPr>
        <xdr:cNvPr id="27" name="Rectangle 26">
          <a:extLst>
            <a:ext uri="{FF2B5EF4-FFF2-40B4-BE49-F238E27FC236}">
              <a16:creationId xmlns:a16="http://schemas.microsoft.com/office/drawing/2014/main" id="{239CFAFD-4B3F-4348-8718-38B5A7253C85}"/>
            </a:ext>
          </a:extLst>
        </xdr:cNvPr>
        <xdr:cNvSpPr/>
      </xdr:nvSpPr>
      <xdr:spPr>
        <a:xfrm flipH="1" flipV="1">
          <a:off x="4228663" y="3724866"/>
          <a:ext cx="2071759" cy="1828099"/>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a:t>
          </a:r>
        </a:p>
      </xdr:txBody>
    </xdr:sp>
    <xdr:clientData/>
  </xdr:twoCellAnchor>
  <xdr:twoCellAnchor>
    <xdr:from>
      <xdr:col>10</xdr:col>
      <xdr:colOff>332479</xdr:colOff>
      <xdr:row>20</xdr:row>
      <xdr:rowOff>44838</xdr:rowOff>
    </xdr:from>
    <xdr:to>
      <xdr:col>13</xdr:col>
      <xdr:colOff>515359</xdr:colOff>
      <xdr:row>30</xdr:row>
      <xdr:rowOff>83611</xdr:rowOff>
    </xdr:to>
    <xdr:sp macro="" textlink="">
      <xdr:nvSpPr>
        <xdr:cNvPr id="29" name="Rectangle 28">
          <a:extLst>
            <a:ext uri="{FF2B5EF4-FFF2-40B4-BE49-F238E27FC236}">
              <a16:creationId xmlns:a16="http://schemas.microsoft.com/office/drawing/2014/main" id="{D78D1AD1-D015-4774-A8F7-0A377388E6CB}"/>
            </a:ext>
          </a:extLst>
        </xdr:cNvPr>
        <xdr:cNvSpPr/>
      </xdr:nvSpPr>
      <xdr:spPr>
        <a:xfrm flipH="1" flipV="1">
          <a:off x="6419720" y="3723459"/>
          <a:ext cx="2009053" cy="1829911"/>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a:t>
          </a:r>
        </a:p>
      </xdr:txBody>
    </xdr:sp>
    <xdr:clientData/>
  </xdr:twoCellAnchor>
  <xdr:twoCellAnchor>
    <xdr:from>
      <xdr:col>3</xdr:col>
      <xdr:colOff>215828</xdr:colOff>
      <xdr:row>20</xdr:row>
      <xdr:rowOff>46246</xdr:rowOff>
    </xdr:from>
    <xdr:to>
      <xdr:col>6</xdr:col>
      <xdr:colOff>462716</xdr:colOff>
      <xdr:row>22</xdr:row>
      <xdr:rowOff>43793</xdr:rowOff>
    </xdr:to>
    <xdr:sp macro="" textlink="">
      <xdr:nvSpPr>
        <xdr:cNvPr id="37" name="TextBox 36">
          <a:extLst>
            <a:ext uri="{FF2B5EF4-FFF2-40B4-BE49-F238E27FC236}">
              <a16:creationId xmlns:a16="http://schemas.microsoft.com/office/drawing/2014/main" id="{6DD4BE6A-70DC-4E9D-A792-F70CBA91F323}"/>
            </a:ext>
          </a:extLst>
        </xdr:cNvPr>
        <xdr:cNvSpPr txBox="1"/>
      </xdr:nvSpPr>
      <xdr:spPr>
        <a:xfrm>
          <a:off x="2042000" y="3724867"/>
          <a:ext cx="2073061" cy="36540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rgbClr val="436B5C"/>
              </a:solidFill>
            </a:rPr>
            <a:t>              Sales/ Year</a:t>
          </a:r>
        </a:p>
      </xdr:txBody>
    </xdr:sp>
    <xdr:clientData/>
  </xdr:twoCellAnchor>
  <xdr:twoCellAnchor>
    <xdr:from>
      <xdr:col>14</xdr:col>
      <xdr:colOff>93069</xdr:colOff>
      <xdr:row>15</xdr:row>
      <xdr:rowOff>46534</xdr:rowOff>
    </xdr:from>
    <xdr:to>
      <xdr:col>18</xdr:col>
      <xdr:colOff>210336</xdr:colOff>
      <xdr:row>30</xdr:row>
      <xdr:rowOff>79922</xdr:rowOff>
    </xdr:to>
    <xdr:sp macro="" textlink="">
      <xdr:nvSpPr>
        <xdr:cNvPr id="24" name="Rectangle: Rounded Corners 23">
          <a:extLst>
            <a:ext uri="{FF2B5EF4-FFF2-40B4-BE49-F238E27FC236}">
              <a16:creationId xmlns:a16="http://schemas.microsoft.com/office/drawing/2014/main" id="{35D90627-DD0A-4A97-8636-05A077297DDD}"/>
            </a:ext>
          </a:extLst>
        </xdr:cNvPr>
        <xdr:cNvSpPr/>
      </xdr:nvSpPr>
      <xdr:spPr>
        <a:xfrm flipH="1" flipV="1">
          <a:off x="8643756" y="2751343"/>
          <a:ext cx="2560320" cy="269748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vv</a:t>
          </a:r>
        </a:p>
      </xdr:txBody>
    </xdr:sp>
    <xdr:clientData/>
  </xdr:twoCellAnchor>
  <xdr:twoCellAnchor>
    <xdr:from>
      <xdr:col>14</xdr:col>
      <xdr:colOff>86139</xdr:colOff>
      <xdr:row>14</xdr:row>
      <xdr:rowOff>184767</xdr:rowOff>
    </xdr:from>
    <xdr:to>
      <xdr:col>18</xdr:col>
      <xdr:colOff>208059</xdr:colOff>
      <xdr:row>17</xdr:row>
      <xdr:rowOff>86139</xdr:rowOff>
    </xdr:to>
    <xdr:sp macro="" textlink="">
      <xdr:nvSpPr>
        <xdr:cNvPr id="65" name="Rectangle: Top Corners Rounded 64">
          <a:extLst>
            <a:ext uri="{FF2B5EF4-FFF2-40B4-BE49-F238E27FC236}">
              <a16:creationId xmlns:a16="http://schemas.microsoft.com/office/drawing/2014/main" id="{0DD0F1D4-959E-43DE-8091-8FBF05B477FD}"/>
            </a:ext>
          </a:extLst>
        </xdr:cNvPr>
        <xdr:cNvSpPr/>
      </xdr:nvSpPr>
      <xdr:spPr>
        <a:xfrm>
          <a:off x="8620539" y="2782193"/>
          <a:ext cx="2560320" cy="457963"/>
        </a:xfrm>
        <a:prstGeom prst="round2SameRect">
          <a:avLst>
            <a:gd name="adj1" fmla="val 50000"/>
            <a:gd name="adj2" fmla="val 0"/>
          </a:avLst>
        </a:prstGeom>
        <a:solidFill>
          <a:srgbClr val="BF95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352230</xdr:colOff>
      <xdr:row>15</xdr:row>
      <xdr:rowOff>9700</xdr:rowOff>
    </xdr:from>
    <xdr:to>
      <xdr:col>22</xdr:col>
      <xdr:colOff>474150</xdr:colOff>
      <xdr:row>30</xdr:row>
      <xdr:rowOff>78778</xdr:rowOff>
    </xdr:to>
    <xdr:sp macro="" textlink="">
      <xdr:nvSpPr>
        <xdr:cNvPr id="30" name="Rectangle: Rounded Corners 29">
          <a:extLst>
            <a:ext uri="{FF2B5EF4-FFF2-40B4-BE49-F238E27FC236}">
              <a16:creationId xmlns:a16="http://schemas.microsoft.com/office/drawing/2014/main" id="{969510A4-09C7-41E3-8A7B-67611CC20A60}"/>
            </a:ext>
          </a:extLst>
        </xdr:cNvPr>
        <xdr:cNvSpPr/>
      </xdr:nvSpPr>
      <xdr:spPr>
        <a:xfrm flipH="1" flipV="1">
          <a:off x="11325030" y="2752900"/>
          <a:ext cx="2560320" cy="2766558"/>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vv</a:t>
          </a:r>
        </a:p>
      </xdr:txBody>
    </xdr:sp>
    <xdr:clientData/>
  </xdr:twoCellAnchor>
  <xdr:twoCellAnchor>
    <xdr:from>
      <xdr:col>18</xdr:col>
      <xdr:colOff>341585</xdr:colOff>
      <xdr:row>14</xdr:row>
      <xdr:rowOff>182876</xdr:rowOff>
    </xdr:from>
    <xdr:to>
      <xdr:col>22</xdr:col>
      <xdr:colOff>472649</xdr:colOff>
      <xdr:row>18</xdr:row>
      <xdr:rowOff>0</xdr:rowOff>
    </xdr:to>
    <xdr:sp macro="" textlink="">
      <xdr:nvSpPr>
        <xdr:cNvPr id="66" name="Rectangle: Top Corners Rounded 65">
          <a:extLst>
            <a:ext uri="{FF2B5EF4-FFF2-40B4-BE49-F238E27FC236}">
              <a16:creationId xmlns:a16="http://schemas.microsoft.com/office/drawing/2014/main" id="{469B62D5-5B25-4B93-8D6D-379EDA7DCE24}"/>
            </a:ext>
          </a:extLst>
        </xdr:cNvPr>
        <xdr:cNvSpPr/>
      </xdr:nvSpPr>
      <xdr:spPr>
        <a:xfrm>
          <a:off x="11314385" y="2790609"/>
          <a:ext cx="2569464" cy="562191"/>
        </a:xfrm>
        <a:prstGeom prst="round2SameRect">
          <a:avLst>
            <a:gd name="adj1" fmla="val 50000"/>
            <a:gd name="adj2" fmla="val 0"/>
          </a:avLst>
        </a:prstGeom>
        <a:solidFill>
          <a:srgbClr val="BF95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15</xdr:row>
      <xdr:rowOff>0</xdr:rowOff>
    </xdr:from>
    <xdr:to>
      <xdr:col>17</xdr:col>
      <xdr:colOff>501122</xdr:colOff>
      <xdr:row>17</xdr:row>
      <xdr:rowOff>88151</xdr:rowOff>
    </xdr:to>
    <xdr:sp macro="" textlink="">
      <xdr:nvSpPr>
        <xdr:cNvPr id="40" name="TextBox 39">
          <a:extLst>
            <a:ext uri="{FF2B5EF4-FFF2-40B4-BE49-F238E27FC236}">
              <a16:creationId xmlns:a16="http://schemas.microsoft.com/office/drawing/2014/main" id="{4F3C759B-EA90-42E1-88B8-47A24259ECDA}"/>
            </a:ext>
          </a:extLst>
        </xdr:cNvPr>
        <xdr:cNvSpPr txBox="1"/>
      </xdr:nvSpPr>
      <xdr:spPr>
        <a:xfrm>
          <a:off x="9144000" y="2743200"/>
          <a:ext cx="1720322" cy="453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Sales Type</a:t>
          </a:r>
        </a:p>
      </xdr:txBody>
    </xdr:sp>
    <xdr:clientData/>
  </xdr:twoCellAnchor>
  <xdr:twoCellAnchor>
    <xdr:from>
      <xdr:col>19</xdr:col>
      <xdr:colOff>243794</xdr:colOff>
      <xdr:row>15</xdr:row>
      <xdr:rowOff>2</xdr:rowOff>
    </xdr:from>
    <xdr:to>
      <xdr:col>22</xdr:col>
      <xdr:colOff>135315</xdr:colOff>
      <xdr:row>18</xdr:row>
      <xdr:rowOff>0</xdr:rowOff>
    </xdr:to>
    <xdr:sp macro="" textlink="">
      <xdr:nvSpPr>
        <xdr:cNvPr id="41" name="TextBox 40">
          <a:extLst>
            <a:ext uri="{FF2B5EF4-FFF2-40B4-BE49-F238E27FC236}">
              <a16:creationId xmlns:a16="http://schemas.microsoft.com/office/drawing/2014/main" id="{483B90F4-8923-4E56-943D-F8F3E0145065}"/>
            </a:ext>
          </a:extLst>
        </xdr:cNvPr>
        <xdr:cNvSpPr txBox="1"/>
      </xdr:nvSpPr>
      <xdr:spPr>
        <a:xfrm>
          <a:off x="11826194" y="2794002"/>
          <a:ext cx="1720321" cy="558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Top 10 Best-Selling</a:t>
          </a:r>
          <a:r>
            <a:rPr lang="en-US" sz="1200" b="1" baseline="0">
              <a:solidFill>
                <a:schemeClr val="bg1"/>
              </a:solidFill>
            </a:rPr>
            <a:t> Product</a:t>
          </a:r>
          <a:endParaRPr lang="en-US" sz="1200" b="1">
            <a:solidFill>
              <a:schemeClr val="bg1"/>
            </a:solidFill>
          </a:endParaRPr>
        </a:p>
      </xdr:txBody>
    </xdr:sp>
    <xdr:clientData/>
  </xdr:twoCellAnchor>
  <xdr:twoCellAnchor>
    <xdr:from>
      <xdr:col>14</xdr:col>
      <xdr:colOff>150321</xdr:colOff>
      <xdr:row>8</xdr:row>
      <xdr:rowOff>19443</xdr:rowOff>
    </xdr:from>
    <xdr:to>
      <xdr:col>17</xdr:col>
      <xdr:colOff>41843</xdr:colOff>
      <xdr:row>11</xdr:row>
      <xdr:rowOff>19443</xdr:rowOff>
    </xdr:to>
    <xdr:sp macro="" textlink="">
      <xdr:nvSpPr>
        <xdr:cNvPr id="43" name="TextBox 42">
          <a:extLst>
            <a:ext uri="{FF2B5EF4-FFF2-40B4-BE49-F238E27FC236}">
              <a16:creationId xmlns:a16="http://schemas.microsoft.com/office/drawing/2014/main" id="{501A51DD-EB85-4A43-9588-F95EA71105A0}"/>
            </a:ext>
          </a:extLst>
        </xdr:cNvPr>
        <xdr:cNvSpPr txBox="1"/>
      </xdr:nvSpPr>
      <xdr:spPr>
        <a:xfrm>
          <a:off x="8621968" y="1453796"/>
          <a:ext cx="1706875" cy="53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2">
                  <a:lumMod val="50000"/>
                </a:schemeClr>
              </a:solidFill>
            </a:rPr>
            <a:t>Total Sales</a:t>
          </a:r>
        </a:p>
      </xdr:txBody>
    </xdr:sp>
    <xdr:clientData/>
  </xdr:twoCellAnchor>
  <xdr:twoCellAnchor>
    <xdr:from>
      <xdr:col>17</xdr:col>
      <xdr:colOff>32890</xdr:colOff>
      <xdr:row>8</xdr:row>
      <xdr:rowOff>46013</xdr:rowOff>
    </xdr:from>
    <xdr:to>
      <xdr:col>19</xdr:col>
      <xdr:colOff>535055</xdr:colOff>
      <xdr:row>11</xdr:row>
      <xdr:rowOff>19443</xdr:rowOff>
    </xdr:to>
    <xdr:sp macro="" textlink="">
      <xdr:nvSpPr>
        <xdr:cNvPr id="44" name="TextBox 43">
          <a:extLst>
            <a:ext uri="{FF2B5EF4-FFF2-40B4-BE49-F238E27FC236}">
              <a16:creationId xmlns:a16="http://schemas.microsoft.com/office/drawing/2014/main" id="{FECDC196-2183-4568-ABF8-91F0648FF6AE}"/>
            </a:ext>
          </a:extLst>
        </xdr:cNvPr>
        <xdr:cNvSpPr txBox="1"/>
      </xdr:nvSpPr>
      <xdr:spPr>
        <a:xfrm>
          <a:off x="10319890" y="1480366"/>
          <a:ext cx="1712400" cy="511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436B5C"/>
              </a:solidFill>
            </a:rPr>
            <a:t>Total Profit</a:t>
          </a:r>
        </a:p>
      </xdr:txBody>
    </xdr:sp>
    <xdr:clientData/>
  </xdr:twoCellAnchor>
  <xdr:twoCellAnchor>
    <xdr:from>
      <xdr:col>19</xdr:col>
      <xdr:colOff>529814</xdr:colOff>
      <xdr:row>8</xdr:row>
      <xdr:rowOff>46013</xdr:rowOff>
    </xdr:from>
    <xdr:to>
      <xdr:col>22</xdr:col>
      <xdr:colOff>421336</xdr:colOff>
      <xdr:row>11</xdr:row>
      <xdr:rowOff>19443</xdr:rowOff>
    </xdr:to>
    <xdr:sp macro="" textlink="">
      <xdr:nvSpPr>
        <xdr:cNvPr id="45" name="TextBox 44">
          <a:extLst>
            <a:ext uri="{FF2B5EF4-FFF2-40B4-BE49-F238E27FC236}">
              <a16:creationId xmlns:a16="http://schemas.microsoft.com/office/drawing/2014/main" id="{3A3E442E-30D9-4B7F-B690-CC7FBA5BCADD}"/>
            </a:ext>
          </a:extLst>
        </xdr:cNvPr>
        <xdr:cNvSpPr txBox="1"/>
      </xdr:nvSpPr>
      <xdr:spPr>
        <a:xfrm>
          <a:off x="12027049" y="1480366"/>
          <a:ext cx="1706875" cy="511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D15D5D"/>
              </a:solidFill>
            </a:rPr>
            <a:t>Total Product Sold</a:t>
          </a:r>
        </a:p>
      </xdr:txBody>
    </xdr:sp>
    <xdr:clientData/>
  </xdr:twoCellAnchor>
  <xdr:twoCellAnchor>
    <xdr:from>
      <xdr:col>6</xdr:col>
      <xdr:colOff>583844</xdr:colOff>
      <xdr:row>20</xdr:row>
      <xdr:rowOff>46246</xdr:rowOff>
    </xdr:from>
    <xdr:to>
      <xdr:col>10</xdr:col>
      <xdr:colOff>205874</xdr:colOff>
      <xdr:row>22</xdr:row>
      <xdr:rowOff>56147</xdr:rowOff>
    </xdr:to>
    <xdr:sp macro="" textlink="">
      <xdr:nvSpPr>
        <xdr:cNvPr id="51" name="TextBox 50">
          <a:extLst>
            <a:ext uri="{FF2B5EF4-FFF2-40B4-BE49-F238E27FC236}">
              <a16:creationId xmlns:a16="http://schemas.microsoft.com/office/drawing/2014/main" id="{C0A6C4E3-11F6-4C13-A031-E5BFA80540FF}"/>
            </a:ext>
          </a:extLst>
        </xdr:cNvPr>
        <xdr:cNvSpPr txBox="1"/>
      </xdr:nvSpPr>
      <xdr:spPr>
        <a:xfrm>
          <a:off x="4241444" y="3682457"/>
          <a:ext cx="2060430" cy="37352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436B5C"/>
              </a:solidFill>
            </a:rPr>
            <a:t>Sales/ Category</a:t>
          </a:r>
        </a:p>
      </xdr:txBody>
    </xdr:sp>
    <xdr:clientData/>
  </xdr:twoCellAnchor>
  <xdr:twoCellAnchor>
    <xdr:from>
      <xdr:col>17</xdr:col>
      <xdr:colOff>401056</xdr:colOff>
      <xdr:row>1</xdr:row>
      <xdr:rowOff>58365</xdr:rowOff>
    </xdr:from>
    <xdr:to>
      <xdr:col>22</xdr:col>
      <xdr:colOff>462016</xdr:colOff>
      <xdr:row>6</xdr:row>
      <xdr:rowOff>143455</xdr:rowOff>
    </xdr:to>
    <xdr:sp macro="" textlink="">
      <xdr:nvSpPr>
        <xdr:cNvPr id="55" name="Rectangle: Top Corners Rounded 54">
          <a:extLst>
            <a:ext uri="{FF2B5EF4-FFF2-40B4-BE49-F238E27FC236}">
              <a16:creationId xmlns:a16="http://schemas.microsoft.com/office/drawing/2014/main" id="{8A7C5446-2228-422B-B94F-B6A1753E716D}"/>
            </a:ext>
          </a:extLst>
        </xdr:cNvPr>
        <xdr:cNvSpPr/>
      </xdr:nvSpPr>
      <xdr:spPr>
        <a:xfrm flipV="1">
          <a:off x="10764256" y="241245"/>
          <a:ext cx="3108960" cy="999490"/>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252549</xdr:colOff>
      <xdr:row>1</xdr:row>
      <xdr:rowOff>59056</xdr:rowOff>
    </xdr:from>
    <xdr:to>
      <xdr:col>17</xdr:col>
      <xdr:colOff>252549</xdr:colOff>
      <xdr:row>6</xdr:row>
      <xdr:rowOff>144146</xdr:rowOff>
    </xdr:to>
    <xdr:sp macro="" textlink="">
      <xdr:nvSpPr>
        <xdr:cNvPr id="56" name="Rectangle: Top Corners Rounded 55">
          <a:extLst>
            <a:ext uri="{FF2B5EF4-FFF2-40B4-BE49-F238E27FC236}">
              <a16:creationId xmlns:a16="http://schemas.microsoft.com/office/drawing/2014/main" id="{4F3DC3AA-2CE8-4C4E-A1D0-F0D35A2C82BB}"/>
            </a:ext>
          </a:extLst>
        </xdr:cNvPr>
        <xdr:cNvSpPr/>
      </xdr:nvSpPr>
      <xdr:spPr>
        <a:xfrm flipV="1">
          <a:off x="8786949" y="241936"/>
          <a:ext cx="1828800" cy="999490"/>
        </a:xfrm>
        <a:prstGeom prst="round2Same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338257</xdr:colOff>
      <xdr:row>20</xdr:row>
      <xdr:rowOff>46246</xdr:rowOff>
    </xdr:from>
    <xdr:to>
      <xdr:col>13</xdr:col>
      <xdr:colOff>521137</xdr:colOff>
      <xdr:row>22</xdr:row>
      <xdr:rowOff>43793</xdr:rowOff>
    </xdr:to>
    <xdr:sp macro="" textlink="">
      <xdr:nvSpPr>
        <xdr:cNvPr id="63" name="TextBox 62">
          <a:extLst>
            <a:ext uri="{FF2B5EF4-FFF2-40B4-BE49-F238E27FC236}">
              <a16:creationId xmlns:a16="http://schemas.microsoft.com/office/drawing/2014/main" id="{BB7353E1-B9E3-4549-B987-F979F4BFD6FA}"/>
            </a:ext>
          </a:extLst>
        </xdr:cNvPr>
        <xdr:cNvSpPr txBox="1"/>
      </xdr:nvSpPr>
      <xdr:spPr>
        <a:xfrm>
          <a:off x="6425498" y="3724867"/>
          <a:ext cx="2009053" cy="36540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436B5C"/>
              </a:solidFill>
            </a:rPr>
            <a:t>     Payment Method</a:t>
          </a:r>
        </a:p>
      </xdr:txBody>
    </xdr:sp>
    <xdr:clientData/>
  </xdr:twoCellAnchor>
  <xdr:twoCellAnchor editAs="oneCell">
    <xdr:from>
      <xdr:col>2</xdr:col>
      <xdr:colOff>149175</xdr:colOff>
      <xdr:row>9</xdr:row>
      <xdr:rowOff>81399</xdr:rowOff>
    </xdr:from>
    <xdr:to>
      <xdr:col>2</xdr:col>
      <xdr:colOff>610339</xdr:colOff>
      <xdr:row>12</xdr:row>
      <xdr:rowOff>0</xdr:rowOff>
    </xdr:to>
    <xdr:pic>
      <xdr:nvPicPr>
        <xdr:cNvPr id="69" name="Graphic 68" descr="Ribbon with solid fill">
          <a:extLst>
            <a:ext uri="{FF2B5EF4-FFF2-40B4-BE49-F238E27FC236}">
              <a16:creationId xmlns:a16="http://schemas.microsoft.com/office/drawing/2014/main" id="{1F8D4B91-4518-4A0F-BE94-7059E5BF764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71550" y="1724462"/>
          <a:ext cx="462013" cy="466288"/>
        </a:xfrm>
        <a:prstGeom prst="rect">
          <a:avLst/>
        </a:prstGeom>
      </xdr:spPr>
    </xdr:pic>
    <xdr:clientData/>
  </xdr:twoCellAnchor>
  <xdr:twoCellAnchor>
    <xdr:from>
      <xdr:col>14</xdr:col>
      <xdr:colOff>181252</xdr:colOff>
      <xdr:row>9</xdr:row>
      <xdr:rowOff>128077</xdr:rowOff>
    </xdr:from>
    <xdr:to>
      <xdr:col>17</xdr:col>
      <xdr:colOff>2854</xdr:colOff>
      <xdr:row>13</xdr:row>
      <xdr:rowOff>35410</xdr:rowOff>
    </xdr:to>
    <xdr:sp macro="" textlink="Pivot!D6">
      <xdr:nvSpPr>
        <xdr:cNvPr id="110" name="TextBox 109">
          <a:extLst>
            <a:ext uri="{FF2B5EF4-FFF2-40B4-BE49-F238E27FC236}">
              <a16:creationId xmlns:a16="http://schemas.microsoft.com/office/drawing/2014/main" id="{76532A35-6629-4F69-A1B5-CEE43CB4E179}"/>
            </a:ext>
          </a:extLst>
        </xdr:cNvPr>
        <xdr:cNvSpPr txBox="1"/>
      </xdr:nvSpPr>
      <xdr:spPr>
        <a:xfrm>
          <a:off x="8652899" y="1741724"/>
          <a:ext cx="1636955" cy="624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DB8CEE7-A45D-45EC-ABFA-37CA27CDE674}" type="TxLink">
            <a:rPr lang="en-US" sz="1600" b="1" i="0" u="none" strike="noStrike">
              <a:solidFill>
                <a:schemeClr val="bg1">
                  <a:lumMod val="95000"/>
                </a:schemeClr>
              </a:solidFill>
              <a:latin typeface="Aptos Narrow"/>
              <a:ea typeface="+mn-ea"/>
              <a:cs typeface="+mn-cs"/>
            </a:rPr>
            <a:pPr marL="0" indent="0" algn="ctr"/>
            <a:t>Rp1.202.396.200</a:t>
          </a:fld>
          <a:endParaRPr lang="en-US" sz="1600" b="1" i="0" u="none" strike="noStrike">
            <a:solidFill>
              <a:schemeClr val="bg1">
                <a:lumMod val="95000"/>
              </a:schemeClr>
            </a:solidFill>
            <a:latin typeface="Aptos Narrow"/>
            <a:ea typeface="+mn-ea"/>
            <a:cs typeface="+mn-cs"/>
          </a:endParaRPr>
        </a:p>
      </xdr:txBody>
    </xdr:sp>
    <xdr:clientData/>
  </xdr:twoCellAnchor>
  <xdr:twoCellAnchor>
    <xdr:from>
      <xdr:col>17</xdr:col>
      <xdr:colOff>72040</xdr:colOff>
      <xdr:row>10</xdr:row>
      <xdr:rowOff>67235</xdr:rowOff>
    </xdr:from>
    <xdr:to>
      <xdr:col>19</xdr:col>
      <xdr:colOff>503177</xdr:colOff>
      <xdr:row>12</xdr:row>
      <xdr:rowOff>67235</xdr:rowOff>
    </xdr:to>
    <xdr:sp macro="" textlink="Pivot!D7">
      <xdr:nvSpPr>
        <xdr:cNvPr id="111" name="TextBox 110">
          <a:extLst>
            <a:ext uri="{FF2B5EF4-FFF2-40B4-BE49-F238E27FC236}">
              <a16:creationId xmlns:a16="http://schemas.microsoft.com/office/drawing/2014/main" id="{5EBAB29F-6F6E-4315-A414-171DE5CACB36}"/>
            </a:ext>
          </a:extLst>
        </xdr:cNvPr>
        <xdr:cNvSpPr txBox="1"/>
      </xdr:nvSpPr>
      <xdr:spPr>
        <a:xfrm>
          <a:off x="10359040" y="1860176"/>
          <a:ext cx="1641372"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0E2C8C2-EAFA-4281-A056-EECF0433605B}" type="TxLink">
            <a:rPr lang="en-US" sz="1800" b="1" i="0" u="none" strike="noStrike">
              <a:solidFill>
                <a:schemeClr val="bg1">
                  <a:lumMod val="95000"/>
                </a:schemeClr>
              </a:solidFill>
              <a:latin typeface="Aptos Narrow"/>
              <a:ea typeface="+mn-ea"/>
              <a:cs typeface="+mn-cs"/>
            </a:rPr>
            <a:pPr marL="0" indent="0" algn="ctr"/>
            <a:t>Rp310.156.900</a:t>
          </a:fld>
          <a:endParaRPr lang="en-US" sz="1800" b="1" i="0" u="none" strike="noStrike">
            <a:solidFill>
              <a:schemeClr val="bg1">
                <a:lumMod val="95000"/>
              </a:schemeClr>
            </a:solidFill>
            <a:latin typeface="Aptos Narrow"/>
            <a:ea typeface="+mn-ea"/>
            <a:cs typeface="+mn-cs"/>
          </a:endParaRPr>
        </a:p>
      </xdr:txBody>
    </xdr:sp>
    <xdr:clientData/>
  </xdr:twoCellAnchor>
  <xdr:twoCellAnchor>
    <xdr:from>
      <xdr:col>19</xdr:col>
      <xdr:colOff>535473</xdr:colOff>
      <xdr:row>9</xdr:row>
      <xdr:rowOff>164578</xdr:rowOff>
    </xdr:from>
    <xdr:to>
      <xdr:col>22</xdr:col>
      <xdr:colOff>352593</xdr:colOff>
      <xdr:row>12</xdr:row>
      <xdr:rowOff>164579</xdr:rowOff>
    </xdr:to>
    <xdr:sp macro="" textlink="Pivot!$A$4">
      <xdr:nvSpPr>
        <xdr:cNvPr id="112" name="TextBox 111">
          <a:extLst>
            <a:ext uri="{FF2B5EF4-FFF2-40B4-BE49-F238E27FC236}">
              <a16:creationId xmlns:a16="http://schemas.microsoft.com/office/drawing/2014/main" id="{6F05A546-FA4B-4B39-B6DC-A1119E44085D}"/>
            </a:ext>
          </a:extLst>
        </xdr:cNvPr>
        <xdr:cNvSpPr txBox="1"/>
      </xdr:nvSpPr>
      <xdr:spPr>
        <a:xfrm>
          <a:off x="12088625" y="1827123"/>
          <a:ext cx="1641301" cy="554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D63F24C-1BC8-430A-9E55-52D2F229A744}" type="TxLink">
            <a:rPr lang="en-US" sz="1800" b="1" i="0" u="none" strike="noStrike">
              <a:solidFill>
                <a:schemeClr val="bg1">
                  <a:lumMod val="95000"/>
                </a:schemeClr>
              </a:solidFill>
              <a:latin typeface="Aptos Narrow"/>
              <a:ea typeface="+mn-ea"/>
              <a:cs typeface="+mn-cs"/>
            </a:rPr>
            <a:pPr marL="0" indent="0" algn="ctr"/>
            <a:t>87.720</a:t>
          </a:fld>
          <a:endParaRPr lang="en-US" sz="1800" b="1" i="0" u="none" strike="noStrike">
            <a:solidFill>
              <a:schemeClr val="bg1">
                <a:lumMod val="95000"/>
              </a:schemeClr>
            </a:solidFill>
            <a:latin typeface="Aptos Narrow"/>
            <a:ea typeface="+mn-ea"/>
            <a:cs typeface="+mn-cs"/>
          </a:endParaRPr>
        </a:p>
      </xdr:txBody>
    </xdr:sp>
    <xdr:clientData/>
  </xdr:twoCellAnchor>
  <xdr:twoCellAnchor editAs="oneCell">
    <xdr:from>
      <xdr:col>2</xdr:col>
      <xdr:colOff>220980</xdr:colOff>
      <xdr:row>15</xdr:row>
      <xdr:rowOff>99060</xdr:rowOff>
    </xdr:from>
    <xdr:to>
      <xdr:col>2</xdr:col>
      <xdr:colOff>579120</xdr:colOff>
      <xdr:row>17</xdr:row>
      <xdr:rowOff>91440</xdr:rowOff>
    </xdr:to>
    <xdr:pic>
      <xdr:nvPicPr>
        <xdr:cNvPr id="115" name="Graphic 114" descr="Wreath with solid fill">
          <a:extLst>
            <a:ext uri="{FF2B5EF4-FFF2-40B4-BE49-F238E27FC236}">
              <a16:creationId xmlns:a16="http://schemas.microsoft.com/office/drawing/2014/main" id="{5E36BF04-3E0B-4C8E-9A05-153F65CCF30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440180" y="2842260"/>
          <a:ext cx="358140" cy="358140"/>
        </a:xfrm>
        <a:prstGeom prst="rect">
          <a:avLst/>
        </a:prstGeom>
      </xdr:spPr>
    </xdr:pic>
    <xdr:clientData/>
  </xdr:twoCellAnchor>
  <xdr:twoCellAnchor editAs="oneCell">
    <xdr:from>
      <xdr:col>3</xdr:col>
      <xdr:colOff>281765</xdr:colOff>
      <xdr:row>6</xdr:row>
      <xdr:rowOff>61310</xdr:rowOff>
    </xdr:from>
    <xdr:to>
      <xdr:col>3</xdr:col>
      <xdr:colOff>578070</xdr:colOff>
      <xdr:row>7</xdr:row>
      <xdr:rowOff>180202</xdr:rowOff>
    </xdr:to>
    <xdr:pic>
      <xdr:nvPicPr>
        <xdr:cNvPr id="119" name="Graphic 118" descr="Daily calendar with solid fill">
          <a:extLst>
            <a:ext uri="{FF2B5EF4-FFF2-40B4-BE49-F238E27FC236}">
              <a16:creationId xmlns:a16="http://schemas.microsoft.com/office/drawing/2014/main" id="{7AE1C246-08CA-4A3E-8CBE-9A7E939732C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107937" y="1164896"/>
          <a:ext cx="296305" cy="302823"/>
        </a:xfrm>
        <a:prstGeom prst="rect">
          <a:avLst/>
        </a:prstGeom>
      </xdr:spPr>
    </xdr:pic>
    <xdr:clientData/>
  </xdr:twoCellAnchor>
  <xdr:twoCellAnchor editAs="oneCell">
    <xdr:from>
      <xdr:col>3</xdr:col>
      <xdr:colOff>310400</xdr:colOff>
      <xdr:row>20</xdr:row>
      <xdr:rowOff>91330</xdr:rowOff>
    </xdr:from>
    <xdr:to>
      <xdr:col>3</xdr:col>
      <xdr:colOff>583845</xdr:colOff>
      <xdr:row>22</xdr:row>
      <xdr:rowOff>566</xdr:rowOff>
    </xdr:to>
    <xdr:pic>
      <xdr:nvPicPr>
        <xdr:cNvPr id="122" name="Graphic 121" descr="Register with solid fill">
          <a:extLst>
            <a:ext uri="{FF2B5EF4-FFF2-40B4-BE49-F238E27FC236}">
              <a16:creationId xmlns:a16="http://schemas.microsoft.com/office/drawing/2014/main" id="{BA69F63C-C4EA-4BA8-935C-8E7BB2EC417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36572" y="3769951"/>
          <a:ext cx="273445" cy="274419"/>
        </a:xfrm>
        <a:prstGeom prst="rect">
          <a:avLst/>
        </a:prstGeom>
      </xdr:spPr>
    </xdr:pic>
    <xdr:clientData/>
  </xdr:twoCellAnchor>
  <xdr:twoCellAnchor editAs="oneCell">
    <xdr:from>
      <xdr:col>7</xdr:col>
      <xdr:colOff>121424</xdr:colOff>
      <xdr:row>20</xdr:row>
      <xdr:rowOff>106189</xdr:rowOff>
    </xdr:from>
    <xdr:to>
      <xdr:col>7</xdr:col>
      <xdr:colOff>395744</xdr:colOff>
      <xdr:row>22</xdr:row>
      <xdr:rowOff>9121</xdr:rowOff>
    </xdr:to>
    <xdr:pic>
      <xdr:nvPicPr>
        <xdr:cNvPr id="126" name="Graphic 125" descr="Bar chart with solid fill">
          <a:extLst>
            <a:ext uri="{FF2B5EF4-FFF2-40B4-BE49-F238E27FC236}">
              <a16:creationId xmlns:a16="http://schemas.microsoft.com/office/drawing/2014/main" id="{B2D5AE0E-187A-4ECC-A219-ED07C8FF070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382493" y="3784810"/>
          <a:ext cx="274320" cy="270794"/>
        </a:xfrm>
        <a:prstGeom prst="rect">
          <a:avLst/>
        </a:prstGeom>
      </xdr:spPr>
    </xdr:pic>
    <xdr:clientData/>
  </xdr:twoCellAnchor>
  <xdr:twoCellAnchor editAs="oneCell">
    <xdr:from>
      <xdr:col>10</xdr:col>
      <xdr:colOff>482224</xdr:colOff>
      <xdr:row>20</xdr:row>
      <xdr:rowOff>81486</xdr:rowOff>
    </xdr:from>
    <xdr:to>
      <xdr:col>11</xdr:col>
      <xdr:colOff>181717</xdr:colOff>
      <xdr:row>22</xdr:row>
      <xdr:rowOff>19478</xdr:rowOff>
    </xdr:to>
    <xdr:pic>
      <xdr:nvPicPr>
        <xdr:cNvPr id="128" name="Graphic 127" descr="Transfer1 with solid fill">
          <a:extLst>
            <a:ext uri="{FF2B5EF4-FFF2-40B4-BE49-F238E27FC236}">
              <a16:creationId xmlns:a16="http://schemas.microsoft.com/office/drawing/2014/main" id="{695CF254-A8D7-AE11-38FF-4D7E5C66B4B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569465" y="3760107"/>
          <a:ext cx="308218" cy="305854"/>
        </a:xfrm>
        <a:prstGeom prst="rect">
          <a:avLst/>
        </a:prstGeom>
      </xdr:spPr>
    </xdr:pic>
    <xdr:clientData/>
  </xdr:twoCellAnchor>
  <xdr:twoCellAnchor editAs="oneCell">
    <xdr:from>
      <xdr:col>15</xdr:col>
      <xdr:colOff>13253</xdr:colOff>
      <xdr:row>15</xdr:row>
      <xdr:rowOff>53008</xdr:rowOff>
    </xdr:from>
    <xdr:to>
      <xdr:col>15</xdr:col>
      <xdr:colOff>379013</xdr:colOff>
      <xdr:row>17</xdr:row>
      <xdr:rowOff>47708</xdr:rowOff>
    </xdr:to>
    <xdr:pic>
      <xdr:nvPicPr>
        <xdr:cNvPr id="130" name="Graphic 129" descr="Shopping cart with solid fill">
          <a:extLst>
            <a:ext uri="{FF2B5EF4-FFF2-40B4-BE49-F238E27FC236}">
              <a16:creationId xmlns:a16="http://schemas.microsoft.com/office/drawing/2014/main" id="{CEE641BD-8923-E942-5F40-EEB44DBD441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157253" y="2835965"/>
          <a:ext cx="365760" cy="365760"/>
        </a:xfrm>
        <a:prstGeom prst="rect">
          <a:avLst/>
        </a:prstGeom>
      </xdr:spPr>
    </xdr:pic>
    <xdr:clientData/>
  </xdr:twoCellAnchor>
  <xdr:twoCellAnchor editAs="oneCell">
    <xdr:from>
      <xdr:col>19</xdr:col>
      <xdr:colOff>25263</xdr:colOff>
      <xdr:row>15</xdr:row>
      <xdr:rowOff>96285</xdr:rowOff>
    </xdr:from>
    <xdr:to>
      <xdr:col>19</xdr:col>
      <xdr:colOff>409575</xdr:colOff>
      <xdr:row>17</xdr:row>
      <xdr:rowOff>109537</xdr:rowOff>
    </xdr:to>
    <xdr:pic>
      <xdr:nvPicPr>
        <xdr:cNvPr id="132" name="Graphic 131" descr="Packing Box Open with solid fill">
          <a:extLst>
            <a:ext uri="{FF2B5EF4-FFF2-40B4-BE49-F238E27FC236}">
              <a16:creationId xmlns:a16="http://schemas.microsoft.com/office/drawing/2014/main" id="{64F5B82C-270E-ED57-4EC1-BA960E5240AD}"/>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1607663" y="2810910"/>
          <a:ext cx="384312" cy="375202"/>
        </a:xfrm>
        <a:prstGeom prst="rect">
          <a:avLst/>
        </a:prstGeom>
      </xdr:spPr>
    </xdr:pic>
    <xdr:clientData/>
  </xdr:twoCellAnchor>
  <xdr:twoCellAnchor>
    <xdr:from>
      <xdr:col>19</xdr:col>
      <xdr:colOff>526677</xdr:colOff>
      <xdr:row>12</xdr:row>
      <xdr:rowOff>64539</xdr:rowOff>
    </xdr:from>
    <xdr:to>
      <xdr:col>22</xdr:col>
      <xdr:colOff>348279</xdr:colOff>
      <xdr:row>13</xdr:row>
      <xdr:rowOff>145676</xdr:rowOff>
    </xdr:to>
    <xdr:sp macro="" textlink="">
      <xdr:nvSpPr>
        <xdr:cNvPr id="133" name="TextBox 132">
          <a:extLst>
            <a:ext uri="{FF2B5EF4-FFF2-40B4-BE49-F238E27FC236}">
              <a16:creationId xmlns:a16="http://schemas.microsoft.com/office/drawing/2014/main" id="{A7A16C2D-35BA-4557-B592-B14BBDD7F82B}"/>
            </a:ext>
          </a:extLst>
        </xdr:cNvPr>
        <xdr:cNvSpPr txBox="1"/>
      </xdr:nvSpPr>
      <xdr:spPr>
        <a:xfrm>
          <a:off x="12023912" y="2216068"/>
          <a:ext cx="1636955" cy="260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D15D5D"/>
              </a:solidFill>
            </a:rPr>
            <a:t>Pcs</a:t>
          </a:r>
        </a:p>
      </xdr:txBody>
    </xdr:sp>
    <xdr:clientData/>
  </xdr:twoCellAnchor>
  <xdr:twoCellAnchor>
    <xdr:from>
      <xdr:col>17</xdr:col>
      <xdr:colOff>98382</xdr:colOff>
      <xdr:row>12</xdr:row>
      <xdr:rowOff>67235</xdr:rowOff>
    </xdr:from>
    <xdr:to>
      <xdr:col>19</xdr:col>
      <xdr:colOff>525102</xdr:colOff>
      <xdr:row>13</xdr:row>
      <xdr:rowOff>156817</xdr:rowOff>
    </xdr:to>
    <xdr:sp macro="" textlink="Pivot!D8">
      <xdr:nvSpPr>
        <xdr:cNvPr id="134" name="TextBox 133">
          <a:extLst>
            <a:ext uri="{FF2B5EF4-FFF2-40B4-BE49-F238E27FC236}">
              <a16:creationId xmlns:a16="http://schemas.microsoft.com/office/drawing/2014/main" id="{4E313050-0D76-4968-92AE-00B31D545269}"/>
            </a:ext>
          </a:extLst>
        </xdr:cNvPr>
        <xdr:cNvSpPr txBox="1"/>
      </xdr:nvSpPr>
      <xdr:spPr>
        <a:xfrm>
          <a:off x="10385382" y="2218764"/>
          <a:ext cx="1636955" cy="268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8346404-EB12-48D3-B459-71FC3C84D50D}" type="TxLink">
            <a:rPr lang="en-US" sz="1600" b="1" i="0" u="none" strike="noStrike">
              <a:solidFill>
                <a:srgbClr val="436B5C"/>
              </a:solidFill>
              <a:latin typeface="Aptos Narrow"/>
              <a:ea typeface="+mn-ea"/>
              <a:cs typeface="+mn-cs"/>
            </a:rPr>
            <a:pPr marL="0" indent="0" algn="ctr"/>
            <a:t>26%</a:t>
          </a:fld>
          <a:endParaRPr lang="en-US" sz="1600" b="1" i="0" u="none" strike="noStrike">
            <a:solidFill>
              <a:srgbClr val="436B5C"/>
            </a:solidFill>
            <a:latin typeface="Aptos Narrow"/>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10</xdr:col>
          <xdr:colOff>497588</xdr:colOff>
          <xdr:row>6</xdr:row>
          <xdr:rowOff>93261</xdr:rowOff>
        </xdr:from>
        <xdr:to>
          <xdr:col>11</xdr:col>
          <xdr:colOff>499262</xdr:colOff>
          <xdr:row>7</xdr:row>
          <xdr:rowOff>133115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11</xdr:col>
      <xdr:colOff>54577</xdr:colOff>
      <xdr:row>6</xdr:row>
      <xdr:rowOff>166213</xdr:rowOff>
    </xdr:from>
    <xdr:to>
      <xdr:col>11</xdr:col>
      <xdr:colOff>420337</xdr:colOff>
      <xdr:row>7</xdr:row>
      <xdr:rowOff>85195</xdr:rowOff>
    </xdr:to>
    <xdr:sp macro="" textlink="">
      <xdr:nvSpPr>
        <xdr:cNvPr id="140" name="TextBox 139">
          <a:extLst>
            <a:ext uri="{FF2B5EF4-FFF2-40B4-BE49-F238E27FC236}">
              <a16:creationId xmlns:a16="http://schemas.microsoft.com/office/drawing/2014/main" id="{29B51ED8-98D6-44C9-8606-F2E4BA7FA19C}"/>
            </a:ext>
          </a:extLst>
        </xdr:cNvPr>
        <xdr:cNvSpPr txBox="1"/>
      </xdr:nvSpPr>
      <xdr:spPr>
        <a:xfrm>
          <a:off x="6760177" y="1263493"/>
          <a:ext cx="365760" cy="101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27432" rtlCol="0" anchor="ctr">
          <a:noAutofit/>
        </a:bodyPr>
        <a:lstStyle/>
        <a:p>
          <a:r>
            <a:rPr lang="en-US" sz="1100" b="1">
              <a:solidFill>
                <a:schemeClr val="bg1"/>
              </a:solidFill>
            </a:rPr>
            <a:t> Profit</a:t>
          </a:r>
        </a:p>
      </xdr:txBody>
    </xdr:sp>
    <xdr:clientData/>
  </xdr:twoCellAnchor>
  <mc:AlternateContent xmlns:mc="http://schemas.openxmlformats.org/markup-compatibility/2006">
    <mc:Choice xmlns:a14="http://schemas.microsoft.com/office/drawing/2010/main" Requires="a14">
      <xdr:twoCellAnchor editAs="oneCell">
        <xdr:from>
          <xdr:col>9</xdr:col>
          <xdr:colOff>371686</xdr:colOff>
          <xdr:row>6</xdr:row>
          <xdr:rowOff>90213</xdr:rowOff>
        </xdr:from>
        <xdr:to>
          <xdr:col>10</xdr:col>
          <xdr:colOff>373682</xdr:colOff>
          <xdr:row>7</xdr:row>
          <xdr:rowOff>129967</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9</xdr:col>
      <xdr:colOff>551083</xdr:colOff>
      <xdr:row>6</xdr:row>
      <xdr:rowOff>157800</xdr:rowOff>
    </xdr:from>
    <xdr:to>
      <xdr:col>10</xdr:col>
      <xdr:colOff>400052</xdr:colOff>
      <xdr:row>7</xdr:row>
      <xdr:rowOff>96563</xdr:rowOff>
    </xdr:to>
    <xdr:sp macro="" textlink="">
      <xdr:nvSpPr>
        <xdr:cNvPr id="139" name="TextBox 138">
          <a:extLst>
            <a:ext uri="{FF2B5EF4-FFF2-40B4-BE49-F238E27FC236}">
              <a16:creationId xmlns:a16="http://schemas.microsoft.com/office/drawing/2014/main" id="{61FA9FE4-A36F-491E-B043-3CE351D8876A}"/>
            </a:ext>
          </a:extLst>
        </xdr:cNvPr>
        <xdr:cNvSpPr txBox="1"/>
      </xdr:nvSpPr>
      <xdr:spPr>
        <a:xfrm>
          <a:off x="6037483" y="1255080"/>
          <a:ext cx="458569" cy="121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lIns="0" tIns="27432" rtlCol="0" anchor="ctr">
          <a:noAutofit/>
        </a:bodyPr>
        <a:lstStyle/>
        <a:p>
          <a:r>
            <a:rPr lang="en-US" sz="1100" b="1" baseline="0">
              <a:solidFill>
                <a:schemeClr val="bg1"/>
              </a:solidFill>
            </a:rPr>
            <a:t> </a:t>
          </a:r>
          <a:r>
            <a:rPr lang="en-US" sz="1100" b="1">
              <a:solidFill>
                <a:schemeClr val="bg1"/>
              </a:solidFill>
            </a:rPr>
            <a:t>Sales</a:t>
          </a:r>
        </a:p>
      </xdr:txBody>
    </xdr:sp>
    <xdr:clientData/>
  </xdr:twoCellAnchor>
  <mc:AlternateContent xmlns:mc="http://schemas.openxmlformats.org/markup-compatibility/2006">
    <mc:Choice xmlns:a14="http://schemas.microsoft.com/office/drawing/2010/main" Requires="a14">
      <xdr:twoCellAnchor editAs="oneCell">
        <xdr:from>
          <xdr:col>11</xdr:col>
          <xdr:colOff>576194</xdr:colOff>
          <xdr:row>6</xdr:row>
          <xdr:rowOff>113986</xdr:rowOff>
        </xdr:from>
        <xdr:to>
          <xdr:col>12</xdr:col>
          <xdr:colOff>192070</xdr:colOff>
          <xdr:row>7</xdr:row>
          <xdr:rowOff>114969</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12</xdr:col>
      <xdr:colOff>159145</xdr:colOff>
      <xdr:row>6</xdr:row>
      <xdr:rowOff>100725</xdr:rowOff>
    </xdr:from>
    <xdr:to>
      <xdr:col>12</xdr:col>
      <xdr:colOff>595586</xdr:colOff>
      <xdr:row>7</xdr:row>
      <xdr:rowOff>100725</xdr:rowOff>
    </xdr:to>
    <xdr:sp macro="" textlink="">
      <xdr:nvSpPr>
        <xdr:cNvPr id="142" name="TextBox 141">
          <a:extLst>
            <a:ext uri="{FF2B5EF4-FFF2-40B4-BE49-F238E27FC236}">
              <a16:creationId xmlns:a16="http://schemas.microsoft.com/office/drawing/2014/main" id="{E1A5C6E8-68B6-433B-8625-88D60AF73AFE}"/>
            </a:ext>
          </a:extLst>
        </xdr:cNvPr>
        <xdr:cNvSpPr txBox="1"/>
      </xdr:nvSpPr>
      <xdr:spPr>
        <a:xfrm>
          <a:off x="7474345" y="1198005"/>
          <a:ext cx="436441"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tIns="91440" rtlCol="0" anchor="ctr">
          <a:noAutofit/>
        </a:bodyPr>
        <a:lstStyle/>
        <a:p>
          <a:r>
            <a:rPr lang="en-US" sz="1100" b="1">
              <a:solidFill>
                <a:schemeClr val="bg1"/>
              </a:solidFill>
            </a:rPr>
            <a:t>Profit%</a:t>
          </a:r>
        </a:p>
      </xdr:txBody>
    </xdr:sp>
    <xdr:clientData/>
  </xdr:twoCellAnchor>
  <xdr:twoCellAnchor>
    <xdr:from>
      <xdr:col>0</xdr:col>
      <xdr:colOff>151806</xdr:colOff>
      <xdr:row>9</xdr:row>
      <xdr:rowOff>51422</xdr:rowOff>
    </xdr:from>
    <xdr:to>
      <xdr:col>2</xdr:col>
      <xdr:colOff>582943</xdr:colOff>
      <xdr:row>10</xdr:row>
      <xdr:rowOff>174599</xdr:rowOff>
    </xdr:to>
    <xdr:sp macro="" textlink="Pivot!D22">
      <xdr:nvSpPr>
        <xdr:cNvPr id="146" name="TextBox 145">
          <a:extLst>
            <a:ext uri="{FF2B5EF4-FFF2-40B4-BE49-F238E27FC236}">
              <a16:creationId xmlns:a16="http://schemas.microsoft.com/office/drawing/2014/main" id="{C5CC65E2-1C40-428E-AF99-ABEED2EE75F1}"/>
            </a:ext>
          </a:extLst>
        </xdr:cNvPr>
        <xdr:cNvSpPr txBox="1"/>
      </xdr:nvSpPr>
      <xdr:spPr>
        <a:xfrm>
          <a:off x="151806" y="1697342"/>
          <a:ext cx="1650337" cy="3060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B8A5915-AD8F-4B11-8A0E-5EF3EECE9C9D}" type="TxLink">
            <a:rPr lang="en-US" sz="1200" b="1" i="0" u="none" strike="noStrike">
              <a:solidFill>
                <a:srgbClr val="436B5C"/>
              </a:solidFill>
              <a:latin typeface="Aptos Narrow"/>
              <a:ea typeface="+mn-ea"/>
              <a:cs typeface="+mn-cs"/>
            </a:rPr>
            <a:pPr marL="0" indent="0" algn="l"/>
            <a:t>Senter Mini LED</a:t>
          </a:fld>
          <a:endParaRPr lang="en-US" sz="1800" b="1" i="0" u="none" strike="noStrike">
            <a:solidFill>
              <a:srgbClr val="436B5C"/>
            </a:solidFill>
            <a:latin typeface="Aptos Narrow"/>
            <a:ea typeface="+mn-ea"/>
            <a:cs typeface="+mn-cs"/>
          </a:endParaRPr>
        </a:p>
      </xdr:txBody>
    </xdr:sp>
    <xdr:clientData/>
  </xdr:twoCellAnchor>
  <xdr:twoCellAnchor>
    <xdr:from>
      <xdr:col>0</xdr:col>
      <xdr:colOff>226282</xdr:colOff>
      <xdr:row>10</xdr:row>
      <xdr:rowOff>108337</xdr:rowOff>
    </xdr:from>
    <xdr:to>
      <xdr:col>1</xdr:col>
      <xdr:colOff>531082</xdr:colOff>
      <xdr:row>12</xdr:row>
      <xdr:rowOff>51284</xdr:rowOff>
    </xdr:to>
    <xdr:sp macro="" textlink="Pivot!E22">
      <xdr:nvSpPr>
        <xdr:cNvPr id="147" name="TextBox 146">
          <a:extLst>
            <a:ext uri="{FF2B5EF4-FFF2-40B4-BE49-F238E27FC236}">
              <a16:creationId xmlns:a16="http://schemas.microsoft.com/office/drawing/2014/main" id="{D1A41103-E08A-F78D-DD33-CFC314A0B508}"/>
            </a:ext>
          </a:extLst>
        </xdr:cNvPr>
        <xdr:cNvSpPr txBox="1"/>
      </xdr:nvSpPr>
      <xdr:spPr>
        <a:xfrm>
          <a:off x="226282" y="1937137"/>
          <a:ext cx="914400"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C1BE1B7-E116-4F01-9DE3-76B085CC0104}" type="TxLink">
            <a:rPr lang="en-US" sz="2400" b="1" i="0" u="none" strike="noStrike">
              <a:solidFill>
                <a:schemeClr val="tx1">
                  <a:lumMod val="65000"/>
                  <a:lumOff val="35000"/>
                </a:schemeClr>
              </a:solidFill>
              <a:latin typeface="Aptos Narrow"/>
              <a:ea typeface="+mn-ea"/>
              <a:cs typeface="+mn-cs"/>
            </a:rPr>
            <a:pPr marL="0" indent="0" algn="l"/>
            <a:t>3.094</a:t>
          </a:fld>
          <a:endParaRPr lang="en-US" sz="4000" b="1" i="0" u="none" strike="noStrike">
            <a:solidFill>
              <a:schemeClr val="tx1">
                <a:lumMod val="65000"/>
                <a:lumOff val="35000"/>
              </a:schemeClr>
            </a:solidFill>
            <a:latin typeface="Aptos Narrow"/>
            <a:ea typeface="+mn-ea"/>
            <a:cs typeface="+mn-cs"/>
          </a:endParaRPr>
        </a:p>
      </xdr:txBody>
    </xdr:sp>
    <xdr:clientData/>
  </xdr:twoCellAnchor>
  <xdr:twoCellAnchor>
    <xdr:from>
      <xdr:col>18</xdr:col>
      <xdr:colOff>405827</xdr:colOff>
      <xdr:row>18</xdr:row>
      <xdr:rowOff>85199</xdr:rowOff>
    </xdr:from>
    <xdr:to>
      <xdr:col>22</xdr:col>
      <xdr:colOff>248092</xdr:colOff>
      <xdr:row>29</xdr:row>
      <xdr:rowOff>106327</xdr:rowOff>
    </xdr:to>
    <xdr:graphicFrame macro="">
      <xdr:nvGraphicFramePr>
        <xdr:cNvPr id="148" name="Chart 147">
          <a:extLst>
            <a:ext uri="{FF2B5EF4-FFF2-40B4-BE49-F238E27FC236}">
              <a16:creationId xmlns:a16="http://schemas.microsoft.com/office/drawing/2014/main" id="{D9CFF11C-9E09-4D16-98DA-0178440D4D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11341</xdr:colOff>
      <xdr:row>1</xdr:row>
      <xdr:rowOff>32784</xdr:rowOff>
    </xdr:from>
    <xdr:to>
      <xdr:col>17</xdr:col>
      <xdr:colOff>251460</xdr:colOff>
      <xdr:row>7</xdr:row>
      <xdr:rowOff>7620</xdr:rowOff>
    </xdr:to>
    <xdr:sp macro="" textlink="">
      <xdr:nvSpPr>
        <xdr:cNvPr id="171" name="Rectangle: Rounded Corners 170">
          <a:extLst>
            <a:ext uri="{FF2B5EF4-FFF2-40B4-BE49-F238E27FC236}">
              <a16:creationId xmlns:a16="http://schemas.microsoft.com/office/drawing/2014/main" id="{1BFF4DE4-F424-26EB-9798-DBD18A610558}"/>
            </a:ext>
          </a:extLst>
        </xdr:cNvPr>
        <xdr:cNvSpPr/>
      </xdr:nvSpPr>
      <xdr:spPr>
        <a:xfrm>
          <a:off x="9764941" y="215664"/>
          <a:ext cx="849719" cy="1072116"/>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US" sz="1100"/>
        </a:p>
      </xdr:txBody>
    </xdr:sp>
    <xdr:clientData/>
  </xdr:twoCellAnchor>
  <xdr:twoCellAnchor>
    <xdr:from>
      <xdr:col>6</xdr:col>
      <xdr:colOff>585536</xdr:colOff>
      <xdr:row>22</xdr:row>
      <xdr:rowOff>27089</xdr:rowOff>
    </xdr:from>
    <xdr:to>
      <xdr:col>10</xdr:col>
      <xdr:colOff>192504</xdr:colOff>
      <xdr:row>30</xdr:row>
      <xdr:rowOff>64169</xdr:rowOff>
    </xdr:to>
    <mc:AlternateContent xmlns:mc="http://schemas.openxmlformats.org/markup-compatibility/2006">
      <mc:Choice xmlns:cx1="http://schemas.microsoft.com/office/drawing/2015/9/8/chartex" Requires="cx1">
        <xdr:graphicFrame macro="">
          <xdr:nvGraphicFramePr>
            <xdr:cNvPr id="149" name="Chart 148">
              <a:extLst>
                <a:ext uri="{FF2B5EF4-FFF2-40B4-BE49-F238E27FC236}">
                  <a16:creationId xmlns:a16="http://schemas.microsoft.com/office/drawing/2014/main" id="{69C4F3BC-9E8E-41E8-B2B2-96227348A0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4243136" y="4050449"/>
              <a:ext cx="2045368" cy="1454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459288</xdr:colOff>
      <xdr:row>16</xdr:row>
      <xdr:rowOff>125260</xdr:rowOff>
    </xdr:from>
    <xdr:to>
      <xdr:col>19</xdr:col>
      <xdr:colOff>317787</xdr:colOff>
      <xdr:row>31</xdr:row>
      <xdr:rowOff>42706</xdr:rowOff>
    </xdr:to>
    <xdr:graphicFrame macro="">
      <xdr:nvGraphicFramePr>
        <xdr:cNvPr id="150" name="Chart 149">
          <a:extLst>
            <a:ext uri="{FF2B5EF4-FFF2-40B4-BE49-F238E27FC236}">
              <a16:creationId xmlns:a16="http://schemas.microsoft.com/office/drawing/2014/main" id="{BC60360A-DD77-4231-9C82-A176744C4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10</xdr:col>
      <xdr:colOff>393552</xdr:colOff>
      <xdr:row>21</xdr:row>
      <xdr:rowOff>164502</xdr:rowOff>
    </xdr:from>
    <xdr:to>
      <xdr:col>13</xdr:col>
      <xdr:colOff>425824</xdr:colOff>
      <xdr:row>31</xdr:row>
      <xdr:rowOff>19722</xdr:rowOff>
    </xdr:to>
    <xdr:graphicFrame macro="">
      <xdr:nvGraphicFramePr>
        <xdr:cNvPr id="152" name="Chart 151">
          <a:extLst>
            <a:ext uri="{FF2B5EF4-FFF2-40B4-BE49-F238E27FC236}">
              <a16:creationId xmlns:a16="http://schemas.microsoft.com/office/drawing/2014/main" id="{180DA5C4-2093-4FC7-A941-DB25BEA55B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3</xdr:col>
      <xdr:colOff>310964</xdr:colOff>
      <xdr:row>22</xdr:row>
      <xdr:rowOff>52677</xdr:rowOff>
    </xdr:from>
    <xdr:to>
      <xdr:col>6</xdr:col>
      <xdr:colOff>443023</xdr:colOff>
      <xdr:row>29</xdr:row>
      <xdr:rowOff>159488</xdr:rowOff>
    </xdr:to>
    <xdr:graphicFrame macro="">
      <xdr:nvGraphicFramePr>
        <xdr:cNvPr id="153" name="Chart 152">
          <a:extLst>
            <a:ext uri="{FF2B5EF4-FFF2-40B4-BE49-F238E27FC236}">
              <a16:creationId xmlns:a16="http://schemas.microsoft.com/office/drawing/2014/main" id="{86A787B9-29BF-4081-8E1C-0C0F8F24B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0</xdr:col>
      <xdr:colOff>185489</xdr:colOff>
      <xdr:row>15</xdr:row>
      <xdr:rowOff>129678</xdr:rowOff>
    </xdr:from>
    <xdr:to>
      <xdr:col>2</xdr:col>
      <xdr:colOff>76200</xdr:colOff>
      <xdr:row>17</xdr:row>
      <xdr:rowOff>69975</xdr:rowOff>
    </xdr:to>
    <xdr:sp macro="" textlink="Pivot!U23">
      <xdr:nvSpPr>
        <xdr:cNvPr id="154" name="TextBox 153">
          <a:extLst>
            <a:ext uri="{FF2B5EF4-FFF2-40B4-BE49-F238E27FC236}">
              <a16:creationId xmlns:a16="http://schemas.microsoft.com/office/drawing/2014/main" id="{0DAEE067-8B62-4E74-BD5B-E9E6AC5EFDC0}"/>
            </a:ext>
          </a:extLst>
        </xdr:cNvPr>
        <xdr:cNvSpPr txBox="1"/>
      </xdr:nvSpPr>
      <xdr:spPr>
        <a:xfrm>
          <a:off x="185489" y="2872878"/>
          <a:ext cx="1109911" cy="3060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CE4930D-B2FE-4BD7-8D14-627E879B3F3B}" type="TxLink">
            <a:rPr lang="en-US" sz="1400" b="1" i="0" u="none" strike="noStrike">
              <a:solidFill>
                <a:srgbClr val="436B5C"/>
              </a:solidFill>
              <a:latin typeface="Aptos Narrow"/>
              <a:ea typeface="+mn-ea"/>
              <a:cs typeface="+mn-cs"/>
            </a:rPr>
            <a:pPr marL="0" indent="0" algn="l"/>
            <a:t>Electronics</a:t>
          </a:fld>
          <a:endParaRPr lang="en-US" sz="1400" b="1" i="0" u="none" strike="noStrike">
            <a:solidFill>
              <a:srgbClr val="436B5C"/>
            </a:solidFill>
            <a:latin typeface="Aptos Narrow"/>
            <a:ea typeface="+mn-ea"/>
            <a:cs typeface="+mn-cs"/>
          </a:endParaRPr>
        </a:p>
      </xdr:txBody>
    </xdr:sp>
    <xdr:clientData/>
  </xdr:twoCellAnchor>
  <xdr:twoCellAnchor>
    <xdr:from>
      <xdr:col>0</xdr:col>
      <xdr:colOff>206624</xdr:colOff>
      <xdr:row>17</xdr:row>
      <xdr:rowOff>26573</xdr:rowOff>
    </xdr:from>
    <xdr:to>
      <xdr:col>2</xdr:col>
      <xdr:colOff>541020</xdr:colOff>
      <xdr:row>18</xdr:row>
      <xdr:rowOff>152400</xdr:rowOff>
    </xdr:to>
    <xdr:sp macro="" textlink="Pivot!V23">
      <xdr:nvSpPr>
        <xdr:cNvPr id="155" name="TextBox 154">
          <a:extLst>
            <a:ext uri="{FF2B5EF4-FFF2-40B4-BE49-F238E27FC236}">
              <a16:creationId xmlns:a16="http://schemas.microsoft.com/office/drawing/2014/main" id="{0BF4366A-8243-4AF0-8609-22E9A3ABCB17}"/>
            </a:ext>
          </a:extLst>
        </xdr:cNvPr>
        <xdr:cNvSpPr txBox="1"/>
      </xdr:nvSpPr>
      <xdr:spPr>
        <a:xfrm>
          <a:off x="206624" y="3135533"/>
          <a:ext cx="1553596"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CF06380-8930-49E2-B731-E42D19E249ED}" type="TxLink">
            <a:rPr lang="en-US" sz="1600" b="1" i="0" u="none" strike="noStrike">
              <a:solidFill>
                <a:schemeClr val="tx1">
                  <a:lumMod val="65000"/>
                  <a:lumOff val="35000"/>
                </a:schemeClr>
              </a:solidFill>
              <a:latin typeface="Aptos Narrow"/>
              <a:ea typeface="+mn-ea"/>
              <a:cs typeface="+mn-cs"/>
            </a:rPr>
            <a:pPr marL="0" indent="0" algn="l"/>
            <a:t>Rp404.088.000</a:t>
          </a:fld>
          <a:endParaRPr lang="en-US" sz="1600" b="1" i="0" u="none" strike="noStrike">
            <a:solidFill>
              <a:schemeClr val="tx1">
                <a:lumMod val="65000"/>
                <a:lumOff val="35000"/>
              </a:schemeClr>
            </a:solidFill>
            <a:latin typeface="Aptos Narrow"/>
            <a:ea typeface="+mn-ea"/>
            <a:cs typeface="+mn-cs"/>
          </a:endParaRPr>
        </a:p>
      </xdr:txBody>
    </xdr:sp>
    <xdr:clientData/>
  </xdr:twoCellAnchor>
  <xdr:twoCellAnchor>
    <xdr:from>
      <xdr:col>0</xdr:col>
      <xdr:colOff>395792</xdr:colOff>
      <xdr:row>11</xdr:row>
      <xdr:rowOff>44368</xdr:rowOff>
    </xdr:from>
    <xdr:to>
      <xdr:col>3</xdr:col>
      <xdr:colOff>217394</xdr:colOff>
      <xdr:row>12</xdr:row>
      <xdr:rowOff>125505</xdr:rowOff>
    </xdr:to>
    <xdr:sp macro="" textlink="">
      <xdr:nvSpPr>
        <xdr:cNvPr id="156" name="TextBox 155">
          <a:extLst>
            <a:ext uri="{FF2B5EF4-FFF2-40B4-BE49-F238E27FC236}">
              <a16:creationId xmlns:a16="http://schemas.microsoft.com/office/drawing/2014/main" id="{F037DDF7-6827-4F2C-AD30-911D9C541C20}"/>
            </a:ext>
          </a:extLst>
        </xdr:cNvPr>
        <xdr:cNvSpPr txBox="1"/>
      </xdr:nvSpPr>
      <xdr:spPr>
        <a:xfrm>
          <a:off x="395792" y="2056048"/>
          <a:ext cx="1650402" cy="264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rgbClr val="436B5C"/>
              </a:solidFill>
            </a:rPr>
            <a:t>Pcs</a:t>
          </a:r>
        </a:p>
      </xdr:txBody>
    </xdr:sp>
    <xdr:clientData/>
  </xdr:twoCellAnchor>
  <xdr:twoCellAnchor>
    <xdr:from>
      <xdr:col>0</xdr:col>
      <xdr:colOff>122804</xdr:colOff>
      <xdr:row>22</xdr:row>
      <xdr:rowOff>64673</xdr:rowOff>
    </xdr:from>
    <xdr:to>
      <xdr:col>1</xdr:col>
      <xdr:colOff>525780</xdr:colOff>
      <xdr:row>24</xdr:row>
      <xdr:rowOff>53340</xdr:rowOff>
    </xdr:to>
    <xdr:sp macro="" textlink="Pivot!Q23">
      <xdr:nvSpPr>
        <xdr:cNvPr id="157" name="TextBox 156">
          <a:extLst>
            <a:ext uri="{FF2B5EF4-FFF2-40B4-BE49-F238E27FC236}">
              <a16:creationId xmlns:a16="http://schemas.microsoft.com/office/drawing/2014/main" id="{32D83392-356E-4F26-AC1D-FE5372E2984F}"/>
            </a:ext>
          </a:extLst>
        </xdr:cNvPr>
        <xdr:cNvSpPr txBox="1"/>
      </xdr:nvSpPr>
      <xdr:spPr>
        <a:xfrm>
          <a:off x="122804" y="4088033"/>
          <a:ext cx="1012576"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6E1A61BB-E123-4B7C-9887-FB513BD6FFA4}" type="TxLink">
            <a:rPr lang="en-US" sz="1100" b="1" i="0" u="none" strike="noStrike">
              <a:solidFill>
                <a:srgbClr val="436B5C"/>
              </a:solidFill>
              <a:latin typeface="Aptos Narrow"/>
              <a:ea typeface="+mn-ea"/>
              <a:cs typeface="+mn-cs"/>
            </a:rPr>
            <a:pPr marL="0" indent="0" algn="l"/>
            <a:t>Electronics</a:t>
          </a:fld>
          <a:endParaRPr lang="en-US" sz="1100" b="1" i="0" u="none" strike="noStrike">
            <a:solidFill>
              <a:srgbClr val="436B5C"/>
            </a:solidFill>
            <a:latin typeface="Aptos Narrow"/>
            <a:ea typeface="+mn-ea"/>
            <a:cs typeface="+mn-cs"/>
          </a:endParaRPr>
        </a:p>
      </xdr:txBody>
    </xdr:sp>
    <xdr:clientData/>
  </xdr:twoCellAnchor>
  <xdr:twoCellAnchor>
    <xdr:from>
      <xdr:col>2</xdr:col>
      <xdr:colOff>0</xdr:colOff>
      <xdr:row>22</xdr:row>
      <xdr:rowOff>79913</xdr:rowOff>
    </xdr:from>
    <xdr:to>
      <xdr:col>2</xdr:col>
      <xdr:colOff>556260</xdr:colOff>
      <xdr:row>24</xdr:row>
      <xdr:rowOff>68580</xdr:rowOff>
    </xdr:to>
    <xdr:sp macro="" textlink="Pivot!S23">
      <xdr:nvSpPr>
        <xdr:cNvPr id="158" name="TextBox 157">
          <a:extLst>
            <a:ext uri="{FF2B5EF4-FFF2-40B4-BE49-F238E27FC236}">
              <a16:creationId xmlns:a16="http://schemas.microsoft.com/office/drawing/2014/main" id="{A6366228-572E-4A69-8EB7-A77A1CB4570A}"/>
            </a:ext>
          </a:extLst>
        </xdr:cNvPr>
        <xdr:cNvSpPr txBox="1"/>
      </xdr:nvSpPr>
      <xdr:spPr>
        <a:xfrm>
          <a:off x="1219200" y="4103273"/>
          <a:ext cx="556260"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FE8BBAB2-6FCA-49F0-AEE8-EFDDE89F3814}" type="TxLink">
            <a:rPr lang="en-US" sz="1100" b="0" i="0" u="none" strike="noStrike">
              <a:solidFill>
                <a:schemeClr val="bg2">
                  <a:lumMod val="25000"/>
                </a:schemeClr>
              </a:solidFill>
              <a:latin typeface="Aptos Narrow"/>
              <a:ea typeface="+mn-ea"/>
              <a:cs typeface="+mn-cs"/>
            </a:rPr>
            <a:pPr marL="0" indent="0" algn="r"/>
            <a:t>34%</a:t>
          </a:fld>
          <a:endParaRPr lang="en-US" sz="1100" b="0" i="0" u="none" strike="noStrike">
            <a:solidFill>
              <a:schemeClr val="bg2">
                <a:lumMod val="25000"/>
              </a:schemeClr>
            </a:solidFill>
            <a:latin typeface="Aptos Narrow"/>
            <a:ea typeface="+mn-ea"/>
            <a:cs typeface="+mn-cs"/>
          </a:endParaRPr>
        </a:p>
      </xdr:txBody>
    </xdr:sp>
    <xdr:clientData/>
  </xdr:twoCellAnchor>
  <xdr:twoCellAnchor>
    <xdr:from>
      <xdr:col>0</xdr:col>
      <xdr:colOff>115184</xdr:colOff>
      <xdr:row>23</xdr:row>
      <xdr:rowOff>133253</xdr:rowOff>
    </xdr:from>
    <xdr:to>
      <xdr:col>1</xdr:col>
      <xdr:colOff>518160</xdr:colOff>
      <xdr:row>25</xdr:row>
      <xdr:rowOff>121920</xdr:rowOff>
    </xdr:to>
    <xdr:sp macro="" textlink="Pivot!Q24">
      <xdr:nvSpPr>
        <xdr:cNvPr id="159" name="TextBox 158">
          <a:extLst>
            <a:ext uri="{FF2B5EF4-FFF2-40B4-BE49-F238E27FC236}">
              <a16:creationId xmlns:a16="http://schemas.microsoft.com/office/drawing/2014/main" id="{14A30B57-8D8A-320E-7046-0FCD3FFB2EB9}"/>
            </a:ext>
          </a:extLst>
        </xdr:cNvPr>
        <xdr:cNvSpPr txBox="1"/>
      </xdr:nvSpPr>
      <xdr:spPr>
        <a:xfrm>
          <a:off x="115184" y="4339493"/>
          <a:ext cx="1012576"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08CBC62-0BD1-4297-9227-31586C0816C0}" type="TxLink">
            <a:rPr lang="en-US" sz="1100" b="1" i="0" u="none" strike="noStrike">
              <a:solidFill>
                <a:srgbClr val="436B5C"/>
              </a:solidFill>
              <a:latin typeface="Aptos Narrow"/>
              <a:ea typeface="+mn-ea"/>
              <a:cs typeface="+mn-cs"/>
            </a:rPr>
            <a:pPr marL="0" indent="0" algn="l"/>
            <a:t>Personal Care</a:t>
          </a:fld>
          <a:endParaRPr lang="en-US" sz="1100" b="1" i="0" u="none" strike="noStrike">
            <a:solidFill>
              <a:srgbClr val="436B5C"/>
            </a:solidFill>
            <a:latin typeface="Aptos Narrow"/>
            <a:ea typeface="+mn-ea"/>
            <a:cs typeface="+mn-cs"/>
          </a:endParaRPr>
        </a:p>
      </xdr:txBody>
    </xdr:sp>
    <xdr:clientData/>
  </xdr:twoCellAnchor>
  <xdr:twoCellAnchor>
    <xdr:from>
      <xdr:col>1</xdr:col>
      <xdr:colOff>601980</xdr:colOff>
      <xdr:row>24</xdr:row>
      <xdr:rowOff>11333</xdr:rowOff>
    </xdr:from>
    <xdr:to>
      <xdr:col>2</xdr:col>
      <xdr:colOff>548640</xdr:colOff>
      <xdr:row>25</xdr:row>
      <xdr:rowOff>137160</xdr:rowOff>
    </xdr:to>
    <xdr:sp macro="" textlink="Pivot!S24">
      <xdr:nvSpPr>
        <xdr:cNvPr id="160" name="TextBox 159">
          <a:extLst>
            <a:ext uri="{FF2B5EF4-FFF2-40B4-BE49-F238E27FC236}">
              <a16:creationId xmlns:a16="http://schemas.microsoft.com/office/drawing/2014/main" id="{963AE2B3-A64A-4669-8828-8D465908D338}"/>
            </a:ext>
          </a:extLst>
        </xdr:cNvPr>
        <xdr:cNvSpPr txBox="1"/>
      </xdr:nvSpPr>
      <xdr:spPr>
        <a:xfrm>
          <a:off x="1211580" y="4354733"/>
          <a:ext cx="556260"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37C1C15A-209A-4EC3-B34B-E8C133C72AED}" type="TxLink">
            <a:rPr lang="en-US" sz="1100" b="0" i="0" u="none" strike="noStrike">
              <a:solidFill>
                <a:schemeClr val="bg2">
                  <a:lumMod val="25000"/>
                </a:schemeClr>
              </a:solidFill>
              <a:latin typeface="Aptos Narrow"/>
              <a:ea typeface="+mn-ea"/>
              <a:cs typeface="+mn-cs"/>
            </a:rPr>
            <a:pPr marL="0" indent="0" algn="r"/>
            <a:t>27%</a:t>
          </a:fld>
          <a:endParaRPr lang="en-US" sz="1100" b="0" i="0" u="none" strike="noStrike">
            <a:solidFill>
              <a:schemeClr val="bg2">
                <a:lumMod val="25000"/>
              </a:schemeClr>
            </a:solidFill>
            <a:latin typeface="Aptos Narrow"/>
            <a:ea typeface="+mn-ea"/>
            <a:cs typeface="+mn-cs"/>
          </a:endParaRPr>
        </a:p>
      </xdr:txBody>
    </xdr:sp>
    <xdr:clientData/>
  </xdr:twoCellAnchor>
  <xdr:twoCellAnchor>
    <xdr:from>
      <xdr:col>0</xdr:col>
      <xdr:colOff>107564</xdr:colOff>
      <xdr:row>25</xdr:row>
      <xdr:rowOff>64673</xdr:rowOff>
    </xdr:from>
    <xdr:to>
      <xdr:col>1</xdr:col>
      <xdr:colOff>510540</xdr:colOff>
      <xdr:row>27</xdr:row>
      <xdr:rowOff>7620</xdr:rowOff>
    </xdr:to>
    <xdr:sp macro="" textlink="Pivot!Q25">
      <xdr:nvSpPr>
        <xdr:cNvPr id="161" name="TextBox 160">
          <a:extLst>
            <a:ext uri="{FF2B5EF4-FFF2-40B4-BE49-F238E27FC236}">
              <a16:creationId xmlns:a16="http://schemas.microsoft.com/office/drawing/2014/main" id="{8DF37E2B-AE25-7D2A-923A-AAFEBEEEA75E}"/>
            </a:ext>
          </a:extLst>
        </xdr:cNvPr>
        <xdr:cNvSpPr txBox="1"/>
      </xdr:nvSpPr>
      <xdr:spPr>
        <a:xfrm>
          <a:off x="107564" y="4590953"/>
          <a:ext cx="1012576"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411EC8A-BEAC-4661-AD86-BB4C45E8A085}" type="TxLink">
            <a:rPr lang="en-US" sz="1100" b="1" i="0" u="none" strike="noStrike">
              <a:solidFill>
                <a:srgbClr val="436B5C"/>
              </a:solidFill>
              <a:latin typeface="Aptos Narrow"/>
              <a:ea typeface="+mn-ea"/>
              <a:cs typeface="+mn-cs"/>
            </a:rPr>
            <a:pPr marL="0" indent="0" algn="l"/>
            <a:t>Food</a:t>
          </a:fld>
          <a:endParaRPr lang="en-US" sz="1100" b="1" i="0" u="none" strike="noStrike">
            <a:solidFill>
              <a:srgbClr val="436B5C"/>
            </a:solidFill>
            <a:latin typeface="Aptos Narrow"/>
            <a:ea typeface="+mn-ea"/>
            <a:cs typeface="+mn-cs"/>
          </a:endParaRPr>
        </a:p>
      </xdr:txBody>
    </xdr:sp>
    <xdr:clientData/>
  </xdr:twoCellAnchor>
  <xdr:twoCellAnchor>
    <xdr:from>
      <xdr:col>1</xdr:col>
      <xdr:colOff>594360</xdr:colOff>
      <xdr:row>25</xdr:row>
      <xdr:rowOff>79913</xdr:rowOff>
    </xdr:from>
    <xdr:to>
      <xdr:col>2</xdr:col>
      <xdr:colOff>541020</xdr:colOff>
      <xdr:row>27</xdr:row>
      <xdr:rowOff>22860</xdr:rowOff>
    </xdr:to>
    <xdr:sp macro="" textlink="Pivot!S25">
      <xdr:nvSpPr>
        <xdr:cNvPr id="162" name="TextBox 161">
          <a:extLst>
            <a:ext uri="{FF2B5EF4-FFF2-40B4-BE49-F238E27FC236}">
              <a16:creationId xmlns:a16="http://schemas.microsoft.com/office/drawing/2014/main" id="{BFD3040A-27CC-1889-83B5-9762817BA8D6}"/>
            </a:ext>
          </a:extLst>
        </xdr:cNvPr>
        <xdr:cNvSpPr txBox="1"/>
      </xdr:nvSpPr>
      <xdr:spPr>
        <a:xfrm>
          <a:off x="1203960" y="4606193"/>
          <a:ext cx="556260"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836AF74B-3BBF-4057-8D14-83077F9E2DAF}" type="TxLink">
            <a:rPr lang="en-US" sz="1100" b="0" i="0" u="none" strike="noStrike">
              <a:solidFill>
                <a:schemeClr val="bg2">
                  <a:lumMod val="25000"/>
                </a:schemeClr>
              </a:solidFill>
              <a:latin typeface="Aptos Narrow"/>
              <a:ea typeface="+mn-ea"/>
              <a:cs typeface="+mn-cs"/>
            </a:rPr>
            <a:pPr marL="0" indent="0" algn="r"/>
            <a:t>17%</a:t>
          </a:fld>
          <a:endParaRPr lang="en-US" sz="1100" b="0" i="0" u="none" strike="noStrike">
            <a:solidFill>
              <a:schemeClr val="bg2">
                <a:lumMod val="25000"/>
              </a:schemeClr>
            </a:solidFill>
            <a:latin typeface="Aptos Narrow"/>
            <a:ea typeface="+mn-ea"/>
            <a:cs typeface="+mn-cs"/>
          </a:endParaRPr>
        </a:p>
      </xdr:txBody>
    </xdr:sp>
    <xdr:clientData/>
  </xdr:twoCellAnchor>
  <xdr:twoCellAnchor>
    <xdr:from>
      <xdr:col>0</xdr:col>
      <xdr:colOff>99944</xdr:colOff>
      <xdr:row>26</xdr:row>
      <xdr:rowOff>133253</xdr:rowOff>
    </xdr:from>
    <xdr:to>
      <xdr:col>1</xdr:col>
      <xdr:colOff>502920</xdr:colOff>
      <xdr:row>28</xdr:row>
      <xdr:rowOff>76200</xdr:rowOff>
    </xdr:to>
    <xdr:sp macro="" textlink="Pivot!Q26">
      <xdr:nvSpPr>
        <xdr:cNvPr id="163" name="TextBox 162">
          <a:extLst>
            <a:ext uri="{FF2B5EF4-FFF2-40B4-BE49-F238E27FC236}">
              <a16:creationId xmlns:a16="http://schemas.microsoft.com/office/drawing/2014/main" id="{8C5B944A-EABD-D578-A94F-C170F7EDC2AF}"/>
            </a:ext>
          </a:extLst>
        </xdr:cNvPr>
        <xdr:cNvSpPr txBox="1"/>
      </xdr:nvSpPr>
      <xdr:spPr>
        <a:xfrm>
          <a:off x="99944" y="4842413"/>
          <a:ext cx="1012576"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0785A5C-F76A-453C-8E95-89DC13EFF286}" type="TxLink">
            <a:rPr lang="en-US" sz="1100" b="1" i="0" u="none" strike="noStrike">
              <a:solidFill>
                <a:srgbClr val="436B5C"/>
              </a:solidFill>
              <a:latin typeface="Aptos Narrow"/>
              <a:ea typeface="+mn-ea"/>
              <a:cs typeface="+mn-cs"/>
            </a:rPr>
            <a:pPr marL="0" indent="0" algn="l"/>
            <a:t>Beverage</a:t>
          </a:fld>
          <a:endParaRPr lang="en-US" sz="1100" b="1" i="0" u="none" strike="noStrike">
            <a:solidFill>
              <a:srgbClr val="436B5C"/>
            </a:solidFill>
            <a:latin typeface="Aptos Narrow"/>
            <a:ea typeface="+mn-ea"/>
            <a:cs typeface="+mn-cs"/>
          </a:endParaRPr>
        </a:p>
      </xdr:txBody>
    </xdr:sp>
    <xdr:clientData/>
  </xdr:twoCellAnchor>
  <xdr:twoCellAnchor>
    <xdr:from>
      <xdr:col>1</xdr:col>
      <xdr:colOff>586740</xdr:colOff>
      <xdr:row>26</xdr:row>
      <xdr:rowOff>148493</xdr:rowOff>
    </xdr:from>
    <xdr:to>
      <xdr:col>2</xdr:col>
      <xdr:colOff>533400</xdr:colOff>
      <xdr:row>28</xdr:row>
      <xdr:rowOff>91440</xdr:rowOff>
    </xdr:to>
    <xdr:sp macro="" textlink="Pivot!S26">
      <xdr:nvSpPr>
        <xdr:cNvPr id="164" name="TextBox 163">
          <a:extLst>
            <a:ext uri="{FF2B5EF4-FFF2-40B4-BE49-F238E27FC236}">
              <a16:creationId xmlns:a16="http://schemas.microsoft.com/office/drawing/2014/main" id="{B5E6F465-CB0B-AF9A-06B8-0A64EEA60827}"/>
            </a:ext>
          </a:extLst>
        </xdr:cNvPr>
        <xdr:cNvSpPr txBox="1"/>
      </xdr:nvSpPr>
      <xdr:spPr>
        <a:xfrm>
          <a:off x="1196340" y="4857653"/>
          <a:ext cx="556260"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D4F3194E-D11A-4BB2-9DA3-E4CAE339C08C}" type="TxLink">
            <a:rPr lang="en-US" sz="1100" b="0" i="0" u="none" strike="noStrike">
              <a:solidFill>
                <a:schemeClr val="bg2">
                  <a:lumMod val="25000"/>
                </a:schemeClr>
              </a:solidFill>
              <a:latin typeface="Aptos Narrow"/>
              <a:ea typeface="+mn-ea"/>
              <a:cs typeface="+mn-cs"/>
            </a:rPr>
            <a:pPr marL="0" indent="0" algn="r"/>
            <a:t>13%</a:t>
          </a:fld>
          <a:endParaRPr lang="en-US" sz="1100" b="0" i="0" u="none" strike="noStrike">
            <a:solidFill>
              <a:schemeClr val="bg2">
                <a:lumMod val="25000"/>
              </a:schemeClr>
            </a:solidFill>
            <a:latin typeface="Aptos Narrow"/>
            <a:ea typeface="+mn-ea"/>
            <a:cs typeface="+mn-cs"/>
          </a:endParaRPr>
        </a:p>
      </xdr:txBody>
    </xdr:sp>
    <xdr:clientData/>
  </xdr:twoCellAnchor>
  <xdr:twoCellAnchor>
    <xdr:from>
      <xdr:col>0</xdr:col>
      <xdr:colOff>92324</xdr:colOff>
      <xdr:row>28</xdr:row>
      <xdr:rowOff>18953</xdr:rowOff>
    </xdr:from>
    <xdr:to>
      <xdr:col>1</xdr:col>
      <xdr:colOff>495300</xdr:colOff>
      <xdr:row>29</xdr:row>
      <xdr:rowOff>144780</xdr:rowOff>
    </xdr:to>
    <xdr:sp macro="" textlink="Pivot!Q27">
      <xdr:nvSpPr>
        <xdr:cNvPr id="165" name="TextBox 164">
          <a:extLst>
            <a:ext uri="{FF2B5EF4-FFF2-40B4-BE49-F238E27FC236}">
              <a16:creationId xmlns:a16="http://schemas.microsoft.com/office/drawing/2014/main" id="{0E26F09F-9BC1-66F7-E7E2-678A3BB1E262}"/>
            </a:ext>
          </a:extLst>
        </xdr:cNvPr>
        <xdr:cNvSpPr txBox="1"/>
      </xdr:nvSpPr>
      <xdr:spPr>
        <a:xfrm>
          <a:off x="92324" y="5093873"/>
          <a:ext cx="1012576"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CA62DFA-2B64-49E9-AF66-5E18E02D94ED}" type="TxLink">
            <a:rPr lang="en-US" sz="1100" b="1" i="0" u="none" strike="noStrike">
              <a:solidFill>
                <a:srgbClr val="436B5C"/>
              </a:solidFill>
              <a:latin typeface="Aptos Narrow"/>
              <a:ea typeface="+mn-ea"/>
              <a:cs typeface="+mn-cs"/>
            </a:rPr>
            <a:pPr marL="0" indent="0" algn="l"/>
            <a:t>Stationery</a:t>
          </a:fld>
          <a:endParaRPr lang="en-US" sz="1100" b="1" i="0" u="none" strike="noStrike">
            <a:solidFill>
              <a:srgbClr val="436B5C"/>
            </a:solidFill>
            <a:latin typeface="Aptos Narrow"/>
            <a:ea typeface="+mn-ea"/>
            <a:cs typeface="+mn-cs"/>
          </a:endParaRPr>
        </a:p>
      </xdr:txBody>
    </xdr:sp>
    <xdr:clientData/>
  </xdr:twoCellAnchor>
  <xdr:twoCellAnchor>
    <xdr:from>
      <xdr:col>1</xdr:col>
      <xdr:colOff>579120</xdr:colOff>
      <xdr:row>28</xdr:row>
      <xdr:rowOff>34193</xdr:rowOff>
    </xdr:from>
    <xdr:to>
      <xdr:col>2</xdr:col>
      <xdr:colOff>525780</xdr:colOff>
      <xdr:row>29</xdr:row>
      <xdr:rowOff>160020</xdr:rowOff>
    </xdr:to>
    <xdr:sp macro="" textlink="Pivot!S27">
      <xdr:nvSpPr>
        <xdr:cNvPr id="166" name="TextBox 165">
          <a:extLst>
            <a:ext uri="{FF2B5EF4-FFF2-40B4-BE49-F238E27FC236}">
              <a16:creationId xmlns:a16="http://schemas.microsoft.com/office/drawing/2014/main" id="{64292C6F-31BB-8C6D-3CDD-6C26D4CAEDFD}"/>
            </a:ext>
          </a:extLst>
        </xdr:cNvPr>
        <xdr:cNvSpPr txBox="1"/>
      </xdr:nvSpPr>
      <xdr:spPr>
        <a:xfrm>
          <a:off x="1188720" y="5109113"/>
          <a:ext cx="556260" cy="30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11EC2B91-92FE-46EA-AE86-C78607695E8B}" type="TxLink">
            <a:rPr lang="en-US" sz="1100" b="0" i="0" u="none" strike="noStrike">
              <a:solidFill>
                <a:schemeClr val="bg2">
                  <a:lumMod val="25000"/>
                </a:schemeClr>
              </a:solidFill>
              <a:latin typeface="Aptos Narrow"/>
              <a:ea typeface="+mn-ea"/>
              <a:cs typeface="+mn-cs"/>
            </a:rPr>
            <a:pPr marL="0" indent="0" algn="r"/>
            <a:t>9%</a:t>
          </a:fld>
          <a:endParaRPr lang="en-US" sz="1100" b="0" i="0" u="none" strike="noStrike">
            <a:solidFill>
              <a:schemeClr val="bg2">
                <a:lumMod val="25000"/>
              </a:schemeClr>
            </a:solidFill>
            <a:latin typeface="Aptos Narrow"/>
            <a:ea typeface="+mn-ea"/>
            <a:cs typeface="+mn-cs"/>
          </a:endParaRPr>
        </a:p>
      </xdr:txBody>
    </xdr:sp>
    <xdr:clientData/>
  </xdr:twoCellAnchor>
  <xdr:twoCellAnchor>
    <xdr:from>
      <xdr:col>3</xdr:col>
      <xdr:colOff>304800</xdr:colOff>
      <xdr:row>8</xdr:row>
      <xdr:rowOff>22860</xdr:rowOff>
    </xdr:from>
    <xdr:to>
      <xdr:col>13</xdr:col>
      <xdr:colOff>365760</xdr:colOff>
      <xdr:row>19</xdr:row>
      <xdr:rowOff>106680</xdr:rowOff>
    </xdr:to>
    <xdr:graphicFrame macro="">
      <xdr:nvGraphicFramePr>
        <xdr:cNvPr id="167" name="Chart 166">
          <a:extLst>
            <a:ext uri="{FF2B5EF4-FFF2-40B4-BE49-F238E27FC236}">
              <a16:creationId xmlns:a16="http://schemas.microsoft.com/office/drawing/2014/main" id="{15D0A853-8FE2-478C-AFCA-B6D614C928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oneCell">
    <xdr:from>
      <xdr:col>16</xdr:col>
      <xdr:colOff>73366</xdr:colOff>
      <xdr:row>1</xdr:row>
      <xdr:rowOff>83467</xdr:rowOff>
    </xdr:from>
    <xdr:to>
      <xdr:col>17</xdr:col>
      <xdr:colOff>182880</xdr:colOff>
      <xdr:row>6</xdr:row>
      <xdr:rowOff>152400</xdr:rowOff>
    </xdr:to>
    <mc:AlternateContent xmlns:mc="http://schemas.openxmlformats.org/markup-compatibility/2006">
      <mc:Choice xmlns:a14="http://schemas.microsoft.com/office/drawing/2010/main" Requires="a14">
        <xdr:graphicFrame macro="">
          <xdr:nvGraphicFramePr>
            <xdr:cNvPr id="169" name="YEAR">
              <a:extLst>
                <a:ext uri="{FF2B5EF4-FFF2-40B4-BE49-F238E27FC236}">
                  <a16:creationId xmlns:a16="http://schemas.microsoft.com/office/drawing/2014/main" id="{9F22F435-43E3-4701-859B-888D133F657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826966" y="266347"/>
              <a:ext cx="719114" cy="983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11</xdr:col>
      <xdr:colOff>367533</xdr:colOff>
      <xdr:row>3</xdr:row>
      <xdr:rowOff>36329</xdr:rowOff>
    </xdr:from>
    <xdr:to>
      <xdr:col>14</xdr:col>
      <xdr:colOff>121212</xdr:colOff>
      <xdr:row>5</xdr:row>
      <xdr:rowOff>91440</xdr:rowOff>
    </xdr:to>
    <mc:AlternateContent xmlns:mc="http://schemas.openxmlformats.org/markup-compatibility/2006">
      <mc:Choice xmlns:a14="http://schemas.microsoft.com/office/drawing/2010/main" Requires="a14">
        <xdr:graphicFrame macro="">
          <xdr:nvGraphicFramePr>
            <xdr:cNvPr id="170" name="PAYMENT METHOD">
              <a:extLst>
                <a:ext uri="{FF2B5EF4-FFF2-40B4-BE49-F238E27FC236}">
                  <a16:creationId xmlns:a16="http://schemas.microsoft.com/office/drawing/2014/main" id="{DE215A3F-9FBC-4AF3-82C1-CBF34B44A33C}"/>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7073133" y="584969"/>
              <a:ext cx="1582479" cy="4208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15</xdr:col>
      <xdr:colOff>97466</xdr:colOff>
      <xdr:row>2</xdr:row>
      <xdr:rowOff>72316</xdr:rowOff>
    </xdr:from>
    <xdr:to>
      <xdr:col>16</xdr:col>
      <xdr:colOff>70884</xdr:colOff>
      <xdr:row>6</xdr:row>
      <xdr:rowOff>70884</xdr:rowOff>
    </xdr:to>
    <xdr:sp macro="" textlink="">
      <xdr:nvSpPr>
        <xdr:cNvPr id="53" name="TextBox 52">
          <a:extLst>
            <a:ext uri="{FF2B5EF4-FFF2-40B4-BE49-F238E27FC236}">
              <a16:creationId xmlns:a16="http://schemas.microsoft.com/office/drawing/2014/main" id="{C3058815-BE77-4D84-A2C8-AAE43CB5FEE1}"/>
            </a:ext>
          </a:extLst>
        </xdr:cNvPr>
        <xdr:cNvSpPr txBox="1"/>
      </xdr:nvSpPr>
      <xdr:spPr>
        <a:xfrm>
          <a:off x="9268047" y="444456"/>
          <a:ext cx="584790" cy="742847"/>
        </a:xfrm>
        <a:prstGeom prst="roundRect">
          <a:avLst/>
        </a:prstGeom>
        <a:solidFill>
          <a:srgbClr val="B7BF9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436B5C"/>
              </a:solidFill>
            </a:rPr>
            <a:t>Year</a:t>
          </a:r>
        </a:p>
      </xdr:txBody>
    </xdr:sp>
    <xdr:clientData/>
  </xdr:twoCellAnchor>
  <xdr:twoCellAnchor>
    <xdr:from>
      <xdr:col>12</xdr:col>
      <xdr:colOff>128182</xdr:colOff>
      <xdr:row>1</xdr:row>
      <xdr:rowOff>92472</xdr:rowOff>
    </xdr:from>
    <xdr:to>
      <xdr:col>13</xdr:col>
      <xdr:colOff>433788</xdr:colOff>
      <xdr:row>3</xdr:row>
      <xdr:rowOff>95074</xdr:rowOff>
    </xdr:to>
    <xdr:sp macro="" textlink="">
      <xdr:nvSpPr>
        <xdr:cNvPr id="151" name="TextBox 150">
          <a:extLst>
            <a:ext uri="{FF2B5EF4-FFF2-40B4-BE49-F238E27FC236}">
              <a16:creationId xmlns:a16="http://schemas.microsoft.com/office/drawing/2014/main" id="{D1AA4D35-ACE7-4612-BF5E-47754825644F}"/>
            </a:ext>
          </a:extLst>
        </xdr:cNvPr>
        <xdr:cNvSpPr txBox="1"/>
      </xdr:nvSpPr>
      <xdr:spPr>
        <a:xfrm>
          <a:off x="7443382" y="275352"/>
          <a:ext cx="915206" cy="368362"/>
        </a:xfrm>
        <a:prstGeom prst="roundRect">
          <a:avLst/>
        </a:prstGeom>
        <a:solidFill>
          <a:srgbClr val="B7BF9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436B5C"/>
              </a:solidFill>
            </a:rPr>
            <a:t>Payment</a:t>
          </a:r>
        </a:p>
      </xdr:txBody>
    </xdr:sp>
    <xdr:clientData/>
  </xdr:twoCellAnchor>
  <xdr:twoCellAnchor>
    <xdr:from>
      <xdr:col>17</xdr:col>
      <xdr:colOff>536839</xdr:colOff>
      <xdr:row>2</xdr:row>
      <xdr:rowOff>28476</xdr:rowOff>
    </xdr:from>
    <xdr:to>
      <xdr:col>19</xdr:col>
      <xdr:colOff>14292</xdr:colOff>
      <xdr:row>6</xdr:row>
      <xdr:rowOff>27044</xdr:rowOff>
    </xdr:to>
    <xdr:sp macro="" textlink="">
      <xdr:nvSpPr>
        <xdr:cNvPr id="106" name="TextBox 105">
          <a:extLst>
            <a:ext uri="{FF2B5EF4-FFF2-40B4-BE49-F238E27FC236}">
              <a16:creationId xmlns:a16="http://schemas.microsoft.com/office/drawing/2014/main" id="{346082CC-BB95-498A-A9B4-691A3940D54E}"/>
            </a:ext>
          </a:extLst>
        </xdr:cNvPr>
        <xdr:cNvSpPr txBox="1"/>
      </xdr:nvSpPr>
      <xdr:spPr>
        <a:xfrm>
          <a:off x="10930165" y="400616"/>
          <a:ext cx="700197" cy="742847"/>
        </a:xfrm>
        <a:prstGeom prst="roundRect">
          <a:avLst/>
        </a:prstGeom>
        <a:solidFill>
          <a:srgbClr val="B7BF9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80" b="1">
              <a:solidFill>
                <a:srgbClr val="436B5C"/>
              </a:solidFill>
            </a:rPr>
            <a:t>Month</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nkPad" refreshedDate="45725.11638240741" createdVersion="8" refreshedVersion="8" minRefreshableVersion="3" recordCount="1096" xr:uid="{B8B42D65-00D4-4488-ADF3-D6847D26F439}">
  <cacheSource type="worksheet">
    <worksheetSource name="Transaction"/>
  </cacheSource>
  <cacheFields count="16">
    <cacheField name="DATE" numFmtId="164">
      <sharedItems containsSemiMixedTypes="0" containsNonDate="0" containsDate="1" containsString="0" minDate="2020-01-01T00:00:00" maxDate="2023-01-01T00:00:00"/>
    </cacheField>
    <cacheField name="ITEM CODE" numFmtId="0">
      <sharedItems/>
    </cacheField>
    <cacheField name="QTY" numFmtId="0">
      <sharedItems containsSemiMixedTypes="0" containsString="0" containsNumber="1" containsInteger="1" minValue="70" maxValue="90" count="21">
        <n v="83"/>
        <n v="76"/>
        <n v="90"/>
        <n v="73"/>
        <n v="86"/>
        <n v="89"/>
        <n v="74"/>
        <n v="72"/>
        <n v="87"/>
        <n v="88"/>
        <n v="84"/>
        <n v="77"/>
        <n v="78"/>
        <n v="85"/>
        <n v="79"/>
        <n v="80"/>
        <n v="82"/>
        <n v="75"/>
        <n v="71"/>
        <n v="70"/>
        <n v="81"/>
      </sharedItems>
    </cacheField>
    <cacheField name="SALES TYPE" numFmtId="0">
      <sharedItems count="3">
        <s v="Wholesale"/>
        <s v="Retail"/>
        <s v="Online"/>
      </sharedItems>
    </cacheField>
    <cacheField name="PAYMENT METHOD" numFmtId="0">
      <sharedItems count="2">
        <s v="Credit"/>
        <s v="Cash"/>
      </sharedItems>
    </cacheField>
    <cacheField name="DISCOUNT" numFmtId="9">
      <sharedItems containsSemiMixedTypes="0" containsString="0" containsNumber="1" containsInteger="1" minValue="0" maxValue="0"/>
    </cacheField>
    <cacheField name="PRODUCT NAME" numFmtId="0">
      <sharedItems count="49">
        <s v="Pepsodent Herbal"/>
        <s v="Penggaris 30 cm"/>
        <s v="Sprite"/>
        <s v="Listerine Mouthwash"/>
        <s v="Cutter Besar"/>
        <s v="Kipas Angin USB"/>
        <s v="Garnier Serum"/>
        <s v="Penghapus Faber"/>
        <s v="Malkist Crackers"/>
        <s v="Charger HP"/>
        <s v="Milo"/>
        <s v="Senter Mini LED"/>
        <s v="Highlighter Warna"/>
        <s v="Earphone Kabel"/>
        <s v="Tip X Cair"/>
        <s v="Choco Pie"/>
        <s v="Close Up Gel"/>
        <s v="KitKat"/>
        <s v="Lampu USB Portable"/>
        <s v="Pulpen Pilot"/>
        <s v="Le Minerale"/>
        <s v="Aqua Botol"/>
        <s v="Vaseline Petroleum"/>
        <s v="You C 1000"/>
        <s v="Wardah Facial Wash"/>
        <s v="Lampu LED 5W"/>
        <s v="Pensil 2B"/>
        <s v="Teh Kotak"/>
        <s v="Sticky Notes"/>
        <s v="Tim Tam"/>
        <s v="Baterai AA Isi 2"/>
        <s v="Roma Kelapa"/>
        <s v="Buku Spiral A4"/>
        <s v="Pocari Sweat"/>
        <s v="Cheese Wafer"/>
        <s v="Map Plastik A4"/>
        <s v="Fanta"/>
        <s v="Good Time Cookies"/>
        <s v="Sunsilk Shampoo"/>
        <s v="Ultra Milk"/>
        <s v="Biore Body Wash"/>
        <s v="Stop Kontak"/>
        <s v="Dettol Antiseptic"/>
        <s v="Nivea Lotion"/>
        <s v="Kabel USB 1M"/>
        <s v="SilverQueen"/>
        <s v="Coca Cola"/>
        <s v="Chitato"/>
        <s v="Tango Waffle"/>
      </sharedItems>
    </cacheField>
    <cacheField name="CATEGORY" numFmtId="0">
      <sharedItems count="5">
        <s v="Personal Care"/>
        <s v="Stationery"/>
        <s v="Beverage"/>
        <s v="Electronics"/>
        <s v="Food"/>
      </sharedItems>
    </cacheField>
    <cacheField name="UNIT" numFmtId="0">
      <sharedItems/>
    </cacheField>
    <cacheField name="PURCHASE PRICE" numFmtId="165">
      <sharedItems containsSemiMixedTypes="0" containsString="0" containsNumber="1" containsInteger="1" minValue="1800" maxValue="25000"/>
    </cacheField>
    <cacheField name="SELLING PRICE" numFmtId="165">
      <sharedItems containsSemiMixedTypes="0" containsString="0" containsNumber="1" containsInteger="1" minValue="3000" maxValue="35000"/>
    </cacheField>
    <cacheField name="TOTAL PURCHASE PRICE" numFmtId="165">
      <sharedItems containsSemiMixedTypes="0" containsString="0" containsNumber="1" containsInteger="1" minValue="129600" maxValue="2200000"/>
    </cacheField>
    <cacheField name="TOTAL SELLING PRICE" numFmtId="165">
      <sharedItems containsSemiMixedTypes="0" containsString="0" containsNumber="1" containsInteger="1" minValue="216000" maxValue="3150000"/>
    </cacheField>
    <cacheField name="DAY" numFmtId="0">
      <sharedItems containsSemiMixedTypes="0" containsString="0" containsNumber="1" containsInteger="1" minValue="1" maxValue="31"/>
    </cacheField>
    <cacheField name="MONTH" numFmtId="0">
      <sharedItems count="23">
        <s v="Jan"/>
        <s v="Feb"/>
        <s v="Mar"/>
        <s v="Apr"/>
        <s v="May"/>
        <s v="Jun"/>
        <s v="Jul"/>
        <s v="Aug"/>
        <s v="Sep"/>
        <s v="Oct"/>
        <s v="Nov"/>
        <s v="Dec"/>
        <s v="January" u="1"/>
        <s v="February" u="1"/>
        <s v="March" u="1"/>
        <s v="April" u="1"/>
        <s v="June" u="1"/>
        <s v="July" u="1"/>
        <s v="August" u="1"/>
        <s v="September" u="1"/>
        <s v="October" u="1"/>
        <s v="November" u="1"/>
        <s v="December" u="1"/>
      </sharedItems>
    </cacheField>
    <cacheField name="YEAR" numFmtId="0">
      <sharedItems containsSemiMixedTypes="0" containsString="0" containsNumber="1" containsInteger="1" minValue="2020" maxValue="2022" count="3">
        <n v="2020"/>
        <n v="2021"/>
        <n v="2022"/>
      </sharedItems>
    </cacheField>
  </cacheFields>
  <extLst>
    <ext xmlns:x14="http://schemas.microsoft.com/office/spreadsheetml/2009/9/main" uri="{725AE2AE-9491-48be-B2B4-4EB974FC3084}">
      <x14:pivotCacheDefinition pivotCacheId="2926696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d v="2020-01-01T00:00:00"/>
    <s v="PRC003"/>
    <x v="0"/>
    <x v="0"/>
    <x v="0"/>
    <n v="0"/>
    <x v="0"/>
    <x v="0"/>
    <s v="Pcs"/>
    <n v="6500"/>
    <n v="9000"/>
    <n v="539500"/>
    <n v="747000"/>
    <n v="1"/>
    <x v="0"/>
    <x v="0"/>
  </r>
  <r>
    <d v="2020-01-02T00:00:00"/>
    <s v="STA006"/>
    <x v="1"/>
    <x v="1"/>
    <x v="0"/>
    <n v="0"/>
    <x v="1"/>
    <x v="1"/>
    <s v="Pcs"/>
    <n v="3000"/>
    <n v="5000"/>
    <n v="228000"/>
    <n v="380000"/>
    <n v="2"/>
    <x v="0"/>
    <x v="0"/>
  </r>
  <r>
    <d v="2020-01-03T00:00:00"/>
    <s v="BEV005"/>
    <x v="2"/>
    <x v="1"/>
    <x v="1"/>
    <n v="0"/>
    <x v="2"/>
    <x v="2"/>
    <s v="Pcs"/>
    <n v="7500"/>
    <n v="9800"/>
    <n v="675000"/>
    <n v="882000"/>
    <n v="3"/>
    <x v="0"/>
    <x v="0"/>
  </r>
  <r>
    <d v="2020-01-04T00:00:00"/>
    <s v="PRC008"/>
    <x v="0"/>
    <x v="2"/>
    <x v="0"/>
    <n v="0"/>
    <x v="3"/>
    <x v="0"/>
    <s v="Pcs"/>
    <n v="13500"/>
    <n v="17000"/>
    <n v="1120500"/>
    <n v="1411000"/>
    <n v="4"/>
    <x v="0"/>
    <x v="0"/>
  </r>
  <r>
    <d v="2020-01-05T00:00:00"/>
    <s v="STA009"/>
    <x v="3"/>
    <x v="0"/>
    <x v="0"/>
    <n v="0"/>
    <x v="4"/>
    <x v="1"/>
    <s v="Pcs"/>
    <n v="6000"/>
    <n v="8000"/>
    <n v="438000"/>
    <n v="584000"/>
    <n v="5"/>
    <x v="0"/>
    <x v="0"/>
  </r>
  <r>
    <d v="2020-01-06T00:00:00"/>
    <s v="ELC008"/>
    <x v="2"/>
    <x v="0"/>
    <x v="0"/>
    <n v="0"/>
    <x v="5"/>
    <x v="3"/>
    <s v="Pcs"/>
    <n v="20000"/>
    <n v="35000"/>
    <n v="1800000"/>
    <n v="3150000"/>
    <n v="6"/>
    <x v="0"/>
    <x v="0"/>
  </r>
  <r>
    <d v="2020-01-07T00:00:00"/>
    <s v="PRC010"/>
    <x v="4"/>
    <x v="0"/>
    <x v="0"/>
    <n v="0"/>
    <x v="6"/>
    <x v="0"/>
    <s v="Pcs"/>
    <n v="24500"/>
    <n v="29000"/>
    <n v="2107000"/>
    <n v="2494000"/>
    <n v="7"/>
    <x v="0"/>
    <x v="0"/>
  </r>
  <r>
    <d v="2020-01-08T00:00:00"/>
    <s v="STA004"/>
    <x v="5"/>
    <x v="0"/>
    <x v="0"/>
    <n v="0"/>
    <x v="7"/>
    <x v="1"/>
    <s v="Pcs"/>
    <n v="1800"/>
    <n v="3000"/>
    <n v="160200"/>
    <n v="267000"/>
    <n v="8"/>
    <x v="0"/>
    <x v="0"/>
  </r>
  <r>
    <d v="2020-01-09T00:00:00"/>
    <s v="FOD008"/>
    <x v="6"/>
    <x v="1"/>
    <x v="0"/>
    <n v="0"/>
    <x v="8"/>
    <x v="4"/>
    <s v="Pcs"/>
    <n v="3000"/>
    <n v="4500"/>
    <n v="222000"/>
    <n v="333000"/>
    <n v="9"/>
    <x v="0"/>
    <x v="0"/>
  </r>
  <r>
    <d v="2020-01-10T00:00:00"/>
    <s v="ELC004"/>
    <x v="7"/>
    <x v="2"/>
    <x v="0"/>
    <n v="0"/>
    <x v="9"/>
    <x v="3"/>
    <s v="Pcs"/>
    <n v="20000"/>
    <n v="30000"/>
    <n v="1440000"/>
    <n v="2160000"/>
    <n v="10"/>
    <x v="0"/>
    <x v="0"/>
  </r>
  <r>
    <d v="2020-01-11T00:00:00"/>
    <s v="BEV008"/>
    <x v="7"/>
    <x v="0"/>
    <x v="1"/>
    <n v="0"/>
    <x v="10"/>
    <x v="2"/>
    <s v="Pcs"/>
    <n v="11000"/>
    <n v="14000"/>
    <n v="792000"/>
    <n v="1008000"/>
    <n v="11"/>
    <x v="0"/>
    <x v="0"/>
  </r>
  <r>
    <d v="2020-01-12T00:00:00"/>
    <s v="BEV008"/>
    <x v="8"/>
    <x v="0"/>
    <x v="1"/>
    <n v="0"/>
    <x v="10"/>
    <x v="2"/>
    <s v="Pcs"/>
    <n v="11000"/>
    <n v="14000"/>
    <n v="957000"/>
    <n v="1218000"/>
    <n v="12"/>
    <x v="0"/>
    <x v="0"/>
  </r>
  <r>
    <d v="2020-01-13T00:00:00"/>
    <s v="STA009"/>
    <x v="5"/>
    <x v="1"/>
    <x v="0"/>
    <n v="0"/>
    <x v="4"/>
    <x v="1"/>
    <s v="Pcs"/>
    <n v="6000"/>
    <n v="8000"/>
    <n v="534000"/>
    <n v="712000"/>
    <n v="13"/>
    <x v="0"/>
    <x v="0"/>
  </r>
  <r>
    <d v="2020-01-14T00:00:00"/>
    <s v="BEV008"/>
    <x v="9"/>
    <x v="0"/>
    <x v="0"/>
    <n v="0"/>
    <x v="10"/>
    <x v="2"/>
    <s v="Pcs"/>
    <n v="11000"/>
    <n v="14000"/>
    <n v="968000"/>
    <n v="1232000"/>
    <n v="14"/>
    <x v="0"/>
    <x v="0"/>
  </r>
  <r>
    <d v="2020-01-15T00:00:00"/>
    <s v="ELC007"/>
    <x v="6"/>
    <x v="2"/>
    <x v="1"/>
    <n v="0"/>
    <x v="11"/>
    <x v="3"/>
    <s v="Pcs"/>
    <n v="18000"/>
    <n v="27000"/>
    <n v="1332000"/>
    <n v="1998000"/>
    <n v="15"/>
    <x v="0"/>
    <x v="0"/>
  </r>
  <r>
    <d v="2020-01-16T00:00:00"/>
    <s v="PRC008"/>
    <x v="0"/>
    <x v="2"/>
    <x v="0"/>
    <n v="0"/>
    <x v="3"/>
    <x v="0"/>
    <s v="Pcs"/>
    <n v="13500"/>
    <n v="17000"/>
    <n v="1120500"/>
    <n v="1411000"/>
    <n v="16"/>
    <x v="0"/>
    <x v="0"/>
  </r>
  <r>
    <d v="2020-01-17T00:00:00"/>
    <s v="STA007"/>
    <x v="6"/>
    <x v="1"/>
    <x v="1"/>
    <n v="0"/>
    <x v="12"/>
    <x v="1"/>
    <s v="Pcs"/>
    <n v="4500"/>
    <n v="6800"/>
    <n v="333000"/>
    <n v="503200"/>
    <n v="17"/>
    <x v="0"/>
    <x v="0"/>
  </r>
  <r>
    <d v="2020-01-18T00:00:00"/>
    <s v="ELC005"/>
    <x v="6"/>
    <x v="0"/>
    <x v="1"/>
    <n v="0"/>
    <x v="13"/>
    <x v="3"/>
    <s v="Pcs"/>
    <n v="25000"/>
    <n v="35000"/>
    <n v="1850000"/>
    <n v="2590000"/>
    <n v="18"/>
    <x v="0"/>
    <x v="0"/>
  </r>
  <r>
    <d v="2020-01-19T00:00:00"/>
    <s v="STA005"/>
    <x v="10"/>
    <x v="1"/>
    <x v="0"/>
    <n v="0"/>
    <x v="14"/>
    <x v="1"/>
    <s v="Pcs"/>
    <n v="2200"/>
    <n v="3500"/>
    <n v="184800"/>
    <n v="294000"/>
    <n v="19"/>
    <x v="0"/>
    <x v="0"/>
  </r>
  <r>
    <d v="2020-01-20T00:00:00"/>
    <s v="FOD007"/>
    <x v="11"/>
    <x v="2"/>
    <x v="0"/>
    <n v="0"/>
    <x v="15"/>
    <x v="4"/>
    <s v="Pcs"/>
    <n v="7200"/>
    <n v="9500"/>
    <n v="554400"/>
    <n v="731500"/>
    <n v="20"/>
    <x v="0"/>
    <x v="0"/>
  </r>
  <r>
    <d v="2020-01-21T00:00:00"/>
    <s v="PRC004"/>
    <x v="12"/>
    <x v="2"/>
    <x v="1"/>
    <n v="0"/>
    <x v="16"/>
    <x v="0"/>
    <s v="Pcs"/>
    <n v="7200"/>
    <n v="10000"/>
    <n v="561600"/>
    <n v="780000"/>
    <n v="21"/>
    <x v="0"/>
    <x v="0"/>
  </r>
  <r>
    <d v="2020-01-22T00:00:00"/>
    <s v="FOD003"/>
    <x v="1"/>
    <x v="1"/>
    <x v="1"/>
    <n v="0"/>
    <x v="17"/>
    <x v="4"/>
    <s v="Pcs"/>
    <n v="8750"/>
    <n v="10500"/>
    <n v="665000"/>
    <n v="798000"/>
    <n v="22"/>
    <x v="0"/>
    <x v="0"/>
  </r>
  <r>
    <d v="2020-01-23T00:00:00"/>
    <s v="BEV008"/>
    <x v="9"/>
    <x v="0"/>
    <x v="1"/>
    <n v="0"/>
    <x v="10"/>
    <x v="2"/>
    <s v="Pcs"/>
    <n v="11000"/>
    <n v="14000"/>
    <n v="968000"/>
    <n v="1232000"/>
    <n v="23"/>
    <x v="0"/>
    <x v="0"/>
  </r>
  <r>
    <d v="2020-01-24T00:00:00"/>
    <s v="ELC009"/>
    <x v="13"/>
    <x v="1"/>
    <x v="0"/>
    <n v="0"/>
    <x v="18"/>
    <x v="3"/>
    <s v="Pcs"/>
    <n v="12000"/>
    <n v="20000"/>
    <n v="1020000"/>
    <n v="1700000"/>
    <n v="24"/>
    <x v="0"/>
    <x v="0"/>
  </r>
  <r>
    <d v="2020-01-25T00:00:00"/>
    <s v="STA002"/>
    <x v="14"/>
    <x v="2"/>
    <x v="1"/>
    <n v="0"/>
    <x v="19"/>
    <x v="1"/>
    <s v="Pcs"/>
    <n v="5500"/>
    <n v="7500"/>
    <n v="434500"/>
    <n v="592500"/>
    <n v="25"/>
    <x v="0"/>
    <x v="0"/>
  </r>
  <r>
    <d v="2020-01-26T00:00:00"/>
    <s v="BEV002"/>
    <x v="15"/>
    <x v="0"/>
    <x v="0"/>
    <n v="0"/>
    <x v="20"/>
    <x v="2"/>
    <s v="Pcs"/>
    <n v="2500"/>
    <n v="4000"/>
    <n v="200000"/>
    <n v="320000"/>
    <n v="26"/>
    <x v="0"/>
    <x v="0"/>
  </r>
  <r>
    <d v="2020-01-27T00:00:00"/>
    <s v="BEV005"/>
    <x v="16"/>
    <x v="0"/>
    <x v="1"/>
    <n v="0"/>
    <x v="2"/>
    <x v="2"/>
    <s v="Pcs"/>
    <n v="7500"/>
    <n v="9800"/>
    <n v="615000"/>
    <n v="803600"/>
    <n v="27"/>
    <x v="0"/>
    <x v="0"/>
  </r>
  <r>
    <d v="2020-01-28T00:00:00"/>
    <s v="BEV003"/>
    <x v="10"/>
    <x v="0"/>
    <x v="0"/>
    <n v="0"/>
    <x v="21"/>
    <x v="2"/>
    <s v="Pcs"/>
    <n v="3000"/>
    <n v="4500"/>
    <n v="252000"/>
    <n v="378000"/>
    <n v="28"/>
    <x v="0"/>
    <x v="0"/>
  </r>
  <r>
    <d v="2020-01-29T00:00:00"/>
    <s v="PRC005"/>
    <x v="10"/>
    <x v="1"/>
    <x v="0"/>
    <n v="0"/>
    <x v="22"/>
    <x v="0"/>
    <s v="Pcs"/>
    <n v="20500"/>
    <n v="24000"/>
    <n v="1722000"/>
    <n v="2016000"/>
    <n v="29"/>
    <x v="0"/>
    <x v="0"/>
  </r>
  <r>
    <d v="2020-01-30T00:00:00"/>
    <s v="ELC007"/>
    <x v="12"/>
    <x v="1"/>
    <x v="0"/>
    <n v="0"/>
    <x v="11"/>
    <x v="3"/>
    <s v="Pcs"/>
    <n v="18000"/>
    <n v="27000"/>
    <n v="1404000"/>
    <n v="2106000"/>
    <n v="30"/>
    <x v="0"/>
    <x v="0"/>
  </r>
  <r>
    <d v="2020-01-31T00:00:00"/>
    <s v="FOD008"/>
    <x v="5"/>
    <x v="1"/>
    <x v="1"/>
    <n v="0"/>
    <x v="8"/>
    <x v="4"/>
    <s v="Pcs"/>
    <n v="3000"/>
    <n v="4500"/>
    <n v="267000"/>
    <n v="400500"/>
    <n v="31"/>
    <x v="0"/>
    <x v="0"/>
  </r>
  <r>
    <d v="2020-02-01T00:00:00"/>
    <s v="STA004"/>
    <x v="4"/>
    <x v="2"/>
    <x v="0"/>
    <n v="0"/>
    <x v="7"/>
    <x v="1"/>
    <s v="Pcs"/>
    <n v="1800"/>
    <n v="3000"/>
    <n v="154800"/>
    <n v="258000"/>
    <n v="1"/>
    <x v="1"/>
    <x v="0"/>
  </r>
  <r>
    <d v="2020-02-02T00:00:00"/>
    <s v="FOD003"/>
    <x v="1"/>
    <x v="0"/>
    <x v="1"/>
    <n v="0"/>
    <x v="17"/>
    <x v="4"/>
    <s v="Pcs"/>
    <n v="8750"/>
    <n v="10500"/>
    <n v="665000"/>
    <n v="798000"/>
    <n v="2"/>
    <x v="1"/>
    <x v="0"/>
  </r>
  <r>
    <d v="2020-02-03T00:00:00"/>
    <s v="ELC005"/>
    <x v="14"/>
    <x v="1"/>
    <x v="0"/>
    <n v="0"/>
    <x v="13"/>
    <x v="3"/>
    <s v="Pcs"/>
    <n v="25000"/>
    <n v="35000"/>
    <n v="1975000"/>
    <n v="2765000"/>
    <n v="3"/>
    <x v="1"/>
    <x v="0"/>
  </r>
  <r>
    <d v="2020-02-04T00:00:00"/>
    <s v="BEV010"/>
    <x v="17"/>
    <x v="1"/>
    <x v="1"/>
    <n v="0"/>
    <x v="23"/>
    <x v="2"/>
    <s v="Pcs"/>
    <n v="12000"/>
    <n v="15500"/>
    <n v="900000"/>
    <n v="1162500"/>
    <n v="4"/>
    <x v="1"/>
    <x v="0"/>
  </r>
  <r>
    <d v="2020-02-05T00:00:00"/>
    <s v="PRC005"/>
    <x v="18"/>
    <x v="2"/>
    <x v="1"/>
    <n v="0"/>
    <x v="22"/>
    <x v="0"/>
    <s v="Pcs"/>
    <n v="20500"/>
    <n v="24000"/>
    <n v="1455500"/>
    <n v="1704000"/>
    <n v="5"/>
    <x v="1"/>
    <x v="0"/>
  </r>
  <r>
    <d v="2020-02-06T00:00:00"/>
    <s v="PRC009"/>
    <x v="19"/>
    <x v="0"/>
    <x v="0"/>
    <n v="0"/>
    <x v="24"/>
    <x v="0"/>
    <s v="Pcs"/>
    <n v="21000"/>
    <n v="25000"/>
    <n v="1470000"/>
    <n v="1750000"/>
    <n v="6"/>
    <x v="1"/>
    <x v="0"/>
  </r>
  <r>
    <d v="2020-02-07T00:00:00"/>
    <s v="PRC009"/>
    <x v="12"/>
    <x v="0"/>
    <x v="0"/>
    <n v="0"/>
    <x v="24"/>
    <x v="0"/>
    <s v="Pcs"/>
    <n v="21000"/>
    <n v="25000"/>
    <n v="1638000"/>
    <n v="1950000"/>
    <n v="7"/>
    <x v="1"/>
    <x v="0"/>
  </r>
  <r>
    <d v="2020-02-08T00:00:00"/>
    <s v="ELC002"/>
    <x v="16"/>
    <x v="0"/>
    <x v="1"/>
    <n v="0"/>
    <x v="25"/>
    <x v="3"/>
    <s v="Pcs"/>
    <n v="20000"/>
    <n v="30000"/>
    <n v="1640000"/>
    <n v="2460000"/>
    <n v="8"/>
    <x v="1"/>
    <x v="0"/>
  </r>
  <r>
    <d v="2020-02-09T00:00:00"/>
    <s v="STA003"/>
    <x v="3"/>
    <x v="0"/>
    <x v="0"/>
    <n v="0"/>
    <x v="26"/>
    <x v="1"/>
    <s v="Pcs"/>
    <n v="2500"/>
    <n v="4000"/>
    <n v="182500"/>
    <n v="292000"/>
    <n v="9"/>
    <x v="1"/>
    <x v="0"/>
  </r>
  <r>
    <d v="2020-02-10T00:00:00"/>
    <s v="BEV001"/>
    <x v="13"/>
    <x v="0"/>
    <x v="0"/>
    <n v="0"/>
    <x v="27"/>
    <x v="2"/>
    <s v="Pcs"/>
    <n v="3750"/>
    <n v="5000"/>
    <n v="318750"/>
    <n v="425000"/>
    <n v="10"/>
    <x v="1"/>
    <x v="0"/>
  </r>
  <r>
    <d v="2020-02-11T00:00:00"/>
    <s v="STA008"/>
    <x v="8"/>
    <x v="2"/>
    <x v="1"/>
    <n v="0"/>
    <x v="28"/>
    <x v="1"/>
    <s v="Pcs"/>
    <n v="5000"/>
    <n v="7500"/>
    <n v="435000"/>
    <n v="652500"/>
    <n v="11"/>
    <x v="1"/>
    <x v="0"/>
  </r>
  <r>
    <d v="2020-02-12T00:00:00"/>
    <s v="ELC002"/>
    <x v="7"/>
    <x v="2"/>
    <x v="1"/>
    <n v="0"/>
    <x v="25"/>
    <x v="3"/>
    <s v="Pcs"/>
    <n v="20000"/>
    <n v="30000"/>
    <n v="1440000"/>
    <n v="2160000"/>
    <n v="12"/>
    <x v="1"/>
    <x v="0"/>
  </r>
  <r>
    <d v="2020-02-13T00:00:00"/>
    <s v="FOD005"/>
    <x v="19"/>
    <x v="1"/>
    <x v="1"/>
    <n v="0"/>
    <x v="29"/>
    <x v="4"/>
    <s v="Pcs"/>
    <n v="12500"/>
    <n v="15000"/>
    <n v="875000"/>
    <n v="1050000"/>
    <n v="13"/>
    <x v="1"/>
    <x v="0"/>
  </r>
  <r>
    <d v="2020-02-14T00:00:00"/>
    <s v="ELC005"/>
    <x v="15"/>
    <x v="1"/>
    <x v="0"/>
    <n v="0"/>
    <x v="13"/>
    <x v="3"/>
    <s v="Pcs"/>
    <n v="25000"/>
    <n v="35000"/>
    <n v="2000000"/>
    <n v="2800000"/>
    <n v="14"/>
    <x v="1"/>
    <x v="0"/>
  </r>
  <r>
    <d v="2020-02-15T00:00:00"/>
    <s v="ELC001"/>
    <x v="16"/>
    <x v="2"/>
    <x v="0"/>
    <n v="0"/>
    <x v="30"/>
    <x v="3"/>
    <s v="Pcs"/>
    <n v="10000"/>
    <n v="15000"/>
    <n v="820000"/>
    <n v="1230000"/>
    <n v="15"/>
    <x v="1"/>
    <x v="0"/>
  </r>
  <r>
    <d v="2020-02-16T00:00:00"/>
    <s v="FOD007"/>
    <x v="6"/>
    <x v="2"/>
    <x v="1"/>
    <n v="0"/>
    <x v="15"/>
    <x v="4"/>
    <s v="Pcs"/>
    <n v="7200"/>
    <n v="9500"/>
    <n v="532800"/>
    <n v="703000"/>
    <n v="16"/>
    <x v="1"/>
    <x v="0"/>
  </r>
  <r>
    <d v="2020-02-17T00:00:00"/>
    <s v="FOD009"/>
    <x v="16"/>
    <x v="2"/>
    <x v="0"/>
    <n v="0"/>
    <x v="31"/>
    <x v="4"/>
    <s v="Pcs"/>
    <n v="5500"/>
    <n v="7250"/>
    <n v="451000"/>
    <n v="594500"/>
    <n v="17"/>
    <x v="1"/>
    <x v="0"/>
  </r>
  <r>
    <d v="2020-02-18T00:00:00"/>
    <s v="STA001"/>
    <x v="19"/>
    <x v="2"/>
    <x v="1"/>
    <n v="0"/>
    <x v="32"/>
    <x v="1"/>
    <s v="Pcs"/>
    <n v="9500"/>
    <n v="12000"/>
    <n v="665000"/>
    <n v="840000"/>
    <n v="18"/>
    <x v="1"/>
    <x v="0"/>
  </r>
  <r>
    <d v="2020-02-19T00:00:00"/>
    <s v="STA002"/>
    <x v="17"/>
    <x v="0"/>
    <x v="1"/>
    <n v="0"/>
    <x v="19"/>
    <x v="1"/>
    <s v="Pcs"/>
    <n v="5500"/>
    <n v="7500"/>
    <n v="412500"/>
    <n v="562500"/>
    <n v="19"/>
    <x v="1"/>
    <x v="0"/>
  </r>
  <r>
    <d v="2020-02-20T00:00:00"/>
    <s v="BEV009"/>
    <x v="14"/>
    <x v="1"/>
    <x v="0"/>
    <n v="0"/>
    <x v="33"/>
    <x v="2"/>
    <s v="Pcs"/>
    <n v="6500"/>
    <n v="8500"/>
    <n v="513500"/>
    <n v="671500"/>
    <n v="20"/>
    <x v="1"/>
    <x v="0"/>
  </r>
  <r>
    <d v="2020-02-21T00:00:00"/>
    <s v="STA006"/>
    <x v="17"/>
    <x v="1"/>
    <x v="0"/>
    <n v="0"/>
    <x v="1"/>
    <x v="1"/>
    <s v="Pcs"/>
    <n v="3000"/>
    <n v="5000"/>
    <n v="225000"/>
    <n v="375000"/>
    <n v="21"/>
    <x v="1"/>
    <x v="0"/>
  </r>
  <r>
    <d v="2020-02-22T00:00:00"/>
    <s v="ELC001"/>
    <x v="11"/>
    <x v="2"/>
    <x v="0"/>
    <n v="0"/>
    <x v="30"/>
    <x v="3"/>
    <s v="Pcs"/>
    <n v="10000"/>
    <n v="15000"/>
    <n v="770000"/>
    <n v="1155000"/>
    <n v="22"/>
    <x v="1"/>
    <x v="0"/>
  </r>
  <r>
    <d v="2020-02-23T00:00:00"/>
    <s v="STA008"/>
    <x v="15"/>
    <x v="1"/>
    <x v="1"/>
    <n v="0"/>
    <x v="28"/>
    <x v="1"/>
    <s v="Pcs"/>
    <n v="5000"/>
    <n v="7500"/>
    <n v="400000"/>
    <n v="600000"/>
    <n v="23"/>
    <x v="1"/>
    <x v="0"/>
  </r>
  <r>
    <d v="2020-02-24T00:00:00"/>
    <s v="PRC004"/>
    <x v="16"/>
    <x v="1"/>
    <x v="1"/>
    <n v="0"/>
    <x v="16"/>
    <x v="0"/>
    <s v="Pcs"/>
    <n v="7200"/>
    <n v="10000"/>
    <n v="590400"/>
    <n v="820000"/>
    <n v="24"/>
    <x v="1"/>
    <x v="0"/>
  </r>
  <r>
    <d v="2020-02-25T00:00:00"/>
    <s v="FOD006"/>
    <x v="18"/>
    <x v="1"/>
    <x v="1"/>
    <n v="0"/>
    <x v="34"/>
    <x v="4"/>
    <s v="Pcs"/>
    <n v="4800"/>
    <n v="6500"/>
    <n v="340800"/>
    <n v="461500"/>
    <n v="25"/>
    <x v="1"/>
    <x v="0"/>
  </r>
  <r>
    <d v="2020-02-26T00:00:00"/>
    <s v="STA010"/>
    <x v="12"/>
    <x v="2"/>
    <x v="0"/>
    <n v="0"/>
    <x v="35"/>
    <x v="1"/>
    <s v="Pcs"/>
    <n v="3800"/>
    <n v="5500"/>
    <n v="296400"/>
    <n v="429000"/>
    <n v="26"/>
    <x v="1"/>
    <x v="0"/>
  </r>
  <r>
    <d v="2020-02-27T00:00:00"/>
    <s v="ELC009"/>
    <x v="17"/>
    <x v="0"/>
    <x v="1"/>
    <n v="0"/>
    <x v="18"/>
    <x v="3"/>
    <s v="Pcs"/>
    <n v="12000"/>
    <n v="20000"/>
    <n v="900000"/>
    <n v="1500000"/>
    <n v="27"/>
    <x v="1"/>
    <x v="0"/>
  </r>
  <r>
    <d v="2020-02-28T00:00:00"/>
    <s v="BEV010"/>
    <x v="10"/>
    <x v="2"/>
    <x v="0"/>
    <n v="0"/>
    <x v="23"/>
    <x v="2"/>
    <s v="Pcs"/>
    <n v="12000"/>
    <n v="15500"/>
    <n v="1008000"/>
    <n v="1302000"/>
    <n v="28"/>
    <x v="1"/>
    <x v="0"/>
  </r>
  <r>
    <d v="2020-02-29T00:00:00"/>
    <s v="BEV005"/>
    <x v="16"/>
    <x v="0"/>
    <x v="0"/>
    <n v="0"/>
    <x v="2"/>
    <x v="2"/>
    <s v="Pcs"/>
    <n v="7500"/>
    <n v="9800"/>
    <n v="615000"/>
    <n v="803600"/>
    <n v="29"/>
    <x v="1"/>
    <x v="0"/>
  </r>
  <r>
    <d v="2020-03-01T00:00:00"/>
    <s v="ELC008"/>
    <x v="14"/>
    <x v="1"/>
    <x v="0"/>
    <n v="0"/>
    <x v="5"/>
    <x v="3"/>
    <s v="Pcs"/>
    <n v="20000"/>
    <n v="35000"/>
    <n v="1580000"/>
    <n v="2765000"/>
    <n v="1"/>
    <x v="2"/>
    <x v="0"/>
  </r>
  <r>
    <d v="2020-03-02T00:00:00"/>
    <s v="BEV006"/>
    <x v="1"/>
    <x v="0"/>
    <x v="0"/>
    <n v="0"/>
    <x v="36"/>
    <x v="2"/>
    <s v="Pcs"/>
    <n v="7200"/>
    <n v="9500"/>
    <n v="547200"/>
    <n v="722000"/>
    <n v="2"/>
    <x v="2"/>
    <x v="0"/>
  </r>
  <r>
    <d v="2020-03-03T00:00:00"/>
    <s v="PRC008"/>
    <x v="19"/>
    <x v="1"/>
    <x v="0"/>
    <n v="0"/>
    <x v="3"/>
    <x v="0"/>
    <s v="Pcs"/>
    <n v="13500"/>
    <n v="17000"/>
    <n v="945000"/>
    <n v="1190000"/>
    <n v="3"/>
    <x v="2"/>
    <x v="0"/>
  </r>
  <r>
    <d v="2020-03-04T00:00:00"/>
    <s v="FOD003"/>
    <x v="13"/>
    <x v="0"/>
    <x v="0"/>
    <n v="0"/>
    <x v="17"/>
    <x v="4"/>
    <s v="Pcs"/>
    <n v="8750"/>
    <n v="10500"/>
    <n v="743750"/>
    <n v="892500"/>
    <n v="4"/>
    <x v="2"/>
    <x v="0"/>
  </r>
  <r>
    <d v="2020-03-05T00:00:00"/>
    <s v="STA004"/>
    <x v="6"/>
    <x v="0"/>
    <x v="1"/>
    <n v="0"/>
    <x v="7"/>
    <x v="1"/>
    <s v="Pcs"/>
    <n v="1800"/>
    <n v="3000"/>
    <n v="133200"/>
    <n v="222000"/>
    <n v="5"/>
    <x v="2"/>
    <x v="0"/>
  </r>
  <r>
    <d v="2020-03-06T00:00:00"/>
    <s v="ELC007"/>
    <x v="18"/>
    <x v="1"/>
    <x v="1"/>
    <n v="0"/>
    <x v="11"/>
    <x v="3"/>
    <s v="Pcs"/>
    <n v="18000"/>
    <n v="27000"/>
    <n v="1278000"/>
    <n v="1917000"/>
    <n v="6"/>
    <x v="2"/>
    <x v="0"/>
  </r>
  <r>
    <d v="2020-03-07T00:00:00"/>
    <s v="FOD007"/>
    <x v="16"/>
    <x v="1"/>
    <x v="0"/>
    <n v="0"/>
    <x v="15"/>
    <x v="4"/>
    <s v="Pcs"/>
    <n v="7200"/>
    <n v="9500"/>
    <n v="590400"/>
    <n v="779000"/>
    <n v="7"/>
    <x v="2"/>
    <x v="0"/>
  </r>
  <r>
    <d v="2020-03-08T00:00:00"/>
    <s v="BEV003"/>
    <x v="19"/>
    <x v="1"/>
    <x v="1"/>
    <n v="0"/>
    <x v="21"/>
    <x v="2"/>
    <s v="Pcs"/>
    <n v="3000"/>
    <n v="4500"/>
    <n v="210000"/>
    <n v="315000"/>
    <n v="8"/>
    <x v="2"/>
    <x v="0"/>
  </r>
  <r>
    <d v="2020-03-09T00:00:00"/>
    <s v="PRC003"/>
    <x v="2"/>
    <x v="2"/>
    <x v="1"/>
    <n v="0"/>
    <x v="0"/>
    <x v="0"/>
    <s v="Pcs"/>
    <n v="6500"/>
    <n v="9000"/>
    <n v="585000"/>
    <n v="810000"/>
    <n v="9"/>
    <x v="2"/>
    <x v="0"/>
  </r>
  <r>
    <d v="2020-03-10T00:00:00"/>
    <s v="ELC005"/>
    <x v="16"/>
    <x v="1"/>
    <x v="0"/>
    <n v="0"/>
    <x v="13"/>
    <x v="3"/>
    <s v="Pcs"/>
    <n v="25000"/>
    <n v="35000"/>
    <n v="2050000"/>
    <n v="2870000"/>
    <n v="10"/>
    <x v="2"/>
    <x v="0"/>
  </r>
  <r>
    <d v="2020-03-11T00:00:00"/>
    <s v="ELC007"/>
    <x v="18"/>
    <x v="0"/>
    <x v="1"/>
    <n v="0"/>
    <x v="11"/>
    <x v="3"/>
    <s v="Pcs"/>
    <n v="18000"/>
    <n v="27000"/>
    <n v="1278000"/>
    <n v="1917000"/>
    <n v="11"/>
    <x v="2"/>
    <x v="0"/>
  </r>
  <r>
    <d v="2020-03-12T00:00:00"/>
    <s v="FOD010"/>
    <x v="4"/>
    <x v="2"/>
    <x v="1"/>
    <n v="0"/>
    <x v="37"/>
    <x v="4"/>
    <s v="Pcs"/>
    <n v="10000"/>
    <n v="12500"/>
    <n v="860000"/>
    <n v="1075000"/>
    <n v="12"/>
    <x v="2"/>
    <x v="0"/>
  </r>
  <r>
    <d v="2020-03-13T00:00:00"/>
    <s v="BEV008"/>
    <x v="0"/>
    <x v="1"/>
    <x v="1"/>
    <n v="0"/>
    <x v="10"/>
    <x v="2"/>
    <s v="Pcs"/>
    <n v="11000"/>
    <n v="14000"/>
    <n v="913000"/>
    <n v="1162000"/>
    <n v="13"/>
    <x v="2"/>
    <x v="0"/>
  </r>
  <r>
    <d v="2020-03-14T00:00:00"/>
    <s v="PRC002"/>
    <x v="5"/>
    <x v="1"/>
    <x v="0"/>
    <n v="0"/>
    <x v="38"/>
    <x v="0"/>
    <s v="Pcs"/>
    <n v="15000"/>
    <n v="18000"/>
    <n v="1335000"/>
    <n v="1602000"/>
    <n v="14"/>
    <x v="2"/>
    <x v="0"/>
  </r>
  <r>
    <d v="2020-03-15T00:00:00"/>
    <s v="FOD005"/>
    <x v="7"/>
    <x v="2"/>
    <x v="0"/>
    <n v="0"/>
    <x v="29"/>
    <x v="4"/>
    <s v="Pcs"/>
    <n v="12500"/>
    <n v="15000"/>
    <n v="900000"/>
    <n v="1080000"/>
    <n v="15"/>
    <x v="2"/>
    <x v="0"/>
  </r>
  <r>
    <d v="2020-03-16T00:00:00"/>
    <s v="BEV008"/>
    <x v="5"/>
    <x v="1"/>
    <x v="0"/>
    <n v="0"/>
    <x v="10"/>
    <x v="2"/>
    <s v="Pcs"/>
    <n v="11000"/>
    <n v="14000"/>
    <n v="979000"/>
    <n v="1246000"/>
    <n v="16"/>
    <x v="2"/>
    <x v="0"/>
  </r>
  <r>
    <d v="2020-03-17T00:00:00"/>
    <s v="BEV007"/>
    <x v="16"/>
    <x v="0"/>
    <x v="0"/>
    <n v="0"/>
    <x v="39"/>
    <x v="2"/>
    <s v="Pcs"/>
    <n v="9800"/>
    <n v="12500"/>
    <n v="803600"/>
    <n v="1025000"/>
    <n v="17"/>
    <x v="2"/>
    <x v="0"/>
  </r>
  <r>
    <d v="2020-03-18T00:00:00"/>
    <s v="STA001"/>
    <x v="9"/>
    <x v="0"/>
    <x v="1"/>
    <n v="0"/>
    <x v="32"/>
    <x v="1"/>
    <s v="Pcs"/>
    <n v="9500"/>
    <n v="12000"/>
    <n v="836000"/>
    <n v="1056000"/>
    <n v="18"/>
    <x v="2"/>
    <x v="0"/>
  </r>
  <r>
    <d v="2020-03-19T00:00:00"/>
    <s v="PRC006"/>
    <x v="14"/>
    <x v="0"/>
    <x v="0"/>
    <n v="0"/>
    <x v="40"/>
    <x v="0"/>
    <s v="Pcs"/>
    <n v="14000"/>
    <n v="17500"/>
    <n v="1106000"/>
    <n v="1382500"/>
    <n v="19"/>
    <x v="2"/>
    <x v="0"/>
  </r>
  <r>
    <d v="2020-03-20T00:00:00"/>
    <s v="PRC010"/>
    <x v="10"/>
    <x v="0"/>
    <x v="0"/>
    <n v="0"/>
    <x v="6"/>
    <x v="0"/>
    <s v="Pcs"/>
    <n v="24500"/>
    <n v="29000"/>
    <n v="2058000"/>
    <n v="2436000"/>
    <n v="20"/>
    <x v="2"/>
    <x v="0"/>
  </r>
  <r>
    <d v="2020-03-21T00:00:00"/>
    <s v="FOD006"/>
    <x v="18"/>
    <x v="0"/>
    <x v="1"/>
    <n v="0"/>
    <x v="34"/>
    <x v="4"/>
    <s v="Pcs"/>
    <n v="4800"/>
    <n v="6500"/>
    <n v="340800"/>
    <n v="461500"/>
    <n v="21"/>
    <x v="2"/>
    <x v="0"/>
  </r>
  <r>
    <d v="2020-03-22T00:00:00"/>
    <s v="ELC007"/>
    <x v="15"/>
    <x v="2"/>
    <x v="1"/>
    <n v="0"/>
    <x v="11"/>
    <x v="3"/>
    <s v="Pcs"/>
    <n v="18000"/>
    <n v="27000"/>
    <n v="1440000"/>
    <n v="2160000"/>
    <n v="22"/>
    <x v="2"/>
    <x v="0"/>
  </r>
  <r>
    <d v="2020-03-23T00:00:00"/>
    <s v="STA001"/>
    <x v="7"/>
    <x v="0"/>
    <x v="0"/>
    <n v="0"/>
    <x v="32"/>
    <x v="1"/>
    <s v="Pcs"/>
    <n v="9500"/>
    <n v="12000"/>
    <n v="684000"/>
    <n v="864000"/>
    <n v="23"/>
    <x v="2"/>
    <x v="0"/>
  </r>
  <r>
    <d v="2020-03-24T00:00:00"/>
    <s v="ELC006"/>
    <x v="1"/>
    <x v="2"/>
    <x v="0"/>
    <n v="0"/>
    <x v="41"/>
    <x v="3"/>
    <s v="Pcs"/>
    <n v="15000"/>
    <n v="20000"/>
    <n v="1140000"/>
    <n v="1520000"/>
    <n v="24"/>
    <x v="2"/>
    <x v="0"/>
  </r>
  <r>
    <d v="2020-03-25T00:00:00"/>
    <s v="PRC002"/>
    <x v="19"/>
    <x v="2"/>
    <x v="1"/>
    <n v="0"/>
    <x v="38"/>
    <x v="0"/>
    <s v="Pcs"/>
    <n v="15000"/>
    <n v="18000"/>
    <n v="1050000"/>
    <n v="1260000"/>
    <n v="25"/>
    <x v="2"/>
    <x v="0"/>
  </r>
  <r>
    <d v="2020-03-26T00:00:00"/>
    <s v="PRC005"/>
    <x v="18"/>
    <x v="0"/>
    <x v="1"/>
    <n v="0"/>
    <x v="22"/>
    <x v="0"/>
    <s v="Pcs"/>
    <n v="20500"/>
    <n v="24000"/>
    <n v="1455500"/>
    <n v="1704000"/>
    <n v="26"/>
    <x v="2"/>
    <x v="0"/>
  </r>
  <r>
    <d v="2020-03-27T00:00:00"/>
    <s v="STA007"/>
    <x v="2"/>
    <x v="1"/>
    <x v="1"/>
    <n v="0"/>
    <x v="12"/>
    <x v="1"/>
    <s v="Pcs"/>
    <n v="4500"/>
    <n v="6800"/>
    <n v="405000"/>
    <n v="612000"/>
    <n v="27"/>
    <x v="2"/>
    <x v="0"/>
  </r>
  <r>
    <d v="2020-03-28T00:00:00"/>
    <s v="STA009"/>
    <x v="7"/>
    <x v="0"/>
    <x v="0"/>
    <n v="0"/>
    <x v="4"/>
    <x v="1"/>
    <s v="Pcs"/>
    <n v="6000"/>
    <n v="8000"/>
    <n v="432000"/>
    <n v="576000"/>
    <n v="28"/>
    <x v="2"/>
    <x v="0"/>
  </r>
  <r>
    <d v="2020-03-29T00:00:00"/>
    <s v="ELC006"/>
    <x v="13"/>
    <x v="2"/>
    <x v="0"/>
    <n v="0"/>
    <x v="41"/>
    <x v="3"/>
    <s v="Pcs"/>
    <n v="15000"/>
    <n v="20000"/>
    <n v="1275000"/>
    <n v="1700000"/>
    <n v="29"/>
    <x v="2"/>
    <x v="0"/>
  </r>
  <r>
    <d v="2020-03-30T00:00:00"/>
    <s v="FOD003"/>
    <x v="14"/>
    <x v="0"/>
    <x v="1"/>
    <n v="0"/>
    <x v="17"/>
    <x v="4"/>
    <s v="Pcs"/>
    <n v="8750"/>
    <n v="10500"/>
    <n v="691250"/>
    <n v="829500"/>
    <n v="30"/>
    <x v="2"/>
    <x v="0"/>
  </r>
  <r>
    <d v="2020-03-31T00:00:00"/>
    <s v="BEV001"/>
    <x v="1"/>
    <x v="1"/>
    <x v="1"/>
    <n v="0"/>
    <x v="27"/>
    <x v="2"/>
    <s v="Pcs"/>
    <n v="3750"/>
    <n v="5000"/>
    <n v="285000"/>
    <n v="380000"/>
    <n v="31"/>
    <x v="2"/>
    <x v="0"/>
  </r>
  <r>
    <d v="2020-04-01T00:00:00"/>
    <s v="PRC007"/>
    <x v="3"/>
    <x v="0"/>
    <x v="1"/>
    <n v="0"/>
    <x v="42"/>
    <x v="0"/>
    <s v="Pcs"/>
    <n v="9500"/>
    <n v="12000"/>
    <n v="693500"/>
    <n v="876000"/>
    <n v="1"/>
    <x v="3"/>
    <x v="0"/>
  </r>
  <r>
    <d v="2020-04-02T00:00:00"/>
    <s v="STA010"/>
    <x v="0"/>
    <x v="0"/>
    <x v="0"/>
    <n v="0"/>
    <x v="35"/>
    <x v="1"/>
    <s v="Pcs"/>
    <n v="3800"/>
    <n v="5500"/>
    <n v="315400"/>
    <n v="456500"/>
    <n v="2"/>
    <x v="3"/>
    <x v="0"/>
  </r>
  <r>
    <d v="2020-04-03T00:00:00"/>
    <s v="PRC001"/>
    <x v="17"/>
    <x v="0"/>
    <x v="1"/>
    <n v="0"/>
    <x v="43"/>
    <x v="0"/>
    <s v="Pcs"/>
    <n v="18000"/>
    <n v="21000"/>
    <n v="1350000"/>
    <n v="1575000"/>
    <n v="3"/>
    <x v="3"/>
    <x v="0"/>
  </r>
  <r>
    <d v="2020-04-04T00:00:00"/>
    <s v="FOD010"/>
    <x v="0"/>
    <x v="1"/>
    <x v="1"/>
    <n v="0"/>
    <x v="37"/>
    <x v="4"/>
    <s v="Pcs"/>
    <n v="10000"/>
    <n v="12500"/>
    <n v="830000"/>
    <n v="1037500"/>
    <n v="4"/>
    <x v="3"/>
    <x v="0"/>
  </r>
  <r>
    <d v="2020-04-05T00:00:00"/>
    <s v="PRC010"/>
    <x v="17"/>
    <x v="2"/>
    <x v="1"/>
    <n v="0"/>
    <x v="6"/>
    <x v="0"/>
    <s v="Pcs"/>
    <n v="24500"/>
    <n v="29000"/>
    <n v="1837500"/>
    <n v="2175000"/>
    <n v="5"/>
    <x v="3"/>
    <x v="0"/>
  </r>
  <r>
    <d v="2020-04-06T00:00:00"/>
    <s v="FOD007"/>
    <x v="9"/>
    <x v="0"/>
    <x v="1"/>
    <n v="0"/>
    <x v="15"/>
    <x v="4"/>
    <s v="Pcs"/>
    <n v="7200"/>
    <n v="9500"/>
    <n v="633600"/>
    <n v="836000"/>
    <n v="6"/>
    <x v="3"/>
    <x v="0"/>
  </r>
  <r>
    <d v="2020-04-07T00:00:00"/>
    <s v="BEV010"/>
    <x v="1"/>
    <x v="0"/>
    <x v="0"/>
    <n v="0"/>
    <x v="23"/>
    <x v="2"/>
    <s v="Pcs"/>
    <n v="12000"/>
    <n v="15500"/>
    <n v="912000"/>
    <n v="1178000"/>
    <n v="7"/>
    <x v="3"/>
    <x v="0"/>
  </r>
  <r>
    <d v="2020-04-08T00:00:00"/>
    <s v="ELC003"/>
    <x v="4"/>
    <x v="0"/>
    <x v="0"/>
    <n v="0"/>
    <x v="44"/>
    <x v="3"/>
    <s v="Pcs"/>
    <n v="15000"/>
    <n v="25000"/>
    <n v="1290000"/>
    <n v="2150000"/>
    <n v="8"/>
    <x v="3"/>
    <x v="0"/>
  </r>
  <r>
    <d v="2020-04-09T00:00:00"/>
    <s v="ELC007"/>
    <x v="8"/>
    <x v="2"/>
    <x v="1"/>
    <n v="0"/>
    <x v="11"/>
    <x v="3"/>
    <s v="Pcs"/>
    <n v="18000"/>
    <n v="27000"/>
    <n v="1566000"/>
    <n v="2349000"/>
    <n v="9"/>
    <x v="3"/>
    <x v="0"/>
  </r>
  <r>
    <d v="2020-04-10T00:00:00"/>
    <s v="ELC009"/>
    <x v="4"/>
    <x v="1"/>
    <x v="1"/>
    <n v="0"/>
    <x v="18"/>
    <x v="3"/>
    <s v="Pcs"/>
    <n v="12000"/>
    <n v="20000"/>
    <n v="1032000"/>
    <n v="1720000"/>
    <n v="10"/>
    <x v="3"/>
    <x v="0"/>
  </r>
  <r>
    <d v="2020-04-11T00:00:00"/>
    <s v="BEV007"/>
    <x v="8"/>
    <x v="2"/>
    <x v="1"/>
    <n v="0"/>
    <x v="39"/>
    <x v="2"/>
    <s v="Pcs"/>
    <n v="9800"/>
    <n v="12500"/>
    <n v="852600"/>
    <n v="1087500"/>
    <n v="11"/>
    <x v="3"/>
    <x v="0"/>
  </r>
  <r>
    <d v="2020-04-12T00:00:00"/>
    <s v="BEV001"/>
    <x v="13"/>
    <x v="2"/>
    <x v="0"/>
    <n v="0"/>
    <x v="27"/>
    <x v="2"/>
    <s v="Pcs"/>
    <n v="3750"/>
    <n v="5000"/>
    <n v="318750"/>
    <n v="425000"/>
    <n v="12"/>
    <x v="3"/>
    <x v="0"/>
  </r>
  <r>
    <d v="2020-04-13T00:00:00"/>
    <s v="STA008"/>
    <x v="8"/>
    <x v="1"/>
    <x v="1"/>
    <n v="0"/>
    <x v="28"/>
    <x v="1"/>
    <s v="Pcs"/>
    <n v="5000"/>
    <n v="7500"/>
    <n v="435000"/>
    <n v="652500"/>
    <n v="13"/>
    <x v="3"/>
    <x v="0"/>
  </r>
  <r>
    <d v="2020-04-14T00:00:00"/>
    <s v="ELC004"/>
    <x v="10"/>
    <x v="2"/>
    <x v="0"/>
    <n v="0"/>
    <x v="9"/>
    <x v="3"/>
    <s v="Pcs"/>
    <n v="20000"/>
    <n v="30000"/>
    <n v="1680000"/>
    <n v="2520000"/>
    <n v="14"/>
    <x v="3"/>
    <x v="0"/>
  </r>
  <r>
    <d v="2020-04-15T00:00:00"/>
    <s v="PRC006"/>
    <x v="5"/>
    <x v="1"/>
    <x v="0"/>
    <n v="0"/>
    <x v="40"/>
    <x v="0"/>
    <s v="Pcs"/>
    <n v="14000"/>
    <n v="17500"/>
    <n v="1246000"/>
    <n v="1557500"/>
    <n v="15"/>
    <x v="3"/>
    <x v="0"/>
  </r>
  <r>
    <d v="2020-04-16T00:00:00"/>
    <s v="PRC007"/>
    <x v="18"/>
    <x v="1"/>
    <x v="1"/>
    <n v="0"/>
    <x v="42"/>
    <x v="0"/>
    <s v="Pcs"/>
    <n v="9500"/>
    <n v="12000"/>
    <n v="674500"/>
    <n v="852000"/>
    <n v="16"/>
    <x v="3"/>
    <x v="0"/>
  </r>
  <r>
    <d v="2020-04-17T00:00:00"/>
    <s v="BEV001"/>
    <x v="14"/>
    <x v="0"/>
    <x v="1"/>
    <n v="0"/>
    <x v="27"/>
    <x v="2"/>
    <s v="Pcs"/>
    <n v="3750"/>
    <n v="5000"/>
    <n v="296250"/>
    <n v="395000"/>
    <n v="17"/>
    <x v="3"/>
    <x v="0"/>
  </r>
  <r>
    <d v="2020-04-18T00:00:00"/>
    <s v="BEV003"/>
    <x v="6"/>
    <x v="0"/>
    <x v="1"/>
    <n v="0"/>
    <x v="21"/>
    <x v="2"/>
    <s v="Pcs"/>
    <n v="3000"/>
    <n v="4500"/>
    <n v="222000"/>
    <n v="333000"/>
    <n v="18"/>
    <x v="3"/>
    <x v="0"/>
  </r>
  <r>
    <d v="2020-04-19T00:00:00"/>
    <s v="PRC004"/>
    <x v="9"/>
    <x v="0"/>
    <x v="0"/>
    <n v="0"/>
    <x v="16"/>
    <x v="0"/>
    <s v="Pcs"/>
    <n v="7200"/>
    <n v="10000"/>
    <n v="633600"/>
    <n v="880000"/>
    <n v="19"/>
    <x v="3"/>
    <x v="0"/>
  </r>
  <r>
    <d v="2020-04-20T00:00:00"/>
    <s v="FOD007"/>
    <x v="11"/>
    <x v="0"/>
    <x v="0"/>
    <n v="0"/>
    <x v="15"/>
    <x v="4"/>
    <s v="Pcs"/>
    <n v="7200"/>
    <n v="9500"/>
    <n v="554400"/>
    <n v="731500"/>
    <n v="20"/>
    <x v="3"/>
    <x v="0"/>
  </r>
  <r>
    <d v="2020-04-21T00:00:00"/>
    <s v="STA006"/>
    <x v="3"/>
    <x v="1"/>
    <x v="1"/>
    <n v="0"/>
    <x v="1"/>
    <x v="1"/>
    <s v="Pcs"/>
    <n v="3000"/>
    <n v="5000"/>
    <n v="219000"/>
    <n v="365000"/>
    <n v="21"/>
    <x v="3"/>
    <x v="0"/>
  </r>
  <r>
    <d v="2020-04-22T00:00:00"/>
    <s v="BEV009"/>
    <x v="16"/>
    <x v="1"/>
    <x v="1"/>
    <n v="0"/>
    <x v="33"/>
    <x v="2"/>
    <s v="Pcs"/>
    <n v="6500"/>
    <n v="8500"/>
    <n v="533000"/>
    <n v="697000"/>
    <n v="22"/>
    <x v="3"/>
    <x v="0"/>
  </r>
  <r>
    <d v="2020-04-23T00:00:00"/>
    <s v="PRC006"/>
    <x v="16"/>
    <x v="2"/>
    <x v="0"/>
    <n v="0"/>
    <x v="40"/>
    <x v="0"/>
    <s v="Pcs"/>
    <n v="14000"/>
    <n v="17500"/>
    <n v="1148000"/>
    <n v="1435000"/>
    <n v="23"/>
    <x v="3"/>
    <x v="0"/>
  </r>
  <r>
    <d v="2020-04-24T00:00:00"/>
    <s v="FOD010"/>
    <x v="7"/>
    <x v="0"/>
    <x v="1"/>
    <n v="0"/>
    <x v="37"/>
    <x v="4"/>
    <s v="Pcs"/>
    <n v="10000"/>
    <n v="12500"/>
    <n v="720000"/>
    <n v="900000"/>
    <n v="24"/>
    <x v="3"/>
    <x v="0"/>
  </r>
  <r>
    <d v="2020-04-25T00:00:00"/>
    <s v="ELC009"/>
    <x v="18"/>
    <x v="0"/>
    <x v="1"/>
    <n v="0"/>
    <x v="18"/>
    <x v="3"/>
    <s v="Pcs"/>
    <n v="12000"/>
    <n v="20000"/>
    <n v="852000"/>
    <n v="1420000"/>
    <n v="25"/>
    <x v="3"/>
    <x v="0"/>
  </r>
  <r>
    <d v="2020-04-26T00:00:00"/>
    <s v="ELC008"/>
    <x v="7"/>
    <x v="1"/>
    <x v="1"/>
    <n v="0"/>
    <x v="5"/>
    <x v="3"/>
    <s v="Pcs"/>
    <n v="20000"/>
    <n v="35000"/>
    <n v="1440000"/>
    <n v="2520000"/>
    <n v="26"/>
    <x v="3"/>
    <x v="0"/>
  </r>
  <r>
    <d v="2020-04-27T00:00:00"/>
    <s v="BEV008"/>
    <x v="6"/>
    <x v="2"/>
    <x v="0"/>
    <n v="0"/>
    <x v="10"/>
    <x v="2"/>
    <s v="Pcs"/>
    <n v="11000"/>
    <n v="14000"/>
    <n v="814000"/>
    <n v="1036000"/>
    <n v="27"/>
    <x v="3"/>
    <x v="0"/>
  </r>
  <r>
    <d v="2020-04-28T00:00:00"/>
    <s v="STA007"/>
    <x v="19"/>
    <x v="1"/>
    <x v="0"/>
    <n v="0"/>
    <x v="12"/>
    <x v="1"/>
    <s v="Pcs"/>
    <n v="4500"/>
    <n v="6800"/>
    <n v="315000"/>
    <n v="476000"/>
    <n v="28"/>
    <x v="3"/>
    <x v="0"/>
  </r>
  <r>
    <d v="2020-04-29T00:00:00"/>
    <s v="PRC004"/>
    <x v="16"/>
    <x v="2"/>
    <x v="0"/>
    <n v="0"/>
    <x v="16"/>
    <x v="0"/>
    <s v="Pcs"/>
    <n v="7200"/>
    <n v="10000"/>
    <n v="590400"/>
    <n v="820000"/>
    <n v="29"/>
    <x v="3"/>
    <x v="0"/>
  </r>
  <r>
    <d v="2020-04-30T00:00:00"/>
    <s v="FOD005"/>
    <x v="6"/>
    <x v="2"/>
    <x v="1"/>
    <n v="0"/>
    <x v="29"/>
    <x v="4"/>
    <s v="Pcs"/>
    <n v="12500"/>
    <n v="15000"/>
    <n v="925000"/>
    <n v="1110000"/>
    <n v="30"/>
    <x v="3"/>
    <x v="0"/>
  </r>
  <r>
    <d v="2020-05-01T00:00:00"/>
    <s v="ELC007"/>
    <x v="8"/>
    <x v="0"/>
    <x v="0"/>
    <n v="0"/>
    <x v="11"/>
    <x v="3"/>
    <s v="Pcs"/>
    <n v="18000"/>
    <n v="27000"/>
    <n v="1566000"/>
    <n v="2349000"/>
    <n v="1"/>
    <x v="4"/>
    <x v="0"/>
  </r>
  <r>
    <d v="2020-05-02T00:00:00"/>
    <s v="FOD002"/>
    <x v="7"/>
    <x v="0"/>
    <x v="0"/>
    <n v="0"/>
    <x v="45"/>
    <x v="4"/>
    <s v="Pcs"/>
    <n v="15500"/>
    <n v="18000"/>
    <n v="1116000"/>
    <n v="1296000"/>
    <n v="2"/>
    <x v="4"/>
    <x v="0"/>
  </r>
  <r>
    <d v="2020-05-03T00:00:00"/>
    <s v="BEV004"/>
    <x v="1"/>
    <x v="0"/>
    <x v="1"/>
    <n v="0"/>
    <x v="46"/>
    <x v="2"/>
    <s v="Pcs"/>
    <n v="8000"/>
    <n v="10500"/>
    <n v="608000"/>
    <n v="798000"/>
    <n v="3"/>
    <x v="4"/>
    <x v="0"/>
  </r>
  <r>
    <d v="2020-05-04T00:00:00"/>
    <s v="PRC007"/>
    <x v="9"/>
    <x v="0"/>
    <x v="1"/>
    <n v="0"/>
    <x v="42"/>
    <x v="0"/>
    <s v="Pcs"/>
    <n v="9500"/>
    <n v="12000"/>
    <n v="836000"/>
    <n v="1056000"/>
    <n v="4"/>
    <x v="4"/>
    <x v="0"/>
  </r>
  <r>
    <d v="2020-05-05T00:00:00"/>
    <s v="PRC001"/>
    <x v="19"/>
    <x v="2"/>
    <x v="1"/>
    <n v="0"/>
    <x v="43"/>
    <x v="0"/>
    <s v="Pcs"/>
    <n v="18000"/>
    <n v="21000"/>
    <n v="1260000"/>
    <n v="1470000"/>
    <n v="5"/>
    <x v="4"/>
    <x v="0"/>
  </r>
  <r>
    <d v="2020-05-06T00:00:00"/>
    <s v="BEV006"/>
    <x v="16"/>
    <x v="1"/>
    <x v="1"/>
    <n v="0"/>
    <x v="36"/>
    <x v="2"/>
    <s v="Pcs"/>
    <n v="7200"/>
    <n v="9500"/>
    <n v="590400"/>
    <n v="779000"/>
    <n v="6"/>
    <x v="4"/>
    <x v="0"/>
  </r>
  <r>
    <d v="2020-05-07T00:00:00"/>
    <s v="ELC008"/>
    <x v="19"/>
    <x v="2"/>
    <x v="0"/>
    <n v="0"/>
    <x v="5"/>
    <x v="3"/>
    <s v="Pcs"/>
    <n v="20000"/>
    <n v="35000"/>
    <n v="1400000"/>
    <n v="2450000"/>
    <n v="7"/>
    <x v="4"/>
    <x v="0"/>
  </r>
  <r>
    <d v="2020-05-08T00:00:00"/>
    <s v="BEV003"/>
    <x v="2"/>
    <x v="2"/>
    <x v="1"/>
    <n v="0"/>
    <x v="21"/>
    <x v="2"/>
    <s v="Pcs"/>
    <n v="3000"/>
    <n v="4500"/>
    <n v="270000"/>
    <n v="405000"/>
    <n v="8"/>
    <x v="4"/>
    <x v="0"/>
  </r>
  <r>
    <d v="2020-05-09T00:00:00"/>
    <s v="PRC001"/>
    <x v="19"/>
    <x v="2"/>
    <x v="0"/>
    <n v="0"/>
    <x v="43"/>
    <x v="0"/>
    <s v="Pcs"/>
    <n v="18000"/>
    <n v="21000"/>
    <n v="1260000"/>
    <n v="1470000"/>
    <n v="9"/>
    <x v="4"/>
    <x v="0"/>
  </r>
  <r>
    <d v="2020-05-10T00:00:00"/>
    <s v="FOD005"/>
    <x v="2"/>
    <x v="2"/>
    <x v="0"/>
    <n v="0"/>
    <x v="29"/>
    <x v="4"/>
    <s v="Pcs"/>
    <n v="12500"/>
    <n v="15000"/>
    <n v="1125000"/>
    <n v="1350000"/>
    <n v="10"/>
    <x v="4"/>
    <x v="0"/>
  </r>
  <r>
    <d v="2020-05-11T00:00:00"/>
    <s v="ELC006"/>
    <x v="11"/>
    <x v="0"/>
    <x v="0"/>
    <n v="0"/>
    <x v="41"/>
    <x v="3"/>
    <s v="Pcs"/>
    <n v="15000"/>
    <n v="20000"/>
    <n v="1155000"/>
    <n v="1540000"/>
    <n v="11"/>
    <x v="4"/>
    <x v="0"/>
  </r>
  <r>
    <d v="2020-05-12T00:00:00"/>
    <s v="ELC001"/>
    <x v="20"/>
    <x v="2"/>
    <x v="1"/>
    <n v="0"/>
    <x v="30"/>
    <x v="3"/>
    <s v="Pcs"/>
    <n v="10000"/>
    <n v="15000"/>
    <n v="810000"/>
    <n v="1215000"/>
    <n v="12"/>
    <x v="4"/>
    <x v="0"/>
  </r>
  <r>
    <d v="2020-05-13T00:00:00"/>
    <s v="PRC010"/>
    <x v="14"/>
    <x v="1"/>
    <x v="0"/>
    <n v="0"/>
    <x v="6"/>
    <x v="0"/>
    <s v="Pcs"/>
    <n v="24500"/>
    <n v="29000"/>
    <n v="1935500"/>
    <n v="2291000"/>
    <n v="13"/>
    <x v="4"/>
    <x v="0"/>
  </r>
  <r>
    <d v="2020-05-14T00:00:00"/>
    <s v="FOD008"/>
    <x v="13"/>
    <x v="1"/>
    <x v="1"/>
    <n v="0"/>
    <x v="8"/>
    <x v="4"/>
    <s v="Pcs"/>
    <n v="3000"/>
    <n v="4500"/>
    <n v="255000"/>
    <n v="382500"/>
    <n v="14"/>
    <x v="4"/>
    <x v="0"/>
  </r>
  <r>
    <d v="2020-05-15T00:00:00"/>
    <s v="ELC004"/>
    <x v="11"/>
    <x v="0"/>
    <x v="1"/>
    <n v="0"/>
    <x v="9"/>
    <x v="3"/>
    <s v="Pcs"/>
    <n v="20000"/>
    <n v="30000"/>
    <n v="1540000"/>
    <n v="2310000"/>
    <n v="15"/>
    <x v="4"/>
    <x v="0"/>
  </r>
  <r>
    <d v="2020-05-16T00:00:00"/>
    <s v="ELC001"/>
    <x v="5"/>
    <x v="2"/>
    <x v="0"/>
    <n v="0"/>
    <x v="30"/>
    <x v="3"/>
    <s v="Pcs"/>
    <n v="10000"/>
    <n v="15000"/>
    <n v="890000"/>
    <n v="1335000"/>
    <n v="16"/>
    <x v="4"/>
    <x v="0"/>
  </r>
  <r>
    <d v="2020-05-17T00:00:00"/>
    <s v="FOD002"/>
    <x v="14"/>
    <x v="2"/>
    <x v="1"/>
    <n v="0"/>
    <x v="45"/>
    <x v="4"/>
    <s v="Pcs"/>
    <n v="15500"/>
    <n v="18000"/>
    <n v="1224500"/>
    <n v="1422000"/>
    <n v="17"/>
    <x v="4"/>
    <x v="0"/>
  </r>
  <r>
    <d v="2020-05-18T00:00:00"/>
    <s v="PRC008"/>
    <x v="0"/>
    <x v="1"/>
    <x v="0"/>
    <n v="0"/>
    <x v="3"/>
    <x v="0"/>
    <s v="Pcs"/>
    <n v="13500"/>
    <n v="17000"/>
    <n v="1120500"/>
    <n v="1411000"/>
    <n v="18"/>
    <x v="4"/>
    <x v="0"/>
  </r>
  <r>
    <d v="2020-05-19T00:00:00"/>
    <s v="PRC006"/>
    <x v="14"/>
    <x v="1"/>
    <x v="0"/>
    <n v="0"/>
    <x v="40"/>
    <x v="0"/>
    <s v="Pcs"/>
    <n v="14000"/>
    <n v="17500"/>
    <n v="1106000"/>
    <n v="1382500"/>
    <n v="19"/>
    <x v="4"/>
    <x v="0"/>
  </r>
  <r>
    <d v="2020-05-20T00:00:00"/>
    <s v="STA008"/>
    <x v="20"/>
    <x v="0"/>
    <x v="1"/>
    <n v="0"/>
    <x v="28"/>
    <x v="1"/>
    <s v="Pcs"/>
    <n v="5000"/>
    <n v="7500"/>
    <n v="405000"/>
    <n v="607500"/>
    <n v="20"/>
    <x v="4"/>
    <x v="0"/>
  </r>
  <r>
    <d v="2020-05-21T00:00:00"/>
    <s v="STA010"/>
    <x v="6"/>
    <x v="1"/>
    <x v="1"/>
    <n v="0"/>
    <x v="35"/>
    <x v="1"/>
    <s v="Pcs"/>
    <n v="3800"/>
    <n v="5500"/>
    <n v="281200"/>
    <n v="407000"/>
    <n v="21"/>
    <x v="4"/>
    <x v="0"/>
  </r>
  <r>
    <d v="2020-05-22T00:00:00"/>
    <s v="BEV009"/>
    <x v="10"/>
    <x v="2"/>
    <x v="1"/>
    <n v="0"/>
    <x v="33"/>
    <x v="2"/>
    <s v="Pcs"/>
    <n v="6500"/>
    <n v="8500"/>
    <n v="546000"/>
    <n v="714000"/>
    <n v="22"/>
    <x v="4"/>
    <x v="0"/>
  </r>
  <r>
    <d v="2020-05-23T00:00:00"/>
    <s v="ELC007"/>
    <x v="9"/>
    <x v="0"/>
    <x v="1"/>
    <n v="0"/>
    <x v="11"/>
    <x v="3"/>
    <s v="Pcs"/>
    <n v="18000"/>
    <n v="27000"/>
    <n v="1584000"/>
    <n v="2376000"/>
    <n v="23"/>
    <x v="4"/>
    <x v="0"/>
  </r>
  <r>
    <d v="2020-05-24T00:00:00"/>
    <s v="PRC005"/>
    <x v="1"/>
    <x v="2"/>
    <x v="1"/>
    <n v="0"/>
    <x v="22"/>
    <x v="0"/>
    <s v="Pcs"/>
    <n v="20500"/>
    <n v="24000"/>
    <n v="1558000"/>
    <n v="1824000"/>
    <n v="24"/>
    <x v="4"/>
    <x v="0"/>
  </r>
  <r>
    <d v="2020-05-25T00:00:00"/>
    <s v="STA008"/>
    <x v="9"/>
    <x v="2"/>
    <x v="0"/>
    <n v="0"/>
    <x v="28"/>
    <x v="1"/>
    <s v="Pcs"/>
    <n v="5000"/>
    <n v="7500"/>
    <n v="440000"/>
    <n v="660000"/>
    <n v="25"/>
    <x v="4"/>
    <x v="0"/>
  </r>
  <r>
    <d v="2020-05-26T00:00:00"/>
    <s v="STA007"/>
    <x v="6"/>
    <x v="2"/>
    <x v="0"/>
    <n v="0"/>
    <x v="12"/>
    <x v="1"/>
    <s v="Pcs"/>
    <n v="4500"/>
    <n v="6800"/>
    <n v="333000"/>
    <n v="503200"/>
    <n v="26"/>
    <x v="4"/>
    <x v="0"/>
  </r>
  <r>
    <d v="2020-05-27T00:00:00"/>
    <s v="ELC001"/>
    <x v="7"/>
    <x v="0"/>
    <x v="1"/>
    <n v="0"/>
    <x v="30"/>
    <x v="3"/>
    <s v="Pcs"/>
    <n v="10000"/>
    <n v="15000"/>
    <n v="720000"/>
    <n v="1080000"/>
    <n v="27"/>
    <x v="4"/>
    <x v="0"/>
  </r>
  <r>
    <d v="2020-05-28T00:00:00"/>
    <s v="ELC007"/>
    <x v="11"/>
    <x v="0"/>
    <x v="1"/>
    <n v="0"/>
    <x v="11"/>
    <x v="3"/>
    <s v="Pcs"/>
    <n v="18000"/>
    <n v="27000"/>
    <n v="1386000"/>
    <n v="2079000"/>
    <n v="28"/>
    <x v="4"/>
    <x v="0"/>
  </r>
  <r>
    <d v="2020-05-29T00:00:00"/>
    <s v="STA006"/>
    <x v="8"/>
    <x v="1"/>
    <x v="0"/>
    <n v="0"/>
    <x v="1"/>
    <x v="1"/>
    <s v="Pcs"/>
    <n v="3000"/>
    <n v="5000"/>
    <n v="261000"/>
    <n v="435000"/>
    <n v="29"/>
    <x v="4"/>
    <x v="0"/>
  </r>
  <r>
    <d v="2020-05-30T00:00:00"/>
    <s v="STA001"/>
    <x v="8"/>
    <x v="0"/>
    <x v="1"/>
    <n v="0"/>
    <x v="32"/>
    <x v="1"/>
    <s v="Pcs"/>
    <n v="9500"/>
    <n v="12000"/>
    <n v="826500"/>
    <n v="1044000"/>
    <n v="30"/>
    <x v="4"/>
    <x v="0"/>
  </r>
  <r>
    <d v="2020-05-31T00:00:00"/>
    <s v="ELC003"/>
    <x v="5"/>
    <x v="0"/>
    <x v="1"/>
    <n v="0"/>
    <x v="44"/>
    <x v="3"/>
    <s v="Pcs"/>
    <n v="15000"/>
    <n v="25000"/>
    <n v="1335000"/>
    <n v="2225000"/>
    <n v="31"/>
    <x v="4"/>
    <x v="0"/>
  </r>
  <r>
    <d v="2020-06-01T00:00:00"/>
    <s v="ELC009"/>
    <x v="19"/>
    <x v="1"/>
    <x v="1"/>
    <n v="0"/>
    <x v="18"/>
    <x v="3"/>
    <s v="Pcs"/>
    <n v="12000"/>
    <n v="20000"/>
    <n v="840000"/>
    <n v="1400000"/>
    <n v="1"/>
    <x v="5"/>
    <x v="0"/>
  </r>
  <r>
    <d v="2020-06-02T00:00:00"/>
    <s v="PRC004"/>
    <x v="9"/>
    <x v="2"/>
    <x v="1"/>
    <n v="0"/>
    <x v="16"/>
    <x v="0"/>
    <s v="Pcs"/>
    <n v="7200"/>
    <n v="10000"/>
    <n v="633600"/>
    <n v="880000"/>
    <n v="2"/>
    <x v="5"/>
    <x v="0"/>
  </r>
  <r>
    <d v="2020-06-03T00:00:00"/>
    <s v="PRC001"/>
    <x v="3"/>
    <x v="1"/>
    <x v="0"/>
    <n v="0"/>
    <x v="43"/>
    <x v="0"/>
    <s v="Pcs"/>
    <n v="18000"/>
    <n v="21000"/>
    <n v="1314000"/>
    <n v="1533000"/>
    <n v="3"/>
    <x v="5"/>
    <x v="0"/>
  </r>
  <r>
    <d v="2020-06-04T00:00:00"/>
    <s v="ELC009"/>
    <x v="12"/>
    <x v="1"/>
    <x v="0"/>
    <n v="0"/>
    <x v="18"/>
    <x v="3"/>
    <s v="Pcs"/>
    <n v="12000"/>
    <n v="20000"/>
    <n v="936000"/>
    <n v="1560000"/>
    <n v="4"/>
    <x v="5"/>
    <x v="0"/>
  </r>
  <r>
    <d v="2020-06-05T00:00:00"/>
    <s v="STA010"/>
    <x v="20"/>
    <x v="2"/>
    <x v="1"/>
    <n v="0"/>
    <x v="35"/>
    <x v="1"/>
    <s v="Pcs"/>
    <n v="3800"/>
    <n v="5500"/>
    <n v="307800"/>
    <n v="445500"/>
    <n v="5"/>
    <x v="5"/>
    <x v="0"/>
  </r>
  <r>
    <d v="2020-06-06T00:00:00"/>
    <s v="BEV007"/>
    <x v="20"/>
    <x v="2"/>
    <x v="1"/>
    <n v="0"/>
    <x v="39"/>
    <x v="2"/>
    <s v="Pcs"/>
    <n v="9800"/>
    <n v="12500"/>
    <n v="793800"/>
    <n v="1012500"/>
    <n v="6"/>
    <x v="5"/>
    <x v="0"/>
  </r>
  <r>
    <d v="2020-06-07T00:00:00"/>
    <s v="BEV003"/>
    <x v="16"/>
    <x v="2"/>
    <x v="1"/>
    <n v="0"/>
    <x v="21"/>
    <x v="2"/>
    <s v="Pcs"/>
    <n v="3000"/>
    <n v="4500"/>
    <n v="246000"/>
    <n v="369000"/>
    <n v="7"/>
    <x v="5"/>
    <x v="0"/>
  </r>
  <r>
    <d v="2020-06-08T00:00:00"/>
    <s v="ELC007"/>
    <x v="4"/>
    <x v="2"/>
    <x v="0"/>
    <n v="0"/>
    <x v="11"/>
    <x v="3"/>
    <s v="Pcs"/>
    <n v="18000"/>
    <n v="27000"/>
    <n v="1548000"/>
    <n v="2322000"/>
    <n v="8"/>
    <x v="5"/>
    <x v="0"/>
  </r>
  <r>
    <d v="2020-06-09T00:00:00"/>
    <s v="FOD001"/>
    <x v="15"/>
    <x v="1"/>
    <x v="1"/>
    <n v="0"/>
    <x v="47"/>
    <x v="4"/>
    <s v="Pcs"/>
    <n v="9000"/>
    <n v="11000"/>
    <n v="720000"/>
    <n v="880000"/>
    <n v="9"/>
    <x v="5"/>
    <x v="0"/>
  </r>
  <r>
    <d v="2020-06-10T00:00:00"/>
    <s v="BEV008"/>
    <x v="13"/>
    <x v="1"/>
    <x v="1"/>
    <n v="0"/>
    <x v="10"/>
    <x v="2"/>
    <s v="Pcs"/>
    <n v="11000"/>
    <n v="14000"/>
    <n v="935000"/>
    <n v="1190000"/>
    <n v="10"/>
    <x v="5"/>
    <x v="0"/>
  </r>
  <r>
    <d v="2020-06-11T00:00:00"/>
    <s v="ELC004"/>
    <x v="17"/>
    <x v="1"/>
    <x v="0"/>
    <n v="0"/>
    <x v="9"/>
    <x v="3"/>
    <s v="Pcs"/>
    <n v="20000"/>
    <n v="30000"/>
    <n v="1500000"/>
    <n v="2250000"/>
    <n v="11"/>
    <x v="5"/>
    <x v="0"/>
  </r>
  <r>
    <d v="2020-06-12T00:00:00"/>
    <s v="STA007"/>
    <x v="0"/>
    <x v="2"/>
    <x v="1"/>
    <n v="0"/>
    <x v="12"/>
    <x v="1"/>
    <s v="Pcs"/>
    <n v="4500"/>
    <n v="6800"/>
    <n v="373500"/>
    <n v="564400"/>
    <n v="12"/>
    <x v="5"/>
    <x v="0"/>
  </r>
  <r>
    <d v="2020-06-13T00:00:00"/>
    <s v="FOD004"/>
    <x v="11"/>
    <x v="2"/>
    <x v="0"/>
    <n v="0"/>
    <x v="48"/>
    <x v="4"/>
    <s v="Pcs"/>
    <n v="6200"/>
    <n v="7800"/>
    <n v="477400"/>
    <n v="600600"/>
    <n v="13"/>
    <x v="5"/>
    <x v="0"/>
  </r>
  <r>
    <d v="2020-06-14T00:00:00"/>
    <s v="FOD005"/>
    <x v="20"/>
    <x v="2"/>
    <x v="1"/>
    <n v="0"/>
    <x v="29"/>
    <x v="4"/>
    <s v="Pcs"/>
    <n v="12500"/>
    <n v="15000"/>
    <n v="1012500"/>
    <n v="1215000"/>
    <n v="14"/>
    <x v="5"/>
    <x v="0"/>
  </r>
  <r>
    <d v="2020-06-15T00:00:00"/>
    <s v="FOD001"/>
    <x v="18"/>
    <x v="1"/>
    <x v="1"/>
    <n v="0"/>
    <x v="47"/>
    <x v="4"/>
    <s v="Pcs"/>
    <n v="9000"/>
    <n v="11000"/>
    <n v="639000"/>
    <n v="781000"/>
    <n v="15"/>
    <x v="5"/>
    <x v="0"/>
  </r>
  <r>
    <d v="2020-06-16T00:00:00"/>
    <s v="FOD005"/>
    <x v="10"/>
    <x v="2"/>
    <x v="0"/>
    <n v="0"/>
    <x v="29"/>
    <x v="4"/>
    <s v="Pcs"/>
    <n v="12500"/>
    <n v="15000"/>
    <n v="1050000"/>
    <n v="1260000"/>
    <n v="16"/>
    <x v="5"/>
    <x v="0"/>
  </r>
  <r>
    <d v="2020-06-17T00:00:00"/>
    <s v="PRC008"/>
    <x v="19"/>
    <x v="1"/>
    <x v="1"/>
    <n v="0"/>
    <x v="3"/>
    <x v="0"/>
    <s v="Pcs"/>
    <n v="13500"/>
    <n v="17000"/>
    <n v="945000"/>
    <n v="1190000"/>
    <n v="17"/>
    <x v="5"/>
    <x v="0"/>
  </r>
  <r>
    <d v="2020-06-18T00:00:00"/>
    <s v="BEV003"/>
    <x v="9"/>
    <x v="1"/>
    <x v="0"/>
    <n v="0"/>
    <x v="21"/>
    <x v="2"/>
    <s v="Pcs"/>
    <n v="3000"/>
    <n v="4500"/>
    <n v="264000"/>
    <n v="396000"/>
    <n v="18"/>
    <x v="5"/>
    <x v="0"/>
  </r>
  <r>
    <d v="2020-06-19T00:00:00"/>
    <s v="BEV009"/>
    <x v="4"/>
    <x v="1"/>
    <x v="0"/>
    <n v="0"/>
    <x v="33"/>
    <x v="2"/>
    <s v="Pcs"/>
    <n v="6500"/>
    <n v="8500"/>
    <n v="559000"/>
    <n v="731000"/>
    <n v="19"/>
    <x v="5"/>
    <x v="0"/>
  </r>
  <r>
    <d v="2020-06-20T00:00:00"/>
    <s v="ELC003"/>
    <x v="9"/>
    <x v="0"/>
    <x v="0"/>
    <n v="0"/>
    <x v="44"/>
    <x v="3"/>
    <s v="Pcs"/>
    <n v="15000"/>
    <n v="25000"/>
    <n v="1320000"/>
    <n v="2200000"/>
    <n v="20"/>
    <x v="5"/>
    <x v="0"/>
  </r>
  <r>
    <d v="2020-06-21T00:00:00"/>
    <s v="PRC002"/>
    <x v="18"/>
    <x v="2"/>
    <x v="0"/>
    <n v="0"/>
    <x v="38"/>
    <x v="0"/>
    <s v="Pcs"/>
    <n v="15000"/>
    <n v="18000"/>
    <n v="1065000"/>
    <n v="1278000"/>
    <n v="21"/>
    <x v="5"/>
    <x v="0"/>
  </r>
  <r>
    <d v="2020-06-22T00:00:00"/>
    <s v="FOD003"/>
    <x v="3"/>
    <x v="2"/>
    <x v="0"/>
    <n v="0"/>
    <x v="17"/>
    <x v="4"/>
    <s v="Pcs"/>
    <n v="8750"/>
    <n v="10500"/>
    <n v="638750"/>
    <n v="766500"/>
    <n v="22"/>
    <x v="5"/>
    <x v="0"/>
  </r>
  <r>
    <d v="2020-06-23T00:00:00"/>
    <s v="ELC009"/>
    <x v="3"/>
    <x v="1"/>
    <x v="0"/>
    <n v="0"/>
    <x v="18"/>
    <x v="3"/>
    <s v="Pcs"/>
    <n v="12000"/>
    <n v="20000"/>
    <n v="876000"/>
    <n v="1460000"/>
    <n v="23"/>
    <x v="5"/>
    <x v="0"/>
  </r>
  <r>
    <d v="2020-06-24T00:00:00"/>
    <s v="STA010"/>
    <x v="18"/>
    <x v="0"/>
    <x v="0"/>
    <n v="0"/>
    <x v="35"/>
    <x v="1"/>
    <s v="Pcs"/>
    <n v="3800"/>
    <n v="5500"/>
    <n v="269800"/>
    <n v="390500"/>
    <n v="24"/>
    <x v="5"/>
    <x v="0"/>
  </r>
  <r>
    <d v="2020-06-25T00:00:00"/>
    <s v="FOD004"/>
    <x v="20"/>
    <x v="1"/>
    <x v="1"/>
    <n v="0"/>
    <x v="48"/>
    <x v="4"/>
    <s v="Pcs"/>
    <n v="6200"/>
    <n v="7800"/>
    <n v="502200"/>
    <n v="631800"/>
    <n v="25"/>
    <x v="5"/>
    <x v="0"/>
  </r>
  <r>
    <d v="2020-06-26T00:00:00"/>
    <s v="BEV003"/>
    <x v="2"/>
    <x v="0"/>
    <x v="0"/>
    <n v="0"/>
    <x v="21"/>
    <x v="2"/>
    <s v="Pcs"/>
    <n v="3000"/>
    <n v="4500"/>
    <n v="270000"/>
    <n v="405000"/>
    <n v="26"/>
    <x v="5"/>
    <x v="0"/>
  </r>
  <r>
    <d v="2020-06-27T00:00:00"/>
    <s v="FOD010"/>
    <x v="8"/>
    <x v="0"/>
    <x v="1"/>
    <n v="0"/>
    <x v="37"/>
    <x v="4"/>
    <s v="Pcs"/>
    <n v="10000"/>
    <n v="12500"/>
    <n v="870000"/>
    <n v="1087500"/>
    <n v="27"/>
    <x v="5"/>
    <x v="0"/>
  </r>
  <r>
    <d v="2020-06-28T00:00:00"/>
    <s v="FOD010"/>
    <x v="13"/>
    <x v="1"/>
    <x v="0"/>
    <n v="0"/>
    <x v="37"/>
    <x v="4"/>
    <s v="Pcs"/>
    <n v="10000"/>
    <n v="12500"/>
    <n v="850000"/>
    <n v="1062500"/>
    <n v="28"/>
    <x v="5"/>
    <x v="0"/>
  </r>
  <r>
    <d v="2020-06-29T00:00:00"/>
    <s v="STA009"/>
    <x v="19"/>
    <x v="2"/>
    <x v="1"/>
    <n v="0"/>
    <x v="4"/>
    <x v="1"/>
    <s v="Pcs"/>
    <n v="6000"/>
    <n v="8000"/>
    <n v="420000"/>
    <n v="560000"/>
    <n v="29"/>
    <x v="5"/>
    <x v="0"/>
  </r>
  <r>
    <d v="2020-06-30T00:00:00"/>
    <s v="BEV010"/>
    <x v="7"/>
    <x v="2"/>
    <x v="0"/>
    <n v="0"/>
    <x v="23"/>
    <x v="2"/>
    <s v="Pcs"/>
    <n v="12000"/>
    <n v="15500"/>
    <n v="864000"/>
    <n v="1116000"/>
    <n v="30"/>
    <x v="5"/>
    <x v="0"/>
  </r>
  <r>
    <d v="2020-07-01T00:00:00"/>
    <s v="BEV009"/>
    <x v="7"/>
    <x v="2"/>
    <x v="0"/>
    <n v="0"/>
    <x v="33"/>
    <x v="2"/>
    <s v="Pcs"/>
    <n v="6500"/>
    <n v="8500"/>
    <n v="468000"/>
    <n v="612000"/>
    <n v="1"/>
    <x v="6"/>
    <x v="0"/>
  </r>
  <r>
    <d v="2020-07-02T00:00:00"/>
    <s v="STA005"/>
    <x v="14"/>
    <x v="2"/>
    <x v="1"/>
    <n v="0"/>
    <x v="14"/>
    <x v="1"/>
    <s v="Pcs"/>
    <n v="2200"/>
    <n v="3500"/>
    <n v="173800"/>
    <n v="276500"/>
    <n v="2"/>
    <x v="6"/>
    <x v="0"/>
  </r>
  <r>
    <d v="2020-07-03T00:00:00"/>
    <s v="BEV002"/>
    <x v="0"/>
    <x v="0"/>
    <x v="1"/>
    <n v="0"/>
    <x v="20"/>
    <x v="2"/>
    <s v="Pcs"/>
    <n v="2500"/>
    <n v="4000"/>
    <n v="207500"/>
    <n v="332000"/>
    <n v="3"/>
    <x v="6"/>
    <x v="0"/>
  </r>
  <r>
    <d v="2020-07-04T00:00:00"/>
    <s v="STA008"/>
    <x v="0"/>
    <x v="1"/>
    <x v="1"/>
    <n v="0"/>
    <x v="28"/>
    <x v="1"/>
    <s v="Pcs"/>
    <n v="5000"/>
    <n v="7500"/>
    <n v="415000"/>
    <n v="622500"/>
    <n v="4"/>
    <x v="6"/>
    <x v="0"/>
  </r>
  <r>
    <d v="2020-07-05T00:00:00"/>
    <s v="STA004"/>
    <x v="3"/>
    <x v="2"/>
    <x v="0"/>
    <n v="0"/>
    <x v="7"/>
    <x v="1"/>
    <s v="Pcs"/>
    <n v="1800"/>
    <n v="3000"/>
    <n v="131400"/>
    <n v="219000"/>
    <n v="5"/>
    <x v="6"/>
    <x v="0"/>
  </r>
  <r>
    <d v="2020-07-06T00:00:00"/>
    <s v="STA002"/>
    <x v="10"/>
    <x v="2"/>
    <x v="1"/>
    <n v="0"/>
    <x v="19"/>
    <x v="1"/>
    <s v="Pcs"/>
    <n v="5500"/>
    <n v="7500"/>
    <n v="462000"/>
    <n v="630000"/>
    <n v="6"/>
    <x v="6"/>
    <x v="0"/>
  </r>
  <r>
    <d v="2020-07-07T00:00:00"/>
    <s v="FOD010"/>
    <x v="3"/>
    <x v="1"/>
    <x v="1"/>
    <n v="0"/>
    <x v="37"/>
    <x v="4"/>
    <s v="Pcs"/>
    <n v="10000"/>
    <n v="12500"/>
    <n v="730000"/>
    <n v="912500"/>
    <n v="7"/>
    <x v="6"/>
    <x v="0"/>
  </r>
  <r>
    <d v="2020-07-08T00:00:00"/>
    <s v="PRC004"/>
    <x v="4"/>
    <x v="1"/>
    <x v="0"/>
    <n v="0"/>
    <x v="16"/>
    <x v="0"/>
    <s v="Pcs"/>
    <n v="7200"/>
    <n v="10000"/>
    <n v="619200"/>
    <n v="860000"/>
    <n v="8"/>
    <x v="6"/>
    <x v="0"/>
  </r>
  <r>
    <d v="2020-07-09T00:00:00"/>
    <s v="BEV009"/>
    <x v="4"/>
    <x v="2"/>
    <x v="1"/>
    <n v="0"/>
    <x v="33"/>
    <x v="2"/>
    <s v="Pcs"/>
    <n v="6500"/>
    <n v="8500"/>
    <n v="559000"/>
    <n v="731000"/>
    <n v="9"/>
    <x v="6"/>
    <x v="0"/>
  </r>
  <r>
    <d v="2020-07-10T00:00:00"/>
    <s v="STA007"/>
    <x v="17"/>
    <x v="2"/>
    <x v="0"/>
    <n v="0"/>
    <x v="12"/>
    <x v="1"/>
    <s v="Pcs"/>
    <n v="4500"/>
    <n v="6800"/>
    <n v="337500"/>
    <n v="510000"/>
    <n v="10"/>
    <x v="6"/>
    <x v="0"/>
  </r>
  <r>
    <d v="2020-07-11T00:00:00"/>
    <s v="BEV009"/>
    <x v="6"/>
    <x v="1"/>
    <x v="0"/>
    <n v="0"/>
    <x v="33"/>
    <x v="2"/>
    <s v="Pcs"/>
    <n v="6500"/>
    <n v="8500"/>
    <n v="481000"/>
    <n v="629000"/>
    <n v="11"/>
    <x v="6"/>
    <x v="0"/>
  </r>
  <r>
    <d v="2020-07-12T00:00:00"/>
    <s v="FOD005"/>
    <x v="0"/>
    <x v="0"/>
    <x v="1"/>
    <n v="0"/>
    <x v="29"/>
    <x v="4"/>
    <s v="Pcs"/>
    <n v="12500"/>
    <n v="15000"/>
    <n v="1037500"/>
    <n v="1245000"/>
    <n v="12"/>
    <x v="6"/>
    <x v="0"/>
  </r>
  <r>
    <d v="2020-07-13T00:00:00"/>
    <s v="ELC007"/>
    <x v="18"/>
    <x v="1"/>
    <x v="0"/>
    <n v="0"/>
    <x v="11"/>
    <x v="3"/>
    <s v="Pcs"/>
    <n v="18000"/>
    <n v="27000"/>
    <n v="1278000"/>
    <n v="1917000"/>
    <n v="13"/>
    <x v="6"/>
    <x v="0"/>
  </r>
  <r>
    <d v="2020-07-14T00:00:00"/>
    <s v="ELC003"/>
    <x v="6"/>
    <x v="2"/>
    <x v="0"/>
    <n v="0"/>
    <x v="44"/>
    <x v="3"/>
    <s v="Pcs"/>
    <n v="15000"/>
    <n v="25000"/>
    <n v="1110000"/>
    <n v="1850000"/>
    <n v="14"/>
    <x v="6"/>
    <x v="0"/>
  </r>
  <r>
    <d v="2020-07-15T00:00:00"/>
    <s v="FOD010"/>
    <x v="17"/>
    <x v="0"/>
    <x v="1"/>
    <n v="0"/>
    <x v="37"/>
    <x v="4"/>
    <s v="Pcs"/>
    <n v="10000"/>
    <n v="12500"/>
    <n v="750000"/>
    <n v="937500"/>
    <n v="15"/>
    <x v="6"/>
    <x v="0"/>
  </r>
  <r>
    <d v="2020-07-16T00:00:00"/>
    <s v="BEV005"/>
    <x v="19"/>
    <x v="2"/>
    <x v="0"/>
    <n v="0"/>
    <x v="2"/>
    <x v="2"/>
    <s v="Pcs"/>
    <n v="7500"/>
    <n v="9800"/>
    <n v="525000"/>
    <n v="686000"/>
    <n v="16"/>
    <x v="6"/>
    <x v="0"/>
  </r>
  <r>
    <d v="2020-07-17T00:00:00"/>
    <s v="STA005"/>
    <x v="4"/>
    <x v="1"/>
    <x v="1"/>
    <n v="0"/>
    <x v="14"/>
    <x v="1"/>
    <s v="Pcs"/>
    <n v="2200"/>
    <n v="3500"/>
    <n v="189200"/>
    <n v="301000"/>
    <n v="17"/>
    <x v="6"/>
    <x v="0"/>
  </r>
  <r>
    <d v="2020-07-18T00:00:00"/>
    <s v="ELC008"/>
    <x v="11"/>
    <x v="0"/>
    <x v="0"/>
    <n v="0"/>
    <x v="5"/>
    <x v="3"/>
    <s v="Pcs"/>
    <n v="20000"/>
    <n v="35000"/>
    <n v="1540000"/>
    <n v="2695000"/>
    <n v="18"/>
    <x v="6"/>
    <x v="0"/>
  </r>
  <r>
    <d v="2020-07-19T00:00:00"/>
    <s v="FOD007"/>
    <x v="1"/>
    <x v="0"/>
    <x v="1"/>
    <n v="0"/>
    <x v="15"/>
    <x v="4"/>
    <s v="Pcs"/>
    <n v="7200"/>
    <n v="9500"/>
    <n v="547200"/>
    <n v="722000"/>
    <n v="19"/>
    <x v="6"/>
    <x v="0"/>
  </r>
  <r>
    <d v="2020-07-20T00:00:00"/>
    <s v="ELC009"/>
    <x v="0"/>
    <x v="2"/>
    <x v="1"/>
    <n v="0"/>
    <x v="18"/>
    <x v="3"/>
    <s v="Pcs"/>
    <n v="12000"/>
    <n v="20000"/>
    <n v="996000"/>
    <n v="1660000"/>
    <n v="20"/>
    <x v="6"/>
    <x v="0"/>
  </r>
  <r>
    <d v="2020-07-21T00:00:00"/>
    <s v="STA009"/>
    <x v="9"/>
    <x v="0"/>
    <x v="1"/>
    <n v="0"/>
    <x v="4"/>
    <x v="1"/>
    <s v="Pcs"/>
    <n v="6000"/>
    <n v="8000"/>
    <n v="528000"/>
    <n v="704000"/>
    <n v="21"/>
    <x v="6"/>
    <x v="0"/>
  </r>
  <r>
    <d v="2020-07-22T00:00:00"/>
    <s v="PRC007"/>
    <x v="1"/>
    <x v="1"/>
    <x v="1"/>
    <n v="0"/>
    <x v="42"/>
    <x v="0"/>
    <s v="Pcs"/>
    <n v="9500"/>
    <n v="12000"/>
    <n v="722000"/>
    <n v="912000"/>
    <n v="22"/>
    <x v="6"/>
    <x v="0"/>
  </r>
  <r>
    <d v="2020-07-23T00:00:00"/>
    <s v="STA009"/>
    <x v="11"/>
    <x v="2"/>
    <x v="1"/>
    <n v="0"/>
    <x v="4"/>
    <x v="1"/>
    <s v="Pcs"/>
    <n v="6000"/>
    <n v="8000"/>
    <n v="462000"/>
    <n v="616000"/>
    <n v="23"/>
    <x v="6"/>
    <x v="0"/>
  </r>
  <r>
    <d v="2020-07-24T00:00:00"/>
    <s v="PRC001"/>
    <x v="6"/>
    <x v="0"/>
    <x v="1"/>
    <n v="0"/>
    <x v="43"/>
    <x v="0"/>
    <s v="Pcs"/>
    <n v="18000"/>
    <n v="21000"/>
    <n v="1332000"/>
    <n v="1554000"/>
    <n v="24"/>
    <x v="6"/>
    <x v="0"/>
  </r>
  <r>
    <d v="2020-07-25T00:00:00"/>
    <s v="FOD003"/>
    <x v="17"/>
    <x v="2"/>
    <x v="0"/>
    <n v="0"/>
    <x v="17"/>
    <x v="4"/>
    <s v="Pcs"/>
    <n v="8750"/>
    <n v="10500"/>
    <n v="656250"/>
    <n v="787500"/>
    <n v="25"/>
    <x v="6"/>
    <x v="0"/>
  </r>
  <r>
    <d v="2020-07-26T00:00:00"/>
    <s v="STA001"/>
    <x v="9"/>
    <x v="0"/>
    <x v="1"/>
    <n v="0"/>
    <x v="32"/>
    <x v="1"/>
    <s v="Pcs"/>
    <n v="9500"/>
    <n v="12000"/>
    <n v="836000"/>
    <n v="1056000"/>
    <n v="26"/>
    <x v="6"/>
    <x v="0"/>
  </r>
  <r>
    <d v="2020-07-27T00:00:00"/>
    <s v="PRC001"/>
    <x v="11"/>
    <x v="1"/>
    <x v="1"/>
    <n v="0"/>
    <x v="43"/>
    <x v="0"/>
    <s v="Pcs"/>
    <n v="18000"/>
    <n v="21000"/>
    <n v="1386000"/>
    <n v="1617000"/>
    <n v="27"/>
    <x v="6"/>
    <x v="0"/>
  </r>
  <r>
    <d v="2020-07-28T00:00:00"/>
    <s v="PRC010"/>
    <x v="17"/>
    <x v="0"/>
    <x v="0"/>
    <n v="0"/>
    <x v="6"/>
    <x v="0"/>
    <s v="Pcs"/>
    <n v="24500"/>
    <n v="29000"/>
    <n v="1837500"/>
    <n v="2175000"/>
    <n v="28"/>
    <x v="6"/>
    <x v="0"/>
  </r>
  <r>
    <d v="2020-07-29T00:00:00"/>
    <s v="ELC002"/>
    <x v="5"/>
    <x v="2"/>
    <x v="0"/>
    <n v="0"/>
    <x v="25"/>
    <x v="3"/>
    <s v="Pcs"/>
    <n v="20000"/>
    <n v="30000"/>
    <n v="1780000"/>
    <n v="2670000"/>
    <n v="29"/>
    <x v="6"/>
    <x v="0"/>
  </r>
  <r>
    <d v="2020-07-30T00:00:00"/>
    <s v="BEV005"/>
    <x v="17"/>
    <x v="1"/>
    <x v="1"/>
    <n v="0"/>
    <x v="2"/>
    <x v="2"/>
    <s v="Pcs"/>
    <n v="7500"/>
    <n v="9800"/>
    <n v="562500"/>
    <n v="735000"/>
    <n v="30"/>
    <x v="6"/>
    <x v="0"/>
  </r>
  <r>
    <d v="2020-07-31T00:00:00"/>
    <s v="FOD001"/>
    <x v="1"/>
    <x v="2"/>
    <x v="0"/>
    <n v="0"/>
    <x v="47"/>
    <x v="4"/>
    <s v="Pcs"/>
    <n v="9000"/>
    <n v="11000"/>
    <n v="684000"/>
    <n v="836000"/>
    <n v="31"/>
    <x v="6"/>
    <x v="0"/>
  </r>
  <r>
    <d v="2020-08-01T00:00:00"/>
    <s v="FOD001"/>
    <x v="12"/>
    <x v="2"/>
    <x v="1"/>
    <n v="0"/>
    <x v="47"/>
    <x v="4"/>
    <s v="Pcs"/>
    <n v="9000"/>
    <n v="11000"/>
    <n v="702000"/>
    <n v="858000"/>
    <n v="1"/>
    <x v="7"/>
    <x v="0"/>
  </r>
  <r>
    <d v="2020-08-02T00:00:00"/>
    <s v="FOD006"/>
    <x v="0"/>
    <x v="0"/>
    <x v="0"/>
    <n v="0"/>
    <x v="34"/>
    <x v="4"/>
    <s v="Pcs"/>
    <n v="4800"/>
    <n v="6500"/>
    <n v="398400"/>
    <n v="539500"/>
    <n v="2"/>
    <x v="7"/>
    <x v="0"/>
  </r>
  <r>
    <d v="2020-08-03T00:00:00"/>
    <s v="ELC008"/>
    <x v="15"/>
    <x v="0"/>
    <x v="0"/>
    <n v="0"/>
    <x v="5"/>
    <x v="3"/>
    <s v="Pcs"/>
    <n v="20000"/>
    <n v="35000"/>
    <n v="1600000"/>
    <n v="2800000"/>
    <n v="3"/>
    <x v="7"/>
    <x v="0"/>
  </r>
  <r>
    <d v="2020-08-04T00:00:00"/>
    <s v="FOD005"/>
    <x v="17"/>
    <x v="0"/>
    <x v="0"/>
    <n v="0"/>
    <x v="29"/>
    <x v="4"/>
    <s v="Pcs"/>
    <n v="12500"/>
    <n v="15000"/>
    <n v="937500"/>
    <n v="1125000"/>
    <n v="4"/>
    <x v="7"/>
    <x v="0"/>
  </r>
  <r>
    <d v="2020-08-05T00:00:00"/>
    <s v="BEV001"/>
    <x v="6"/>
    <x v="0"/>
    <x v="1"/>
    <n v="0"/>
    <x v="27"/>
    <x v="2"/>
    <s v="Pcs"/>
    <n v="3750"/>
    <n v="5000"/>
    <n v="277500"/>
    <n v="370000"/>
    <n v="5"/>
    <x v="7"/>
    <x v="0"/>
  </r>
  <r>
    <d v="2020-08-06T00:00:00"/>
    <s v="STA003"/>
    <x v="14"/>
    <x v="0"/>
    <x v="1"/>
    <n v="0"/>
    <x v="26"/>
    <x v="1"/>
    <s v="Pcs"/>
    <n v="2500"/>
    <n v="4000"/>
    <n v="197500"/>
    <n v="316000"/>
    <n v="6"/>
    <x v="7"/>
    <x v="0"/>
  </r>
  <r>
    <d v="2020-08-07T00:00:00"/>
    <s v="PRC001"/>
    <x v="15"/>
    <x v="0"/>
    <x v="0"/>
    <n v="0"/>
    <x v="43"/>
    <x v="0"/>
    <s v="Pcs"/>
    <n v="18000"/>
    <n v="21000"/>
    <n v="1440000"/>
    <n v="1680000"/>
    <n v="7"/>
    <x v="7"/>
    <x v="0"/>
  </r>
  <r>
    <d v="2020-08-08T00:00:00"/>
    <s v="PRC001"/>
    <x v="8"/>
    <x v="0"/>
    <x v="0"/>
    <n v="0"/>
    <x v="43"/>
    <x v="0"/>
    <s v="Pcs"/>
    <n v="18000"/>
    <n v="21000"/>
    <n v="1566000"/>
    <n v="1827000"/>
    <n v="8"/>
    <x v="7"/>
    <x v="0"/>
  </r>
  <r>
    <d v="2020-08-09T00:00:00"/>
    <s v="FOD007"/>
    <x v="10"/>
    <x v="0"/>
    <x v="0"/>
    <n v="0"/>
    <x v="15"/>
    <x v="4"/>
    <s v="Pcs"/>
    <n v="7200"/>
    <n v="9500"/>
    <n v="604800"/>
    <n v="798000"/>
    <n v="9"/>
    <x v="7"/>
    <x v="0"/>
  </r>
  <r>
    <d v="2020-08-10T00:00:00"/>
    <s v="BEV008"/>
    <x v="4"/>
    <x v="1"/>
    <x v="1"/>
    <n v="0"/>
    <x v="10"/>
    <x v="2"/>
    <s v="Pcs"/>
    <n v="11000"/>
    <n v="14000"/>
    <n v="946000"/>
    <n v="1204000"/>
    <n v="10"/>
    <x v="7"/>
    <x v="0"/>
  </r>
  <r>
    <d v="2020-08-11T00:00:00"/>
    <s v="STA001"/>
    <x v="0"/>
    <x v="2"/>
    <x v="0"/>
    <n v="0"/>
    <x v="32"/>
    <x v="1"/>
    <s v="Pcs"/>
    <n v="9500"/>
    <n v="12000"/>
    <n v="788500"/>
    <n v="996000"/>
    <n v="11"/>
    <x v="7"/>
    <x v="0"/>
  </r>
  <r>
    <d v="2020-08-12T00:00:00"/>
    <s v="FOD009"/>
    <x v="8"/>
    <x v="0"/>
    <x v="0"/>
    <n v="0"/>
    <x v="31"/>
    <x v="4"/>
    <s v="Pcs"/>
    <n v="5500"/>
    <n v="7250"/>
    <n v="478500"/>
    <n v="630750"/>
    <n v="12"/>
    <x v="7"/>
    <x v="0"/>
  </r>
  <r>
    <d v="2020-08-13T00:00:00"/>
    <s v="PRC001"/>
    <x v="13"/>
    <x v="2"/>
    <x v="1"/>
    <n v="0"/>
    <x v="43"/>
    <x v="0"/>
    <s v="Pcs"/>
    <n v="18000"/>
    <n v="21000"/>
    <n v="1530000"/>
    <n v="1785000"/>
    <n v="13"/>
    <x v="7"/>
    <x v="0"/>
  </r>
  <r>
    <d v="2020-08-14T00:00:00"/>
    <s v="FOD007"/>
    <x v="13"/>
    <x v="2"/>
    <x v="1"/>
    <n v="0"/>
    <x v="15"/>
    <x v="4"/>
    <s v="Pcs"/>
    <n v="7200"/>
    <n v="9500"/>
    <n v="612000"/>
    <n v="807500"/>
    <n v="14"/>
    <x v="7"/>
    <x v="0"/>
  </r>
  <r>
    <d v="2020-08-15T00:00:00"/>
    <s v="PRC006"/>
    <x v="6"/>
    <x v="0"/>
    <x v="0"/>
    <n v="0"/>
    <x v="40"/>
    <x v="0"/>
    <s v="Pcs"/>
    <n v="14000"/>
    <n v="17500"/>
    <n v="1036000"/>
    <n v="1295000"/>
    <n v="15"/>
    <x v="7"/>
    <x v="0"/>
  </r>
  <r>
    <d v="2020-08-16T00:00:00"/>
    <s v="PRC008"/>
    <x v="9"/>
    <x v="0"/>
    <x v="1"/>
    <n v="0"/>
    <x v="3"/>
    <x v="0"/>
    <s v="Pcs"/>
    <n v="13500"/>
    <n v="17000"/>
    <n v="1188000"/>
    <n v="1496000"/>
    <n v="16"/>
    <x v="7"/>
    <x v="0"/>
  </r>
  <r>
    <d v="2020-08-17T00:00:00"/>
    <s v="STA006"/>
    <x v="20"/>
    <x v="1"/>
    <x v="1"/>
    <n v="0"/>
    <x v="1"/>
    <x v="1"/>
    <s v="Pcs"/>
    <n v="3000"/>
    <n v="5000"/>
    <n v="243000"/>
    <n v="405000"/>
    <n v="17"/>
    <x v="7"/>
    <x v="0"/>
  </r>
  <r>
    <d v="2020-08-18T00:00:00"/>
    <s v="FOD002"/>
    <x v="15"/>
    <x v="0"/>
    <x v="0"/>
    <n v="0"/>
    <x v="45"/>
    <x v="4"/>
    <s v="Pcs"/>
    <n v="15500"/>
    <n v="18000"/>
    <n v="1240000"/>
    <n v="1440000"/>
    <n v="18"/>
    <x v="7"/>
    <x v="0"/>
  </r>
  <r>
    <d v="2020-08-19T00:00:00"/>
    <s v="STA009"/>
    <x v="18"/>
    <x v="0"/>
    <x v="0"/>
    <n v="0"/>
    <x v="4"/>
    <x v="1"/>
    <s v="Pcs"/>
    <n v="6000"/>
    <n v="8000"/>
    <n v="426000"/>
    <n v="568000"/>
    <n v="19"/>
    <x v="7"/>
    <x v="0"/>
  </r>
  <r>
    <d v="2020-08-20T00:00:00"/>
    <s v="ELC008"/>
    <x v="0"/>
    <x v="2"/>
    <x v="0"/>
    <n v="0"/>
    <x v="5"/>
    <x v="3"/>
    <s v="Pcs"/>
    <n v="20000"/>
    <n v="35000"/>
    <n v="1660000"/>
    <n v="2905000"/>
    <n v="20"/>
    <x v="7"/>
    <x v="0"/>
  </r>
  <r>
    <d v="2020-08-21T00:00:00"/>
    <s v="ELC002"/>
    <x v="18"/>
    <x v="1"/>
    <x v="1"/>
    <n v="0"/>
    <x v="25"/>
    <x v="3"/>
    <s v="Pcs"/>
    <n v="20000"/>
    <n v="30000"/>
    <n v="1420000"/>
    <n v="2130000"/>
    <n v="21"/>
    <x v="7"/>
    <x v="0"/>
  </r>
  <r>
    <d v="2020-08-22T00:00:00"/>
    <s v="BEV007"/>
    <x v="11"/>
    <x v="1"/>
    <x v="0"/>
    <n v="0"/>
    <x v="39"/>
    <x v="2"/>
    <s v="Pcs"/>
    <n v="9800"/>
    <n v="12500"/>
    <n v="754600"/>
    <n v="962500"/>
    <n v="22"/>
    <x v="7"/>
    <x v="0"/>
  </r>
  <r>
    <d v="2020-08-23T00:00:00"/>
    <s v="FOD003"/>
    <x v="6"/>
    <x v="2"/>
    <x v="1"/>
    <n v="0"/>
    <x v="17"/>
    <x v="4"/>
    <s v="Pcs"/>
    <n v="8750"/>
    <n v="10500"/>
    <n v="647500"/>
    <n v="777000"/>
    <n v="23"/>
    <x v="7"/>
    <x v="0"/>
  </r>
  <r>
    <d v="2020-08-24T00:00:00"/>
    <s v="PRC002"/>
    <x v="19"/>
    <x v="2"/>
    <x v="1"/>
    <n v="0"/>
    <x v="38"/>
    <x v="0"/>
    <s v="Pcs"/>
    <n v="15000"/>
    <n v="18000"/>
    <n v="1050000"/>
    <n v="1260000"/>
    <n v="24"/>
    <x v="7"/>
    <x v="0"/>
  </r>
  <r>
    <d v="2020-08-25T00:00:00"/>
    <s v="FOD006"/>
    <x v="1"/>
    <x v="1"/>
    <x v="0"/>
    <n v="0"/>
    <x v="34"/>
    <x v="4"/>
    <s v="Pcs"/>
    <n v="4800"/>
    <n v="6500"/>
    <n v="364800"/>
    <n v="494000"/>
    <n v="25"/>
    <x v="7"/>
    <x v="0"/>
  </r>
  <r>
    <d v="2020-08-26T00:00:00"/>
    <s v="BEV008"/>
    <x v="19"/>
    <x v="2"/>
    <x v="0"/>
    <n v="0"/>
    <x v="10"/>
    <x v="2"/>
    <s v="Pcs"/>
    <n v="11000"/>
    <n v="14000"/>
    <n v="770000"/>
    <n v="980000"/>
    <n v="26"/>
    <x v="7"/>
    <x v="0"/>
  </r>
  <r>
    <d v="2020-08-27T00:00:00"/>
    <s v="ELC007"/>
    <x v="14"/>
    <x v="2"/>
    <x v="1"/>
    <n v="0"/>
    <x v="11"/>
    <x v="3"/>
    <s v="Pcs"/>
    <n v="18000"/>
    <n v="27000"/>
    <n v="1422000"/>
    <n v="2133000"/>
    <n v="27"/>
    <x v="7"/>
    <x v="0"/>
  </r>
  <r>
    <d v="2020-08-28T00:00:00"/>
    <s v="PRC003"/>
    <x v="19"/>
    <x v="0"/>
    <x v="0"/>
    <n v="0"/>
    <x v="0"/>
    <x v="0"/>
    <s v="Pcs"/>
    <n v="6500"/>
    <n v="9000"/>
    <n v="455000"/>
    <n v="630000"/>
    <n v="28"/>
    <x v="7"/>
    <x v="0"/>
  </r>
  <r>
    <d v="2020-08-29T00:00:00"/>
    <s v="PRC007"/>
    <x v="20"/>
    <x v="1"/>
    <x v="1"/>
    <n v="0"/>
    <x v="42"/>
    <x v="0"/>
    <s v="Pcs"/>
    <n v="9500"/>
    <n v="12000"/>
    <n v="769500"/>
    <n v="972000"/>
    <n v="29"/>
    <x v="7"/>
    <x v="0"/>
  </r>
  <r>
    <d v="2020-08-30T00:00:00"/>
    <s v="ELC003"/>
    <x v="14"/>
    <x v="2"/>
    <x v="0"/>
    <n v="0"/>
    <x v="44"/>
    <x v="3"/>
    <s v="Pcs"/>
    <n v="15000"/>
    <n v="25000"/>
    <n v="1185000"/>
    <n v="1975000"/>
    <n v="30"/>
    <x v="7"/>
    <x v="0"/>
  </r>
  <r>
    <d v="2020-08-31T00:00:00"/>
    <s v="FOD004"/>
    <x v="17"/>
    <x v="0"/>
    <x v="1"/>
    <n v="0"/>
    <x v="48"/>
    <x v="4"/>
    <s v="Pcs"/>
    <n v="6200"/>
    <n v="7800"/>
    <n v="465000"/>
    <n v="585000"/>
    <n v="31"/>
    <x v="7"/>
    <x v="0"/>
  </r>
  <r>
    <d v="2020-09-01T00:00:00"/>
    <s v="FOD008"/>
    <x v="2"/>
    <x v="2"/>
    <x v="0"/>
    <n v="0"/>
    <x v="8"/>
    <x v="4"/>
    <s v="Pcs"/>
    <n v="3000"/>
    <n v="4500"/>
    <n v="270000"/>
    <n v="405000"/>
    <n v="1"/>
    <x v="8"/>
    <x v="0"/>
  </r>
  <r>
    <d v="2020-09-02T00:00:00"/>
    <s v="FOD004"/>
    <x v="18"/>
    <x v="1"/>
    <x v="1"/>
    <n v="0"/>
    <x v="48"/>
    <x v="4"/>
    <s v="Pcs"/>
    <n v="6200"/>
    <n v="7800"/>
    <n v="440200"/>
    <n v="553800"/>
    <n v="2"/>
    <x v="8"/>
    <x v="0"/>
  </r>
  <r>
    <d v="2020-09-03T00:00:00"/>
    <s v="BEV008"/>
    <x v="19"/>
    <x v="1"/>
    <x v="0"/>
    <n v="0"/>
    <x v="10"/>
    <x v="2"/>
    <s v="Pcs"/>
    <n v="11000"/>
    <n v="14000"/>
    <n v="770000"/>
    <n v="980000"/>
    <n v="3"/>
    <x v="8"/>
    <x v="0"/>
  </r>
  <r>
    <d v="2020-09-04T00:00:00"/>
    <s v="BEV005"/>
    <x v="4"/>
    <x v="2"/>
    <x v="1"/>
    <n v="0"/>
    <x v="2"/>
    <x v="2"/>
    <s v="Pcs"/>
    <n v="7500"/>
    <n v="9800"/>
    <n v="645000"/>
    <n v="842800"/>
    <n v="4"/>
    <x v="8"/>
    <x v="0"/>
  </r>
  <r>
    <d v="2020-09-05T00:00:00"/>
    <s v="STA009"/>
    <x v="4"/>
    <x v="1"/>
    <x v="1"/>
    <n v="0"/>
    <x v="4"/>
    <x v="1"/>
    <s v="Pcs"/>
    <n v="6000"/>
    <n v="8000"/>
    <n v="516000"/>
    <n v="688000"/>
    <n v="5"/>
    <x v="8"/>
    <x v="0"/>
  </r>
  <r>
    <d v="2020-09-06T00:00:00"/>
    <s v="PRC001"/>
    <x v="6"/>
    <x v="0"/>
    <x v="1"/>
    <n v="0"/>
    <x v="43"/>
    <x v="0"/>
    <s v="Pcs"/>
    <n v="18000"/>
    <n v="21000"/>
    <n v="1332000"/>
    <n v="1554000"/>
    <n v="6"/>
    <x v="8"/>
    <x v="0"/>
  </r>
  <r>
    <d v="2020-09-07T00:00:00"/>
    <s v="FOD002"/>
    <x v="18"/>
    <x v="0"/>
    <x v="0"/>
    <n v="0"/>
    <x v="45"/>
    <x v="4"/>
    <s v="Pcs"/>
    <n v="15500"/>
    <n v="18000"/>
    <n v="1100500"/>
    <n v="1278000"/>
    <n v="7"/>
    <x v="8"/>
    <x v="0"/>
  </r>
  <r>
    <d v="2020-09-08T00:00:00"/>
    <s v="PRC007"/>
    <x v="12"/>
    <x v="1"/>
    <x v="0"/>
    <n v="0"/>
    <x v="42"/>
    <x v="0"/>
    <s v="Pcs"/>
    <n v="9500"/>
    <n v="12000"/>
    <n v="741000"/>
    <n v="936000"/>
    <n v="8"/>
    <x v="8"/>
    <x v="0"/>
  </r>
  <r>
    <d v="2020-09-09T00:00:00"/>
    <s v="BEV007"/>
    <x v="9"/>
    <x v="0"/>
    <x v="0"/>
    <n v="0"/>
    <x v="39"/>
    <x v="2"/>
    <s v="Pcs"/>
    <n v="9800"/>
    <n v="12500"/>
    <n v="862400"/>
    <n v="1100000"/>
    <n v="9"/>
    <x v="8"/>
    <x v="0"/>
  </r>
  <r>
    <d v="2020-09-10T00:00:00"/>
    <s v="PRC003"/>
    <x v="8"/>
    <x v="1"/>
    <x v="1"/>
    <n v="0"/>
    <x v="0"/>
    <x v="0"/>
    <s v="Pcs"/>
    <n v="6500"/>
    <n v="9000"/>
    <n v="565500"/>
    <n v="783000"/>
    <n v="10"/>
    <x v="8"/>
    <x v="0"/>
  </r>
  <r>
    <d v="2020-09-11T00:00:00"/>
    <s v="BEV001"/>
    <x v="7"/>
    <x v="2"/>
    <x v="0"/>
    <n v="0"/>
    <x v="27"/>
    <x v="2"/>
    <s v="Pcs"/>
    <n v="3750"/>
    <n v="5000"/>
    <n v="270000"/>
    <n v="360000"/>
    <n v="11"/>
    <x v="8"/>
    <x v="0"/>
  </r>
  <r>
    <d v="2020-09-12T00:00:00"/>
    <s v="FOD002"/>
    <x v="7"/>
    <x v="0"/>
    <x v="0"/>
    <n v="0"/>
    <x v="45"/>
    <x v="4"/>
    <s v="Pcs"/>
    <n v="15500"/>
    <n v="18000"/>
    <n v="1116000"/>
    <n v="1296000"/>
    <n v="12"/>
    <x v="8"/>
    <x v="0"/>
  </r>
  <r>
    <d v="2020-09-13T00:00:00"/>
    <s v="ELC006"/>
    <x v="1"/>
    <x v="1"/>
    <x v="0"/>
    <n v="0"/>
    <x v="41"/>
    <x v="3"/>
    <s v="Pcs"/>
    <n v="15000"/>
    <n v="20000"/>
    <n v="1140000"/>
    <n v="1520000"/>
    <n v="13"/>
    <x v="8"/>
    <x v="0"/>
  </r>
  <r>
    <d v="2020-09-14T00:00:00"/>
    <s v="PRC004"/>
    <x v="13"/>
    <x v="2"/>
    <x v="0"/>
    <n v="0"/>
    <x v="16"/>
    <x v="0"/>
    <s v="Pcs"/>
    <n v="7200"/>
    <n v="10000"/>
    <n v="612000"/>
    <n v="850000"/>
    <n v="14"/>
    <x v="8"/>
    <x v="0"/>
  </r>
  <r>
    <d v="2020-09-15T00:00:00"/>
    <s v="STA006"/>
    <x v="16"/>
    <x v="1"/>
    <x v="0"/>
    <n v="0"/>
    <x v="1"/>
    <x v="1"/>
    <s v="Pcs"/>
    <n v="3000"/>
    <n v="5000"/>
    <n v="246000"/>
    <n v="410000"/>
    <n v="15"/>
    <x v="8"/>
    <x v="0"/>
  </r>
  <r>
    <d v="2020-09-16T00:00:00"/>
    <s v="PRC005"/>
    <x v="13"/>
    <x v="2"/>
    <x v="0"/>
    <n v="0"/>
    <x v="22"/>
    <x v="0"/>
    <s v="Pcs"/>
    <n v="20500"/>
    <n v="24000"/>
    <n v="1742500"/>
    <n v="2040000"/>
    <n v="16"/>
    <x v="8"/>
    <x v="0"/>
  </r>
  <r>
    <d v="2020-09-17T00:00:00"/>
    <s v="STA007"/>
    <x v="7"/>
    <x v="0"/>
    <x v="0"/>
    <n v="0"/>
    <x v="12"/>
    <x v="1"/>
    <s v="Pcs"/>
    <n v="4500"/>
    <n v="6800"/>
    <n v="324000"/>
    <n v="489600"/>
    <n v="17"/>
    <x v="8"/>
    <x v="0"/>
  </r>
  <r>
    <d v="2020-09-18T00:00:00"/>
    <s v="STA007"/>
    <x v="14"/>
    <x v="2"/>
    <x v="1"/>
    <n v="0"/>
    <x v="12"/>
    <x v="1"/>
    <s v="Pcs"/>
    <n v="4500"/>
    <n v="6800"/>
    <n v="355500"/>
    <n v="537200"/>
    <n v="18"/>
    <x v="8"/>
    <x v="0"/>
  </r>
  <r>
    <d v="2020-09-19T00:00:00"/>
    <s v="BEV001"/>
    <x v="5"/>
    <x v="0"/>
    <x v="0"/>
    <n v="0"/>
    <x v="27"/>
    <x v="2"/>
    <s v="Pcs"/>
    <n v="3750"/>
    <n v="5000"/>
    <n v="333750"/>
    <n v="445000"/>
    <n v="19"/>
    <x v="8"/>
    <x v="0"/>
  </r>
  <r>
    <d v="2020-09-20T00:00:00"/>
    <s v="BEV001"/>
    <x v="8"/>
    <x v="0"/>
    <x v="1"/>
    <n v="0"/>
    <x v="27"/>
    <x v="2"/>
    <s v="Pcs"/>
    <n v="3750"/>
    <n v="5000"/>
    <n v="326250"/>
    <n v="435000"/>
    <n v="20"/>
    <x v="8"/>
    <x v="0"/>
  </r>
  <r>
    <d v="2020-09-21T00:00:00"/>
    <s v="ELC009"/>
    <x v="14"/>
    <x v="1"/>
    <x v="1"/>
    <n v="0"/>
    <x v="18"/>
    <x v="3"/>
    <s v="Pcs"/>
    <n v="12000"/>
    <n v="20000"/>
    <n v="948000"/>
    <n v="1580000"/>
    <n v="21"/>
    <x v="8"/>
    <x v="0"/>
  </r>
  <r>
    <d v="2020-09-22T00:00:00"/>
    <s v="BEV001"/>
    <x v="11"/>
    <x v="2"/>
    <x v="1"/>
    <n v="0"/>
    <x v="27"/>
    <x v="2"/>
    <s v="Pcs"/>
    <n v="3750"/>
    <n v="5000"/>
    <n v="288750"/>
    <n v="385000"/>
    <n v="22"/>
    <x v="8"/>
    <x v="0"/>
  </r>
  <r>
    <d v="2020-09-23T00:00:00"/>
    <s v="PRC001"/>
    <x v="5"/>
    <x v="1"/>
    <x v="1"/>
    <n v="0"/>
    <x v="43"/>
    <x v="0"/>
    <s v="Pcs"/>
    <n v="18000"/>
    <n v="21000"/>
    <n v="1602000"/>
    <n v="1869000"/>
    <n v="23"/>
    <x v="8"/>
    <x v="0"/>
  </r>
  <r>
    <d v="2020-09-24T00:00:00"/>
    <s v="ELC008"/>
    <x v="5"/>
    <x v="0"/>
    <x v="0"/>
    <n v="0"/>
    <x v="5"/>
    <x v="3"/>
    <s v="Pcs"/>
    <n v="20000"/>
    <n v="35000"/>
    <n v="1780000"/>
    <n v="3115000"/>
    <n v="24"/>
    <x v="8"/>
    <x v="0"/>
  </r>
  <r>
    <d v="2020-09-25T00:00:00"/>
    <s v="STA007"/>
    <x v="5"/>
    <x v="1"/>
    <x v="0"/>
    <n v="0"/>
    <x v="12"/>
    <x v="1"/>
    <s v="Pcs"/>
    <n v="4500"/>
    <n v="6800"/>
    <n v="400500"/>
    <n v="605200"/>
    <n v="25"/>
    <x v="8"/>
    <x v="0"/>
  </r>
  <r>
    <d v="2020-09-26T00:00:00"/>
    <s v="PRC008"/>
    <x v="1"/>
    <x v="1"/>
    <x v="0"/>
    <n v="0"/>
    <x v="3"/>
    <x v="0"/>
    <s v="Pcs"/>
    <n v="13500"/>
    <n v="17000"/>
    <n v="1026000"/>
    <n v="1292000"/>
    <n v="26"/>
    <x v="8"/>
    <x v="0"/>
  </r>
  <r>
    <d v="2020-09-27T00:00:00"/>
    <s v="STA006"/>
    <x v="17"/>
    <x v="0"/>
    <x v="0"/>
    <n v="0"/>
    <x v="1"/>
    <x v="1"/>
    <s v="Pcs"/>
    <n v="3000"/>
    <n v="5000"/>
    <n v="225000"/>
    <n v="375000"/>
    <n v="27"/>
    <x v="8"/>
    <x v="0"/>
  </r>
  <r>
    <d v="2020-09-28T00:00:00"/>
    <s v="FOD003"/>
    <x v="3"/>
    <x v="1"/>
    <x v="0"/>
    <n v="0"/>
    <x v="17"/>
    <x v="4"/>
    <s v="Pcs"/>
    <n v="8750"/>
    <n v="10500"/>
    <n v="638750"/>
    <n v="766500"/>
    <n v="28"/>
    <x v="8"/>
    <x v="0"/>
  </r>
  <r>
    <d v="2020-09-29T00:00:00"/>
    <s v="BEV006"/>
    <x v="0"/>
    <x v="2"/>
    <x v="0"/>
    <n v="0"/>
    <x v="36"/>
    <x v="2"/>
    <s v="Pcs"/>
    <n v="7200"/>
    <n v="9500"/>
    <n v="597600"/>
    <n v="788500"/>
    <n v="29"/>
    <x v="8"/>
    <x v="0"/>
  </r>
  <r>
    <d v="2020-09-30T00:00:00"/>
    <s v="PRC008"/>
    <x v="15"/>
    <x v="0"/>
    <x v="1"/>
    <n v="0"/>
    <x v="3"/>
    <x v="0"/>
    <s v="Pcs"/>
    <n v="13500"/>
    <n v="17000"/>
    <n v="1080000"/>
    <n v="1360000"/>
    <n v="30"/>
    <x v="8"/>
    <x v="0"/>
  </r>
  <r>
    <d v="2020-10-01T00:00:00"/>
    <s v="FOD008"/>
    <x v="20"/>
    <x v="2"/>
    <x v="0"/>
    <n v="0"/>
    <x v="8"/>
    <x v="4"/>
    <s v="Pcs"/>
    <n v="3000"/>
    <n v="4500"/>
    <n v="243000"/>
    <n v="364500"/>
    <n v="1"/>
    <x v="9"/>
    <x v="0"/>
  </r>
  <r>
    <d v="2020-10-02T00:00:00"/>
    <s v="ELC004"/>
    <x v="9"/>
    <x v="0"/>
    <x v="1"/>
    <n v="0"/>
    <x v="9"/>
    <x v="3"/>
    <s v="Pcs"/>
    <n v="20000"/>
    <n v="30000"/>
    <n v="1760000"/>
    <n v="2640000"/>
    <n v="2"/>
    <x v="9"/>
    <x v="0"/>
  </r>
  <r>
    <d v="2020-10-03T00:00:00"/>
    <s v="BEV002"/>
    <x v="20"/>
    <x v="2"/>
    <x v="0"/>
    <n v="0"/>
    <x v="20"/>
    <x v="2"/>
    <s v="Pcs"/>
    <n v="2500"/>
    <n v="4000"/>
    <n v="202500"/>
    <n v="324000"/>
    <n v="3"/>
    <x v="9"/>
    <x v="0"/>
  </r>
  <r>
    <d v="2020-10-04T00:00:00"/>
    <s v="STA010"/>
    <x v="7"/>
    <x v="2"/>
    <x v="1"/>
    <n v="0"/>
    <x v="35"/>
    <x v="1"/>
    <s v="Pcs"/>
    <n v="3800"/>
    <n v="5500"/>
    <n v="273600"/>
    <n v="396000"/>
    <n v="4"/>
    <x v="9"/>
    <x v="0"/>
  </r>
  <r>
    <d v="2020-10-05T00:00:00"/>
    <s v="STA001"/>
    <x v="4"/>
    <x v="0"/>
    <x v="0"/>
    <n v="0"/>
    <x v="32"/>
    <x v="1"/>
    <s v="Pcs"/>
    <n v="9500"/>
    <n v="12000"/>
    <n v="817000"/>
    <n v="1032000"/>
    <n v="5"/>
    <x v="9"/>
    <x v="0"/>
  </r>
  <r>
    <d v="2020-10-06T00:00:00"/>
    <s v="STA009"/>
    <x v="20"/>
    <x v="1"/>
    <x v="1"/>
    <n v="0"/>
    <x v="4"/>
    <x v="1"/>
    <s v="Pcs"/>
    <n v="6000"/>
    <n v="8000"/>
    <n v="486000"/>
    <n v="648000"/>
    <n v="6"/>
    <x v="9"/>
    <x v="0"/>
  </r>
  <r>
    <d v="2020-10-07T00:00:00"/>
    <s v="ELC004"/>
    <x v="13"/>
    <x v="1"/>
    <x v="0"/>
    <n v="0"/>
    <x v="9"/>
    <x v="3"/>
    <s v="Pcs"/>
    <n v="20000"/>
    <n v="30000"/>
    <n v="1700000"/>
    <n v="2550000"/>
    <n v="7"/>
    <x v="9"/>
    <x v="0"/>
  </r>
  <r>
    <d v="2020-10-08T00:00:00"/>
    <s v="PRC008"/>
    <x v="3"/>
    <x v="0"/>
    <x v="0"/>
    <n v="0"/>
    <x v="3"/>
    <x v="0"/>
    <s v="Pcs"/>
    <n v="13500"/>
    <n v="17000"/>
    <n v="985500"/>
    <n v="1241000"/>
    <n v="8"/>
    <x v="9"/>
    <x v="0"/>
  </r>
  <r>
    <d v="2020-10-09T00:00:00"/>
    <s v="STA005"/>
    <x v="17"/>
    <x v="1"/>
    <x v="0"/>
    <n v="0"/>
    <x v="14"/>
    <x v="1"/>
    <s v="Pcs"/>
    <n v="2200"/>
    <n v="3500"/>
    <n v="165000"/>
    <n v="262500"/>
    <n v="9"/>
    <x v="9"/>
    <x v="0"/>
  </r>
  <r>
    <d v="2020-10-10T00:00:00"/>
    <s v="FOD007"/>
    <x v="11"/>
    <x v="0"/>
    <x v="1"/>
    <n v="0"/>
    <x v="15"/>
    <x v="4"/>
    <s v="Pcs"/>
    <n v="7200"/>
    <n v="9500"/>
    <n v="554400"/>
    <n v="731500"/>
    <n v="10"/>
    <x v="9"/>
    <x v="0"/>
  </r>
  <r>
    <d v="2020-10-11T00:00:00"/>
    <s v="PRC004"/>
    <x v="12"/>
    <x v="1"/>
    <x v="0"/>
    <n v="0"/>
    <x v="16"/>
    <x v="0"/>
    <s v="Pcs"/>
    <n v="7200"/>
    <n v="10000"/>
    <n v="561600"/>
    <n v="780000"/>
    <n v="11"/>
    <x v="9"/>
    <x v="0"/>
  </r>
  <r>
    <d v="2020-10-12T00:00:00"/>
    <s v="STA009"/>
    <x v="9"/>
    <x v="0"/>
    <x v="1"/>
    <n v="0"/>
    <x v="4"/>
    <x v="1"/>
    <s v="Pcs"/>
    <n v="6000"/>
    <n v="8000"/>
    <n v="528000"/>
    <n v="704000"/>
    <n v="12"/>
    <x v="9"/>
    <x v="0"/>
  </r>
  <r>
    <d v="2020-10-13T00:00:00"/>
    <s v="ELC003"/>
    <x v="4"/>
    <x v="0"/>
    <x v="0"/>
    <n v="0"/>
    <x v="44"/>
    <x v="3"/>
    <s v="Pcs"/>
    <n v="15000"/>
    <n v="25000"/>
    <n v="1290000"/>
    <n v="2150000"/>
    <n v="13"/>
    <x v="9"/>
    <x v="0"/>
  </r>
  <r>
    <d v="2020-10-14T00:00:00"/>
    <s v="PRC006"/>
    <x v="18"/>
    <x v="2"/>
    <x v="0"/>
    <n v="0"/>
    <x v="40"/>
    <x v="0"/>
    <s v="Pcs"/>
    <n v="14000"/>
    <n v="17500"/>
    <n v="994000"/>
    <n v="1242500"/>
    <n v="14"/>
    <x v="9"/>
    <x v="0"/>
  </r>
  <r>
    <d v="2020-10-15T00:00:00"/>
    <s v="BEV005"/>
    <x v="6"/>
    <x v="2"/>
    <x v="1"/>
    <n v="0"/>
    <x v="2"/>
    <x v="2"/>
    <s v="Pcs"/>
    <n v="7500"/>
    <n v="9800"/>
    <n v="555000"/>
    <n v="725200"/>
    <n v="15"/>
    <x v="9"/>
    <x v="0"/>
  </r>
  <r>
    <d v="2020-10-16T00:00:00"/>
    <s v="PRC008"/>
    <x v="9"/>
    <x v="2"/>
    <x v="0"/>
    <n v="0"/>
    <x v="3"/>
    <x v="0"/>
    <s v="Pcs"/>
    <n v="13500"/>
    <n v="17000"/>
    <n v="1188000"/>
    <n v="1496000"/>
    <n v="16"/>
    <x v="9"/>
    <x v="0"/>
  </r>
  <r>
    <d v="2020-10-17T00:00:00"/>
    <s v="STA001"/>
    <x v="15"/>
    <x v="1"/>
    <x v="0"/>
    <n v="0"/>
    <x v="32"/>
    <x v="1"/>
    <s v="Pcs"/>
    <n v="9500"/>
    <n v="12000"/>
    <n v="760000"/>
    <n v="960000"/>
    <n v="17"/>
    <x v="9"/>
    <x v="0"/>
  </r>
  <r>
    <d v="2020-10-18T00:00:00"/>
    <s v="FOD001"/>
    <x v="15"/>
    <x v="2"/>
    <x v="1"/>
    <n v="0"/>
    <x v="47"/>
    <x v="4"/>
    <s v="Pcs"/>
    <n v="9000"/>
    <n v="11000"/>
    <n v="720000"/>
    <n v="880000"/>
    <n v="18"/>
    <x v="9"/>
    <x v="0"/>
  </r>
  <r>
    <d v="2020-10-19T00:00:00"/>
    <s v="PRC006"/>
    <x v="10"/>
    <x v="2"/>
    <x v="0"/>
    <n v="0"/>
    <x v="40"/>
    <x v="0"/>
    <s v="Pcs"/>
    <n v="14000"/>
    <n v="17500"/>
    <n v="1176000"/>
    <n v="1470000"/>
    <n v="19"/>
    <x v="9"/>
    <x v="0"/>
  </r>
  <r>
    <d v="2020-10-20T00:00:00"/>
    <s v="ELC001"/>
    <x v="15"/>
    <x v="2"/>
    <x v="1"/>
    <n v="0"/>
    <x v="30"/>
    <x v="3"/>
    <s v="Pcs"/>
    <n v="10000"/>
    <n v="15000"/>
    <n v="800000"/>
    <n v="1200000"/>
    <n v="20"/>
    <x v="9"/>
    <x v="0"/>
  </r>
  <r>
    <d v="2020-10-21T00:00:00"/>
    <s v="STA005"/>
    <x v="19"/>
    <x v="1"/>
    <x v="0"/>
    <n v="0"/>
    <x v="14"/>
    <x v="1"/>
    <s v="Pcs"/>
    <n v="2200"/>
    <n v="3500"/>
    <n v="154000"/>
    <n v="245000"/>
    <n v="21"/>
    <x v="9"/>
    <x v="0"/>
  </r>
  <r>
    <d v="2020-10-22T00:00:00"/>
    <s v="BEV007"/>
    <x v="10"/>
    <x v="1"/>
    <x v="0"/>
    <n v="0"/>
    <x v="39"/>
    <x v="2"/>
    <s v="Pcs"/>
    <n v="9800"/>
    <n v="12500"/>
    <n v="823200"/>
    <n v="1050000"/>
    <n v="22"/>
    <x v="9"/>
    <x v="0"/>
  </r>
  <r>
    <d v="2020-10-23T00:00:00"/>
    <s v="PRC006"/>
    <x v="12"/>
    <x v="2"/>
    <x v="1"/>
    <n v="0"/>
    <x v="40"/>
    <x v="0"/>
    <s v="Pcs"/>
    <n v="14000"/>
    <n v="17500"/>
    <n v="1092000"/>
    <n v="1365000"/>
    <n v="23"/>
    <x v="9"/>
    <x v="0"/>
  </r>
  <r>
    <d v="2020-10-24T00:00:00"/>
    <s v="STA003"/>
    <x v="15"/>
    <x v="2"/>
    <x v="1"/>
    <n v="0"/>
    <x v="26"/>
    <x v="1"/>
    <s v="Pcs"/>
    <n v="2500"/>
    <n v="4000"/>
    <n v="200000"/>
    <n v="320000"/>
    <n v="24"/>
    <x v="9"/>
    <x v="0"/>
  </r>
  <r>
    <d v="2020-10-25T00:00:00"/>
    <s v="BEV009"/>
    <x v="4"/>
    <x v="0"/>
    <x v="1"/>
    <n v="0"/>
    <x v="33"/>
    <x v="2"/>
    <s v="Pcs"/>
    <n v="6500"/>
    <n v="8500"/>
    <n v="559000"/>
    <n v="731000"/>
    <n v="25"/>
    <x v="9"/>
    <x v="0"/>
  </r>
  <r>
    <d v="2020-10-26T00:00:00"/>
    <s v="ELC006"/>
    <x v="20"/>
    <x v="0"/>
    <x v="0"/>
    <n v="0"/>
    <x v="41"/>
    <x v="3"/>
    <s v="Pcs"/>
    <n v="15000"/>
    <n v="20000"/>
    <n v="1215000"/>
    <n v="1620000"/>
    <n v="26"/>
    <x v="9"/>
    <x v="0"/>
  </r>
  <r>
    <d v="2020-10-27T00:00:00"/>
    <s v="ELC003"/>
    <x v="19"/>
    <x v="2"/>
    <x v="1"/>
    <n v="0"/>
    <x v="44"/>
    <x v="3"/>
    <s v="Pcs"/>
    <n v="15000"/>
    <n v="25000"/>
    <n v="1050000"/>
    <n v="1750000"/>
    <n v="27"/>
    <x v="9"/>
    <x v="0"/>
  </r>
  <r>
    <d v="2020-10-28T00:00:00"/>
    <s v="PRC008"/>
    <x v="11"/>
    <x v="2"/>
    <x v="0"/>
    <n v="0"/>
    <x v="3"/>
    <x v="0"/>
    <s v="Pcs"/>
    <n v="13500"/>
    <n v="17000"/>
    <n v="1039500"/>
    <n v="1309000"/>
    <n v="28"/>
    <x v="9"/>
    <x v="0"/>
  </r>
  <r>
    <d v="2020-10-29T00:00:00"/>
    <s v="FOD010"/>
    <x v="10"/>
    <x v="1"/>
    <x v="0"/>
    <n v="0"/>
    <x v="37"/>
    <x v="4"/>
    <s v="Pcs"/>
    <n v="10000"/>
    <n v="12500"/>
    <n v="840000"/>
    <n v="1050000"/>
    <n v="29"/>
    <x v="9"/>
    <x v="0"/>
  </r>
  <r>
    <d v="2020-10-30T00:00:00"/>
    <s v="PRC009"/>
    <x v="17"/>
    <x v="1"/>
    <x v="0"/>
    <n v="0"/>
    <x v="24"/>
    <x v="0"/>
    <s v="Pcs"/>
    <n v="21000"/>
    <n v="25000"/>
    <n v="1575000"/>
    <n v="1875000"/>
    <n v="30"/>
    <x v="9"/>
    <x v="0"/>
  </r>
  <r>
    <d v="2020-10-31T00:00:00"/>
    <s v="ELC002"/>
    <x v="17"/>
    <x v="0"/>
    <x v="1"/>
    <n v="0"/>
    <x v="25"/>
    <x v="3"/>
    <s v="Pcs"/>
    <n v="20000"/>
    <n v="30000"/>
    <n v="1500000"/>
    <n v="2250000"/>
    <n v="31"/>
    <x v="9"/>
    <x v="0"/>
  </r>
  <r>
    <d v="2020-11-01T00:00:00"/>
    <s v="BEV004"/>
    <x v="20"/>
    <x v="2"/>
    <x v="1"/>
    <n v="0"/>
    <x v="46"/>
    <x v="2"/>
    <s v="Pcs"/>
    <n v="8000"/>
    <n v="10500"/>
    <n v="648000"/>
    <n v="850500"/>
    <n v="1"/>
    <x v="10"/>
    <x v="0"/>
  </r>
  <r>
    <d v="2020-11-02T00:00:00"/>
    <s v="BEV005"/>
    <x v="8"/>
    <x v="0"/>
    <x v="1"/>
    <n v="0"/>
    <x v="2"/>
    <x v="2"/>
    <s v="Pcs"/>
    <n v="7500"/>
    <n v="9800"/>
    <n v="652500"/>
    <n v="852600"/>
    <n v="2"/>
    <x v="10"/>
    <x v="0"/>
  </r>
  <r>
    <d v="2020-11-03T00:00:00"/>
    <s v="ELC005"/>
    <x v="3"/>
    <x v="2"/>
    <x v="1"/>
    <n v="0"/>
    <x v="13"/>
    <x v="3"/>
    <s v="Pcs"/>
    <n v="25000"/>
    <n v="35000"/>
    <n v="1825000"/>
    <n v="2555000"/>
    <n v="3"/>
    <x v="10"/>
    <x v="0"/>
  </r>
  <r>
    <d v="2020-11-04T00:00:00"/>
    <s v="STA008"/>
    <x v="0"/>
    <x v="0"/>
    <x v="1"/>
    <n v="0"/>
    <x v="28"/>
    <x v="1"/>
    <s v="Pcs"/>
    <n v="5000"/>
    <n v="7500"/>
    <n v="415000"/>
    <n v="622500"/>
    <n v="4"/>
    <x v="10"/>
    <x v="0"/>
  </r>
  <r>
    <d v="2020-11-05T00:00:00"/>
    <s v="BEV008"/>
    <x v="12"/>
    <x v="2"/>
    <x v="0"/>
    <n v="0"/>
    <x v="10"/>
    <x v="2"/>
    <s v="Pcs"/>
    <n v="11000"/>
    <n v="14000"/>
    <n v="858000"/>
    <n v="1092000"/>
    <n v="5"/>
    <x v="10"/>
    <x v="0"/>
  </r>
  <r>
    <d v="2020-11-06T00:00:00"/>
    <s v="PRC001"/>
    <x v="20"/>
    <x v="1"/>
    <x v="0"/>
    <n v="0"/>
    <x v="43"/>
    <x v="0"/>
    <s v="Pcs"/>
    <n v="18000"/>
    <n v="21000"/>
    <n v="1458000"/>
    <n v="1701000"/>
    <n v="6"/>
    <x v="10"/>
    <x v="0"/>
  </r>
  <r>
    <d v="2020-11-07T00:00:00"/>
    <s v="STA010"/>
    <x v="9"/>
    <x v="1"/>
    <x v="0"/>
    <n v="0"/>
    <x v="35"/>
    <x v="1"/>
    <s v="Pcs"/>
    <n v="3800"/>
    <n v="5500"/>
    <n v="334400"/>
    <n v="484000"/>
    <n v="7"/>
    <x v="10"/>
    <x v="0"/>
  </r>
  <r>
    <d v="2020-11-08T00:00:00"/>
    <s v="STA007"/>
    <x v="13"/>
    <x v="2"/>
    <x v="0"/>
    <n v="0"/>
    <x v="12"/>
    <x v="1"/>
    <s v="Pcs"/>
    <n v="4500"/>
    <n v="6800"/>
    <n v="382500"/>
    <n v="578000"/>
    <n v="8"/>
    <x v="10"/>
    <x v="0"/>
  </r>
  <r>
    <d v="2020-11-09T00:00:00"/>
    <s v="STA009"/>
    <x v="18"/>
    <x v="1"/>
    <x v="1"/>
    <n v="0"/>
    <x v="4"/>
    <x v="1"/>
    <s v="Pcs"/>
    <n v="6000"/>
    <n v="8000"/>
    <n v="426000"/>
    <n v="568000"/>
    <n v="9"/>
    <x v="10"/>
    <x v="0"/>
  </r>
  <r>
    <d v="2020-11-10T00:00:00"/>
    <s v="STA005"/>
    <x v="17"/>
    <x v="1"/>
    <x v="0"/>
    <n v="0"/>
    <x v="14"/>
    <x v="1"/>
    <s v="Pcs"/>
    <n v="2200"/>
    <n v="3500"/>
    <n v="165000"/>
    <n v="262500"/>
    <n v="10"/>
    <x v="10"/>
    <x v="0"/>
  </r>
  <r>
    <d v="2020-11-11T00:00:00"/>
    <s v="BEV010"/>
    <x v="12"/>
    <x v="1"/>
    <x v="0"/>
    <n v="0"/>
    <x v="23"/>
    <x v="2"/>
    <s v="Pcs"/>
    <n v="12000"/>
    <n v="15500"/>
    <n v="936000"/>
    <n v="1209000"/>
    <n v="11"/>
    <x v="10"/>
    <x v="0"/>
  </r>
  <r>
    <d v="2020-11-12T00:00:00"/>
    <s v="PRC005"/>
    <x v="12"/>
    <x v="2"/>
    <x v="0"/>
    <n v="0"/>
    <x v="22"/>
    <x v="0"/>
    <s v="Pcs"/>
    <n v="20500"/>
    <n v="24000"/>
    <n v="1599000"/>
    <n v="1872000"/>
    <n v="12"/>
    <x v="10"/>
    <x v="0"/>
  </r>
  <r>
    <d v="2020-11-13T00:00:00"/>
    <s v="PRC004"/>
    <x v="9"/>
    <x v="1"/>
    <x v="1"/>
    <n v="0"/>
    <x v="16"/>
    <x v="0"/>
    <s v="Pcs"/>
    <n v="7200"/>
    <n v="10000"/>
    <n v="633600"/>
    <n v="880000"/>
    <n v="13"/>
    <x v="10"/>
    <x v="0"/>
  </r>
  <r>
    <d v="2020-11-14T00:00:00"/>
    <s v="ELC006"/>
    <x v="4"/>
    <x v="1"/>
    <x v="0"/>
    <n v="0"/>
    <x v="41"/>
    <x v="3"/>
    <s v="Pcs"/>
    <n v="15000"/>
    <n v="20000"/>
    <n v="1290000"/>
    <n v="1720000"/>
    <n v="14"/>
    <x v="10"/>
    <x v="0"/>
  </r>
  <r>
    <d v="2020-11-15T00:00:00"/>
    <s v="FOD006"/>
    <x v="0"/>
    <x v="1"/>
    <x v="0"/>
    <n v="0"/>
    <x v="34"/>
    <x v="4"/>
    <s v="Pcs"/>
    <n v="4800"/>
    <n v="6500"/>
    <n v="398400"/>
    <n v="539500"/>
    <n v="15"/>
    <x v="10"/>
    <x v="0"/>
  </r>
  <r>
    <d v="2020-11-16T00:00:00"/>
    <s v="ELC006"/>
    <x v="5"/>
    <x v="0"/>
    <x v="0"/>
    <n v="0"/>
    <x v="41"/>
    <x v="3"/>
    <s v="Pcs"/>
    <n v="15000"/>
    <n v="20000"/>
    <n v="1335000"/>
    <n v="1780000"/>
    <n v="16"/>
    <x v="10"/>
    <x v="0"/>
  </r>
  <r>
    <d v="2020-11-17T00:00:00"/>
    <s v="PRC009"/>
    <x v="16"/>
    <x v="1"/>
    <x v="0"/>
    <n v="0"/>
    <x v="24"/>
    <x v="0"/>
    <s v="Pcs"/>
    <n v="21000"/>
    <n v="25000"/>
    <n v="1722000"/>
    <n v="2050000"/>
    <n v="17"/>
    <x v="10"/>
    <x v="0"/>
  </r>
  <r>
    <d v="2020-11-18T00:00:00"/>
    <s v="STA001"/>
    <x v="0"/>
    <x v="1"/>
    <x v="0"/>
    <n v="0"/>
    <x v="32"/>
    <x v="1"/>
    <s v="Pcs"/>
    <n v="9500"/>
    <n v="12000"/>
    <n v="788500"/>
    <n v="996000"/>
    <n v="18"/>
    <x v="10"/>
    <x v="0"/>
  </r>
  <r>
    <d v="2020-11-19T00:00:00"/>
    <s v="BEV006"/>
    <x v="11"/>
    <x v="0"/>
    <x v="0"/>
    <n v="0"/>
    <x v="36"/>
    <x v="2"/>
    <s v="Pcs"/>
    <n v="7200"/>
    <n v="9500"/>
    <n v="554400"/>
    <n v="731500"/>
    <n v="19"/>
    <x v="10"/>
    <x v="0"/>
  </r>
  <r>
    <d v="2020-11-20T00:00:00"/>
    <s v="STA008"/>
    <x v="13"/>
    <x v="0"/>
    <x v="0"/>
    <n v="0"/>
    <x v="28"/>
    <x v="1"/>
    <s v="Pcs"/>
    <n v="5000"/>
    <n v="7500"/>
    <n v="425000"/>
    <n v="637500"/>
    <n v="20"/>
    <x v="10"/>
    <x v="0"/>
  </r>
  <r>
    <d v="2020-11-21T00:00:00"/>
    <s v="FOD010"/>
    <x v="11"/>
    <x v="1"/>
    <x v="0"/>
    <n v="0"/>
    <x v="37"/>
    <x v="4"/>
    <s v="Pcs"/>
    <n v="10000"/>
    <n v="12500"/>
    <n v="770000"/>
    <n v="962500"/>
    <n v="21"/>
    <x v="10"/>
    <x v="0"/>
  </r>
  <r>
    <d v="2020-11-22T00:00:00"/>
    <s v="FOD008"/>
    <x v="6"/>
    <x v="0"/>
    <x v="1"/>
    <n v="0"/>
    <x v="8"/>
    <x v="4"/>
    <s v="Pcs"/>
    <n v="3000"/>
    <n v="4500"/>
    <n v="222000"/>
    <n v="333000"/>
    <n v="22"/>
    <x v="10"/>
    <x v="0"/>
  </r>
  <r>
    <d v="2020-11-23T00:00:00"/>
    <s v="FOD004"/>
    <x v="3"/>
    <x v="1"/>
    <x v="0"/>
    <n v="0"/>
    <x v="48"/>
    <x v="4"/>
    <s v="Pcs"/>
    <n v="6200"/>
    <n v="7800"/>
    <n v="452600"/>
    <n v="569400"/>
    <n v="23"/>
    <x v="10"/>
    <x v="0"/>
  </r>
  <r>
    <d v="2020-11-24T00:00:00"/>
    <s v="FOD006"/>
    <x v="4"/>
    <x v="2"/>
    <x v="1"/>
    <n v="0"/>
    <x v="34"/>
    <x v="4"/>
    <s v="Pcs"/>
    <n v="4800"/>
    <n v="6500"/>
    <n v="412800"/>
    <n v="559000"/>
    <n v="24"/>
    <x v="10"/>
    <x v="0"/>
  </r>
  <r>
    <d v="2020-11-25T00:00:00"/>
    <s v="STA009"/>
    <x v="2"/>
    <x v="2"/>
    <x v="0"/>
    <n v="0"/>
    <x v="4"/>
    <x v="1"/>
    <s v="Pcs"/>
    <n v="6000"/>
    <n v="8000"/>
    <n v="540000"/>
    <n v="720000"/>
    <n v="25"/>
    <x v="10"/>
    <x v="0"/>
  </r>
  <r>
    <d v="2020-11-26T00:00:00"/>
    <s v="STA010"/>
    <x v="9"/>
    <x v="2"/>
    <x v="0"/>
    <n v="0"/>
    <x v="35"/>
    <x v="1"/>
    <s v="Pcs"/>
    <n v="3800"/>
    <n v="5500"/>
    <n v="334400"/>
    <n v="484000"/>
    <n v="26"/>
    <x v="10"/>
    <x v="0"/>
  </r>
  <r>
    <d v="2020-11-27T00:00:00"/>
    <s v="FOD006"/>
    <x v="13"/>
    <x v="2"/>
    <x v="1"/>
    <n v="0"/>
    <x v="34"/>
    <x v="4"/>
    <s v="Pcs"/>
    <n v="4800"/>
    <n v="6500"/>
    <n v="408000"/>
    <n v="552500"/>
    <n v="27"/>
    <x v="10"/>
    <x v="0"/>
  </r>
  <r>
    <d v="2020-11-28T00:00:00"/>
    <s v="PRC006"/>
    <x v="16"/>
    <x v="1"/>
    <x v="1"/>
    <n v="0"/>
    <x v="40"/>
    <x v="0"/>
    <s v="Pcs"/>
    <n v="14000"/>
    <n v="17500"/>
    <n v="1148000"/>
    <n v="1435000"/>
    <n v="28"/>
    <x v="10"/>
    <x v="0"/>
  </r>
  <r>
    <d v="2020-11-29T00:00:00"/>
    <s v="ELC005"/>
    <x v="15"/>
    <x v="2"/>
    <x v="0"/>
    <n v="0"/>
    <x v="13"/>
    <x v="3"/>
    <s v="Pcs"/>
    <n v="25000"/>
    <n v="35000"/>
    <n v="2000000"/>
    <n v="2800000"/>
    <n v="29"/>
    <x v="10"/>
    <x v="0"/>
  </r>
  <r>
    <d v="2020-11-30T00:00:00"/>
    <s v="FOD002"/>
    <x v="8"/>
    <x v="0"/>
    <x v="1"/>
    <n v="0"/>
    <x v="45"/>
    <x v="4"/>
    <s v="Pcs"/>
    <n v="15500"/>
    <n v="18000"/>
    <n v="1348500"/>
    <n v="1566000"/>
    <n v="30"/>
    <x v="10"/>
    <x v="0"/>
  </r>
  <r>
    <d v="2020-12-01T00:00:00"/>
    <s v="PRC005"/>
    <x v="19"/>
    <x v="1"/>
    <x v="1"/>
    <n v="0"/>
    <x v="22"/>
    <x v="0"/>
    <s v="Pcs"/>
    <n v="20500"/>
    <n v="24000"/>
    <n v="1435000"/>
    <n v="1680000"/>
    <n v="1"/>
    <x v="11"/>
    <x v="0"/>
  </r>
  <r>
    <d v="2020-12-02T00:00:00"/>
    <s v="FOD006"/>
    <x v="16"/>
    <x v="0"/>
    <x v="1"/>
    <n v="0"/>
    <x v="34"/>
    <x v="4"/>
    <s v="Pcs"/>
    <n v="4800"/>
    <n v="6500"/>
    <n v="393600"/>
    <n v="533000"/>
    <n v="2"/>
    <x v="11"/>
    <x v="0"/>
  </r>
  <r>
    <d v="2020-12-03T00:00:00"/>
    <s v="ELC005"/>
    <x v="10"/>
    <x v="2"/>
    <x v="1"/>
    <n v="0"/>
    <x v="13"/>
    <x v="3"/>
    <s v="Pcs"/>
    <n v="25000"/>
    <n v="35000"/>
    <n v="2100000"/>
    <n v="2940000"/>
    <n v="3"/>
    <x v="11"/>
    <x v="0"/>
  </r>
  <r>
    <d v="2020-12-04T00:00:00"/>
    <s v="BEV003"/>
    <x v="15"/>
    <x v="2"/>
    <x v="1"/>
    <n v="0"/>
    <x v="21"/>
    <x v="2"/>
    <s v="Pcs"/>
    <n v="3000"/>
    <n v="4500"/>
    <n v="240000"/>
    <n v="360000"/>
    <n v="4"/>
    <x v="11"/>
    <x v="0"/>
  </r>
  <r>
    <d v="2020-12-05T00:00:00"/>
    <s v="BEV004"/>
    <x v="12"/>
    <x v="0"/>
    <x v="1"/>
    <n v="0"/>
    <x v="46"/>
    <x v="2"/>
    <s v="Pcs"/>
    <n v="8000"/>
    <n v="10500"/>
    <n v="624000"/>
    <n v="819000"/>
    <n v="5"/>
    <x v="11"/>
    <x v="0"/>
  </r>
  <r>
    <d v="2020-12-06T00:00:00"/>
    <s v="STA008"/>
    <x v="18"/>
    <x v="2"/>
    <x v="0"/>
    <n v="0"/>
    <x v="28"/>
    <x v="1"/>
    <s v="Pcs"/>
    <n v="5000"/>
    <n v="7500"/>
    <n v="355000"/>
    <n v="532500"/>
    <n v="6"/>
    <x v="11"/>
    <x v="0"/>
  </r>
  <r>
    <d v="2020-12-07T00:00:00"/>
    <s v="BEV003"/>
    <x v="2"/>
    <x v="2"/>
    <x v="0"/>
    <n v="0"/>
    <x v="21"/>
    <x v="2"/>
    <s v="Pcs"/>
    <n v="3000"/>
    <n v="4500"/>
    <n v="270000"/>
    <n v="405000"/>
    <n v="7"/>
    <x v="11"/>
    <x v="0"/>
  </r>
  <r>
    <d v="2020-12-08T00:00:00"/>
    <s v="PRC005"/>
    <x v="8"/>
    <x v="1"/>
    <x v="0"/>
    <n v="0"/>
    <x v="22"/>
    <x v="0"/>
    <s v="Pcs"/>
    <n v="20500"/>
    <n v="24000"/>
    <n v="1783500"/>
    <n v="2088000"/>
    <n v="8"/>
    <x v="11"/>
    <x v="0"/>
  </r>
  <r>
    <d v="2020-12-09T00:00:00"/>
    <s v="FOD007"/>
    <x v="1"/>
    <x v="1"/>
    <x v="0"/>
    <n v="0"/>
    <x v="15"/>
    <x v="4"/>
    <s v="Pcs"/>
    <n v="7200"/>
    <n v="9500"/>
    <n v="547200"/>
    <n v="722000"/>
    <n v="9"/>
    <x v="11"/>
    <x v="0"/>
  </r>
  <r>
    <d v="2020-12-10T00:00:00"/>
    <s v="FOD003"/>
    <x v="7"/>
    <x v="0"/>
    <x v="0"/>
    <n v="0"/>
    <x v="17"/>
    <x v="4"/>
    <s v="Pcs"/>
    <n v="8750"/>
    <n v="10500"/>
    <n v="630000"/>
    <n v="756000"/>
    <n v="10"/>
    <x v="11"/>
    <x v="0"/>
  </r>
  <r>
    <d v="2020-12-11T00:00:00"/>
    <s v="BEV006"/>
    <x v="6"/>
    <x v="1"/>
    <x v="0"/>
    <n v="0"/>
    <x v="36"/>
    <x v="2"/>
    <s v="Pcs"/>
    <n v="7200"/>
    <n v="9500"/>
    <n v="532800"/>
    <n v="703000"/>
    <n v="11"/>
    <x v="11"/>
    <x v="0"/>
  </r>
  <r>
    <d v="2020-12-12T00:00:00"/>
    <s v="STA004"/>
    <x v="3"/>
    <x v="1"/>
    <x v="0"/>
    <n v="0"/>
    <x v="7"/>
    <x v="1"/>
    <s v="Pcs"/>
    <n v="1800"/>
    <n v="3000"/>
    <n v="131400"/>
    <n v="219000"/>
    <n v="12"/>
    <x v="11"/>
    <x v="0"/>
  </r>
  <r>
    <d v="2020-12-13T00:00:00"/>
    <s v="ELC008"/>
    <x v="4"/>
    <x v="0"/>
    <x v="1"/>
    <n v="0"/>
    <x v="5"/>
    <x v="3"/>
    <s v="Pcs"/>
    <n v="20000"/>
    <n v="35000"/>
    <n v="1720000"/>
    <n v="3010000"/>
    <n v="13"/>
    <x v="11"/>
    <x v="0"/>
  </r>
  <r>
    <d v="2020-12-14T00:00:00"/>
    <s v="BEV001"/>
    <x v="16"/>
    <x v="1"/>
    <x v="0"/>
    <n v="0"/>
    <x v="27"/>
    <x v="2"/>
    <s v="Pcs"/>
    <n v="3750"/>
    <n v="5000"/>
    <n v="307500"/>
    <n v="410000"/>
    <n v="14"/>
    <x v="11"/>
    <x v="0"/>
  </r>
  <r>
    <d v="2020-12-15T00:00:00"/>
    <s v="PRC002"/>
    <x v="8"/>
    <x v="1"/>
    <x v="1"/>
    <n v="0"/>
    <x v="38"/>
    <x v="0"/>
    <s v="Pcs"/>
    <n v="15000"/>
    <n v="18000"/>
    <n v="1305000"/>
    <n v="1566000"/>
    <n v="15"/>
    <x v="11"/>
    <x v="0"/>
  </r>
  <r>
    <d v="2020-12-16T00:00:00"/>
    <s v="FOD001"/>
    <x v="20"/>
    <x v="0"/>
    <x v="1"/>
    <n v="0"/>
    <x v="47"/>
    <x v="4"/>
    <s v="Pcs"/>
    <n v="9000"/>
    <n v="11000"/>
    <n v="729000"/>
    <n v="891000"/>
    <n v="16"/>
    <x v="11"/>
    <x v="0"/>
  </r>
  <r>
    <d v="2020-12-17T00:00:00"/>
    <s v="STA008"/>
    <x v="5"/>
    <x v="0"/>
    <x v="1"/>
    <n v="0"/>
    <x v="28"/>
    <x v="1"/>
    <s v="Pcs"/>
    <n v="5000"/>
    <n v="7500"/>
    <n v="445000"/>
    <n v="667500"/>
    <n v="17"/>
    <x v="11"/>
    <x v="0"/>
  </r>
  <r>
    <d v="2020-12-18T00:00:00"/>
    <s v="BEV001"/>
    <x v="15"/>
    <x v="2"/>
    <x v="0"/>
    <n v="0"/>
    <x v="27"/>
    <x v="2"/>
    <s v="Pcs"/>
    <n v="3750"/>
    <n v="5000"/>
    <n v="300000"/>
    <n v="400000"/>
    <n v="18"/>
    <x v="11"/>
    <x v="0"/>
  </r>
  <r>
    <d v="2020-12-19T00:00:00"/>
    <s v="FOD008"/>
    <x v="19"/>
    <x v="0"/>
    <x v="0"/>
    <n v="0"/>
    <x v="8"/>
    <x v="4"/>
    <s v="Pcs"/>
    <n v="3000"/>
    <n v="4500"/>
    <n v="210000"/>
    <n v="315000"/>
    <n v="19"/>
    <x v="11"/>
    <x v="0"/>
  </r>
  <r>
    <d v="2020-12-20T00:00:00"/>
    <s v="FOD004"/>
    <x v="9"/>
    <x v="1"/>
    <x v="0"/>
    <n v="0"/>
    <x v="48"/>
    <x v="4"/>
    <s v="Pcs"/>
    <n v="6200"/>
    <n v="7800"/>
    <n v="545600"/>
    <n v="686400"/>
    <n v="20"/>
    <x v="11"/>
    <x v="0"/>
  </r>
  <r>
    <d v="2020-12-21T00:00:00"/>
    <s v="STA005"/>
    <x v="2"/>
    <x v="2"/>
    <x v="1"/>
    <n v="0"/>
    <x v="14"/>
    <x v="1"/>
    <s v="Pcs"/>
    <n v="2200"/>
    <n v="3500"/>
    <n v="198000"/>
    <n v="315000"/>
    <n v="21"/>
    <x v="11"/>
    <x v="0"/>
  </r>
  <r>
    <d v="2020-12-22T00:00:00"/>
    <s v="STA009"/>
    <x v="15"/>
    <x v="2"/>
    <x v="0"/>
    <n v="0"/>
    <x v="4"/>
    <x v="1"/>
    <s v="Pcs"/>
    <n v="6000"/>
    <n v="8000"/>
    <n v="480000"/>
    <n v="640000"/>
    <n v="22"/>
    <x v="11"/>
    <x v="0"/>
  </r>
  <r>
    <d v="2020-12-23T00:00:00"/>
    <s v="FOD002"/>
    <x v="18"/>
    <x v="0"/>
    <x v="1"/>
    <n v="0"/>
    <x v="45"/>
    <x v="4"/>
    <s v="Pcs"/>
    <n v="15500"/>
    <n v="18000"/>
    <n v="1100500"/>
    <n v="1278000"/>
    <n v="23"/>
    <x v="11"/>
    <x v="0"/>
  </r>
  <r>
    <d v="2020-12-24T00:00:00"/>
    <s v="ELC001"/>
    <x v="17"/>
    <x v="1"/>
    <x v="1"/>
    <n v="0"/>
    <x v="30"/>
    <x v="3"/>
    <s v="Pcs"/>
    <n v="10000"/>
    <n v="15000"/>
    <n v="750000"/>
    <n v="1125000"/>
    <n v="24"/>
    <x v="11"/>
    <x v="0"/>
  </r>
  <r>
    <d v="2020-12-25T00:00:00"/>
    <s v="ELC003"/>
    <x v="6"/>
    <x v="2"/>
    <x v="1"/>
    <n v="0"/>
    <x v="44"/>
    <x v="3"/>
    <s v="Pcs"/>
    <n v="15000"/>
    <n v="25000"/>
    <n v="1110000"/>
    <n v="1850000"/>
    <n v="25"/>
    <x v="11"/>
    <x v="0"/>
  </r>
  <r>
    <d v="2020-12-26T00:00:00"/>
    <s v="STA005"/>
    <x v="5"/>
    <x v="1"/>
    <x v="1"/>
    <n v="0"/>
    <x v="14"/>
    <x v="1"/>
    <s v="Pcs"/>
    <n v="2200"/>
    <n v="3500"/>
    <n v="195800"/>
    <n v="311500"/>
    <n v="26"/>
    <x v="11"/>
    <x v="0"/>
  </r>
  <r>
    <d v="2020-12-27T00:00:00"/>
    <s v="FOD004"/>
    <x v="17"/>
    <x v="2"/>
    <x v="1"/>
    <n v="0"/>
    <x v="48"/>
    <x v="4"/>
    <s v="Pcs"/>
    <n v="6200"/>
    <n v="7800"/>
    <n v="465000"/>
    <n v="585000"/>
    <n v="27"/>
    <x v="11"/>
    <x v="0"/>
  </r>
  <r>
    <d v="2020-12-28T00:00:00"/>
    <s v="PRC006"/>
    <x v="6"/>
    <x v="1"/>
    <x v="1"/>
    <n v="0"/>
    <x v="40"/>
    <x v="0"/>
    <s v="Pcs"/>
    <n v="14000"/>
    <n v="17500"/>
    <n v="1036000"/>
    <n v="1295000"/>
    <n v="28"/>
    <x v="11"/>
    <x v="0"/>
  </r>
  <r>
    <d v="2020-12-29T00:00:00"/>
    <s v="STA008"/>
    <x v="19"/>
    <x v="2"/>
    <x v="0"/>
    <n v="0"/>
    <x v="28"/>
    <x v="1"/>
    <s v="Pcs"/>
    <n v="5000"/>
    <n v="7500"/>
    <n v="350000"/>
    <n v="525000"/>
    <n v="29"/>
    <x v="11"/>
    <x v="0"/>
  </r>
  <r>
    <d v="2020-12-30T00:00:00"/>
    <s v="PRC006"/>
    <x v="5"/>
    <x v="0"/>
    <x v="1"/>
    <n v="0"/>
    <x v="40"/>
    <x v="0"/>
    <s v="Pcs"/>
    <n v="14000"/>
    <n v="17500"/>
    <n v="1246000"/>
    <n v="1557500"/>
    <n v="30"/>
    <x v="11"/>
    <x v="0"/>
  </r>
  <r>
    <d v="2020-12-31T00:00:00"/>
    <s v="ELC007"/>
    <x v="10"/>
    <x v="0"/>
    <x v="1"/>
    <n v="0"/>
    <x v="11"/>
    <x v="3"/>
    <s v="Pcs"/>
    <n v="18000"/>
    <n v="27000"/>
    <n v="1512000"/>
    <n v="2268000"/>
    <n v="31"/>
    <x v="11"/>
    <x v="0"/>
  </r>
  <r>
    <d v="2021-01-01T00:00:00"/>
    <s v="FOD001"/>
    <x v="9"/>
    <x v="1"/>
    <x v="1"/>
    <n v="0"/>
    <x v="47"/>
    <x v="4"/>
    <s v="Pcs"/>
    <n v="9000"/>
    <n v="11000"/>
    <n v="792000"/>
    <n v="968000"/>
    <n v="1"/>
    <x v="0"/>
    <x v="1"/>
  </r>
  <r>
    <d v="2021-01-02T00:00:00"/>
    <s v="PRC010"/>
    <x v="15"/>
    <x v="2"/>
    <x v="0"/>
    <n v="0"/>
    <x v="6"/>
    <x v="0"/>
    <s v="Pcs"/>
    <n v="24500"/>
    <n v="29000"/>
    <n v="1960000"/>
    <n v="2320000"/>
    <n v="2"/>
    <x v="0"/>
    <x v="1"/>
  </r>
  <r>
    <d v="2021-01-03T00:00:00"/>
    <s v="STA005"/>
    <x v="18"/>
    <x v="0"/>
    <x v="1"/>
    <n v="0"/>
    <x v="14"/>
    <x v="1"/>
    <s v="Pcs"/>
    <n v="2200"/>
    <n v="3500"/>
    <n v="156200"/>
    <n v="248500"/>
    <n v="3"/>
    <x v="0"/>
    <x v="1"/>
  </r>
  <r>
    <d v="2021-01-04T00:00:00"/>
    <s v="ELC007"/>
    <x v="2"/>
    <x v="1"/>
    <x v="0"/>
    <n v="0"/>
    <x v="11"/>
    <x v="3"/>
    <s v="Pcs"/>
    <n v="18000"/>
    <n v="27000"/>
    <n v="1620000"/>
    <n v="2430000"/>
    <n v="4"/>
    <x v="0"/>
    <x v="1"/>
  </r>
  <r>
    <d v="2021-01-05T00:00:00"/>
    <s v="BEV010"/>
    <x v="16"/>
    <x v="1"/>
    <x v="1"/>
    <n v="0"/>
    <x v="23"/>
    <x v="2"/>
    <s v="Pcs"/>
    <n v="12000"/>
    <n v="15500"/>
    <n v="984000"/>
    <n v="1271000"/>
    <n v="5"/>
    <x v="0"/>
    <x v="1"/>
  </r>
  <r>
    <d v="2021-01-06T00:00:00"/>
    <s v="FOD007"/>
    <x v="1"/>
    <x v="2"/>
    <x v="0"/>
    <n v="0"/>
    <x v="15"/>
    <x v="4"/>
    <s v="Pcs"/>
    <n v="7200"/>
    <n v="9500"/>
    <n v="547200"/>
    <n v="722000"/>
    <n v="6"/>
    <x v="0"/>
    <x v="1"/>
  </r>
  <r>
    <d v="2021-01-07T00:00:00"/>
    <s v="FOD005"/>
    <x v="2"/>
    <x v="0"/>
    <x v="1"/>
    <n v="0"/>
    <x v="29"/>
    <x v="4"/>
    <s v="Pcs"/>
    <n v="12500"/>
    <n v="15000"/>
    <n v="1125000"/>
    <n v="1350000"/>
    <n v="7"/>
    <x v="0"/>
    <x v="1"/>
  </r>
  <r>
    <d v="2021-01-08T00:00:00"/>
    <s v="PRC008"/>
    <x v="5"/>
    <x v="2"/>
    <x v="0"/>
    <n v="0"/>
    <x v="3"/>
    <x v="0"/>
    <s v="Pcs"/>
    <n v="13500"/>
    <n v="17000"/>
    <n v="1201500"/>
    <n v="1513000"/>
    <n v="8"/>
    <x v="0"/>
    <x v="1"/>
  </r>
  <r>
    <d v="2021-01-09T00:00:00"/>
    <s v="FOD003"/>
    <x v="19"/>
    <x v="2"/>
    <x v="1"/>
    <n v="0"/>
    <x v="17"/>
    <x v="4"/>
    <s v="Pcs"/>
    <n v="8750"/>
    <n v="10500"/>
    <n v="612500"/>
    <n v="735000"/>
    <n v="9"/>
    <x v="0"/>
    <x v="1"/>
  </r>
  <r>
    <d v="2021-01-10T00:00:00"/>
    <s v="ELC002"/>
    <x v="5"/>
    <x v="2"/>
    <x v="0"/>
    <n v="0"/>
    <x v="25"/>
    <x v="3"/>
    <s v="Pcs"/>
    <n v="20000"/>
    <n v="30000"/>
    <n v="1780000"/>
    <n v="2670000"/>
    <n v="10"/>
    <x v="0"/>
    <x v="1"/>
  </r>
  <r>
    <d v="2021-01-11T00:00:00"/>
    <s v="FOD001"/>
    <x v="20"/>
    <x v="1"/>
    <x v="0"/>
    <n v="0"/>
    <x v="47"/>
    <x v="4"/>
    <s v="Pcs"/>
    <n v="9000"/>
    <n v="11000"/>
    <n v="729000"/>
    <n v="891000"/>
    <n v="11"/>
    <x v="0"/>
    <x v="1"/>
  </r>
  <r>
    <d v="2021-01-12T00:00:00"/>
    <s v="FOD006"/>
    <x v="4"/>
    <x v="2"/>
    <x v="1"/>
    <n v="0"/>
    <x v="34"/>
    <x v="4"/>
    <s v="Pcs"/>
    <n v="4800"/>
    <n v="6500"/>
    <n v="412800"/>
    <n v="559000"/>
    <n v="12"/>
    <x v="0"/>
    <x v="1"/>
  </r>
  <r>
    <d v="2021-01-13T00:00:00"/>
    <s v="PRC007"/>
    <x v="9"/>
    <x v="0"/>
    <x v="1"/>
    <n v="0"/>
    <x v="42"/>
    <x v="0"/>
    <s v="Pcs"/>
    <n v="9500"/>
    <n v="12000"/>
    <n v="836000"/>
    <n v="1056000"/>
    <n v="13"/>
    <x v="0"/>
    <x v="1"/>
  </r>
  <r>
    <d v="2021-01-14T00:00:00"/>
    <s v="FOD007"/>
    <x v="6"/>
    <x v="1"/>
    <x v="0"/>
    <n v="0"/>
    <x v="15"/>
    <x v="4"/>
    <s v="Pcs"/>
    <n v="7200"/>
    <n v="9500"/>
    <n v="532800"/>
    <n v="703000"/>
    <n v="14"/>
    <x v="0"/>
    <x v="1"/>
  </r>
  <r>
    <d v="2021-01-15T00:00:00"/>
    <s v="FOD008"/>
    <x v="15"/>
    <x v="2"/>
    <x v="1"/>
    <n v="0"/>
    <x v="8"/>
    <x v="4"/>
    <s v="Pcs"/>
    <n v="3000"/>
    <n v="4500"/>
    <n v="240000"/>
    <n v="360000"/>
    <n v="15"/>
    <x v="0"/>
    <x v="1"/>
  </r>
  <r>
    <d v="2021-01-16T00:00:00"/>
    <s v="BEV001"/>
    <x v="4"/>
    <x v="2"/>
    <x v="1"/>
    <n v="0"/>
    <x v="27"/>
    <x v="2"/>
    <s v="Pcs"/>
    <n v="3750"/>
    <n v="5000"/>
    <n v="322500"/>
    <n v="430000"/>
    <n v="16"/>
    <x v="0"/>
    <x v="1"/>
  </r>
  <r>
    <d v="2021-01-17T00:00:00"/>
    <s v="PRC008"/>
    <x v="13"/>
    <x v="0"/>
    <x v="1"/>
    <n v="0"/>
    <x v="3"/>
    <x v="0"/>
    <s v="Pcs"/>
    <n v="13500"/>
    <n v="17000"/>
    <n v="1147500"/>
    <n v="1445000"/>
    <n v="17"/>
    <x v="0"/>
    <x v="1"/>
  </r>
  <r>
    <d v="2021-01-18T00:00:00"/>
    <s v="BEV007"/>
    <x v="18"/>
    <x v="0"/>
    <x v="1"/>
    <n v="0"/>
    <x v="39"/>
    <x v="2"/>
    <s v="Pcs"/>
    <n v="9800"/>
    <n v="12500"/>
    <n v="695800"/>
    <n v="887500"/>
    <n v="18"/>
    <x v="0"/>
    <x v="1"/>
  </r>
  <r>
    <d v="2021-01-19T00:00:00"/>
    <s v="ELC006"/>
    <x v="4"/>
    <x v="2"/>
    <x v="0"/>
    <n v="0"/>
    <x v="41"/>
    <x v="3"/>
    <s v="Pcs"/>
    <n v="15000"/>
    <n v="20000"/>
    <n v="1290000"/>
    <n v="1720000"/>
    <n v="19"/>
    <x v="0"/>
    <x v="1"/>
  </r>
  <r>
    <d v="2021-01-20T00:00:00"/>
    <s v="PRC007"/>
    <x v="4"/>
    <x v="1"/>
    <x v="1"/>
    <n v="0"/>
    <x v="42"/>
    <x v="0"/>
    <s v="Pcs"/>
    <n v="9500"/>
    <n v="12000"/>
    <n v="817000"/>
    <n v="1032000"/>
    <n v="20"/>
    <x v="0"/>
    <x v="1"/>
  </r>
  <r>
    <d v="2021-01-21T00:00:00"/>
    <s v="STA005"/>
    <x v="11"/>
    <x v="1"/>
    <x v="1"/>
    <n v="0"/>
    <x v="14"/>
    <x v="1"/>
    <s v="Pcs"/>
    <n v="2200"/>
    <n v="3500"/>
    <n v="169400"/>
    <n v="269500"/>
    <n v="21"/>
    <x v="0"/>
    <x v="1"/>
  </r>
  <r>
    <d v="2021-01-22T00:00:00"/>
    <s v="FOD005"/>
    <x v="12"/>
    <x v="0"/>
    <x v="1"/>
    <n v="0"/>
    <x v="29"/>
    <x v="4"/>
    <s v="Pcs"/>
    <n v="12500"/>
    <n v="15000"/>
    <n v="975000"/>
    <n v="1170000"/>
    <n v="22"/>
    <x v="0"/>
    <x v="1"/>
  </r>
  <r>
    <d v="2021-01-23T00:00:00"/>
    <s v="ELC009"/>
    <x v="6"/>
    <x v="2"/>
    <x v="0"/>
    <n v="0"/>
    <x v="18"/>
    <x v="3"/>
    <s v="Pcs"/>
    <n v="12000"/>
    <n v="20000"/>
    <n v="888000"/>
    <n v="1480000"/>
    <n v="23"/>
    <x v="0"/>
    <x v="1"/>
  </r>
  <r>
    <d v="2021-01-24T00:00:00"/>
    <s v="ELC007"/>
    <x v="10"/>
    <x v="0"/>
    <x v="0"/>
    <n v="0"/>
    <x v="11"/>
    <x v="3"/>
    <s v="Pcs"/>
    <n v="18000"/>
    <n v="27000"/>
    <n v="1512000"/>
    <n v="2268000"/>
    <n v="24"/>
    <x v="0"/>
    <x v="1"/>
  </r>
  <r>
    <d v="2021-01-25T00:00:00"/>
    <s v="BEV007"/>
    <x v="9"/>
    <x v="0"/>
    <x v="1"/>
    <n v="0"/>
    <x v="39"/>
    <x v="2"/>
    <s v="Pcs"/>
    <n v="9800"/>
    <n v="12500"/>
    <n v="862400"/>
    <n v="1100000"/>
    <n v="25"/>
    <x v="0"/>
    <x v="1"/>
  </r>
  <r>
    <d v="2021-01-26T00:00:00"/>
    <s v="ELC008"/>
    <x v="1"/>
    <x v="2"/>
    <x v="0"/>
    <n v="0"/>
    <x v="5"/>
    <x v="3"/>
    <s v="Pcs"/>
    <n v="20000"/>
    <n v="35000"/>
    <n v="1520000"/>
    <n v="2660000"/>
    <n v="26"/>
    <x v="0"/>
    <x v="1"/>
  </r>
  <r>
    <d v="2021-01-27T00:00:00"/>
    <s v="FOD005"/>
    <x v="15"/>
    <x v="1"/>
    <x v="1"/>
    <n v="0"/>
    <x v="29"/>
    <x v="4"/>
    <s v="Pcs"/>
    <n v="12500"/>
    <n v="15000"/>
    <n v="1000000"/>
    <n v="1200000"/>
    <n v="27"/>
    <x v="0"/>
    <x v="1"/>
  </r>
  <r>
    <d v="2021-01-28T00:00:00"/>
    <s v="ELC007"/>
    <x v="6"/>
    <x v="2"/>
    <x v="1"/>
    <n v="0"/>
    <x v="11"/>
    <x v="3"/>
    <s v="Pcs"/>
    <n v="18000"/>
    <n v="27000"/>
    <n v="1332000"/>
    <n v="1998000"/>
    <n v="28"/>
    <x v="0"/>
    <x v="1"/>
  </r>
  <r>
    <d v="2021-01-29T00:00:00"/>
    <s v="BEV001"/>
    <x v="14"/>
    <x v="1"/>
    <x v="1"/>
    <n v="0"/>
    <x v="27"/>
    <x v="2"/>
    <s v="Pcs"/>
    <n v="3750"/>
    <n v="5000"/>
    <n v="296250"/>
    <n v="395000"/>
    <n v="29"/>
    <x v="0"/>
    <x v="1"/>
  </r>
  <r>
    <d v="2021-01-30T00:00:00"/>
    <s v="FOD001"/>
    <x v="5"/>
    <x v="2"/>
    <x v="1"/>
    <n v="0"/>
    <x v="47"/>
    <x v="4"/>
    <s v="Pcs"/>
    <n v="9000"/>
    <n v="11000"/>
    <n v="801000"/>
    <n v="979000"/>
    <n v="30"/>
    <x v="0"/>
    <x v="1"/>
  </r>
  <r>
    <d v="2021-01-31T00:00:00"/>
    <s v="STA005"/>
    <x v="20"/>
    <x v="2"/>
    <x v="0"/>
    <n v="0"/>
    <x v="14"/>
    <x v="1"/>
    <s v="Pcs"/>
    <n v="2200"/>
    <n v="3500"/>
    <n v="178200"/>
    <n v="283500"/>
    <n v="31"/>
    <x v="0"/>
    <x v="1"/>
  </r>
  <r>
    <d v="2021-02-01T00:00:00"/>
    <s v="PRC003"/>
    <x v="13"/>
    <x v="1"/>
    <x v="1"/>
    <n v="0"/>
    <x v="0"/>
    <x v="0"/>
    <s v="Pcs"/>
    <n v="6500"/>
    <n v="9000"/>
    <n v="552500"/>
    <n v="765000"/>
    <n v="1"/>
    <x v="1"/>
    <x v="1"/>
  </r>
  <r>
    <d v="2021-02-02T00:00:00"/>
    <s v="STA003"/>
    <x v="5"/>
    <x v="1"/>
    <x v="1"/>
    <n v="0"/>
    <x v="26"/>
    <x v="1"/>
    <s v="Pcs"/>
    <n v="2500"/>
    <n v="4000"/>
    <n v="222500"/>
    <n v="356000"/>
    <n v="2"/>
    <x v="1"/>
    <x v="1"/>
  </r>
  <r>
    <d v="2021-02-03T00:00:00"/>
    <s v="PRC001"/>
    <x v="13"/>
    <x v="0"/>
    <x v="0"/>
    <n v="0"/>
    <x v="43"/>
    <x v="0"/>
    <s v="Pcs"/>
    <n v="18000"/>
    <n v="21000"/>
    <n v="1530000"/>
    <n v="1785000"/>
    <n v="3"/>
    <x v="1"/>
    <x v="1"/>
  </r>
  <r>
    <d v="2021-02-04T00:00:00"/>
    <s v="PRC006"/>
    <x v="15"/>
    <x v="0"/>
    <x v="1"/>
    <n v="0"/>
    <x v="40"/>
    <x v="0"/>
    <s v="Pcs"/>
    <n v="14000"/>
    <n v="17500"/>
    <n v="1120000"/>
    <n v="1400000"/>
    <n v="4"/>
    <x v="1"/>
    <x v="1"/>
  </r>
  <r>
    <d v="2021-02-05T00:00:00"/>
    <s v="FOD009"/>
    <x v="7"/>
    <x v="2"/>
    <x v="1"/>
    <n v="0"/>
    <x v="31"/>
    <x v="4"/>
    <s v="Pcs"/>
    <n v="5500"/>
    <n v="7250"/>
    <n v="396000"/>
    <n v="522000"/>
    <n v="5"/>
    <x v="1"/>
    <x v="1"/>
  </r>
  <r>
    <d v="2021-02-06T00:00:00"/>
    <s v="STA006"/>
    <x v="7"/>
    <x v="2"/>
    <x v="0"/>
    <n v="0"/>
    <x v="1"/>
    <x v="1"/>
    <s v="Pcs"/>
    <n v="3000"/>
    <n v="5000"/>
    <n v="216000"/>
    <n v="360000"/>
    <n v="6"/>
    <x v="1"/>
    <x v="1"/>
  </r>
  <r>
    <d v="2021-02-07T00:00:00"/>
    <s v="FOD010"/>
    <x v="19"/>
    <x v="2"/>
    <x v="1"/>
    <n v="0"/>
    <x v="37"/>
    <x v="4"/>
    <s v="Pcs"/>
    <n v="10000"/>
    <n v="12500"/>
    <n v="700000"/>
    <n v="875000"/>
    <n v="7"/>
    <x v="1"/>
    <x v="1"/>
  </r>
  <r>
    <d v="2021-02-08T00:00:00"/>
    <s v="STA001"/>
    <x v="4"/>
    <x v="0"/>
    <x v="0"/>
    <n v="0"/>
    <x v="32"/>
    <x v="1"/>
    <s v="Pcs"/>
    <n v="9500"/>
    <n v="12000"/>
    <n v="817000"/>
    <n v="1032000"/>
    <n v="8"/>
    <x v="1"/>
    <x v="1"/>
  </r>
  <r>
    <d v="2021-02-09T00:00:00"/>
    <s v="PRC005"/>
    <x v="17"/>
    <x v="1"/>
    <x v="0"/>
    <n v="0"/>
    <x v="22"/>
    <x v="0"/>
    <s v="Pcs"/>
    <n v="20500"/>
    <n v="24000"/>
    <n v="1537500"/>
    <n v="1800000"/>
    <n v="9"/>
    <x v="1"/>
    <x v="1"/>
  </r>
  <r>
    <d v="2021-02-10T00:00:00"/>
    <s v="BEV002"/>
    <x v="17"/>
    <x v="1"/>
    <x v="1"/>
    <n v="0"/>
    <x v="20"/>
    <x v="2"/>
    <s v="Pcs"/>
    <n v="2500"/>
    <n v="4000"/>
    <n v="187500"/>
    <n v="300000"/>
    <n v="10"/>
    <x v="1"/>
    <x v="1"/>
  </r>
  <r>
    <d v="2021-02-11T00:00:00"/>
    <s v="FOD007"/>
    <x v="6"/>
    <x v="2"/>
    <x v="1"/>
    <n v="0"/>
    <x v="15"/>
    <x v="4"/>
    <s v="Pcs"/>
    <n v="7200"/>
    <n v="9500"/>
    <n v="532800"/>
    <n v="703000"/>
    <n v="11"/>
    <x v="1"/>
    <x v="1"/>
  </r>
  <r>
    <d v="2021-02-12T00:00:00"/>
    <s v="BEV002"/>
    <x v="6"/>
    <x v="2"/>
    <x v="0"/>
    <n v="0"/>
    <x v="20"/>
    <x v="2"/>
    <s v="Pcs"/>
    <n v="2500"/>
    <n v="4000"/>
    <n v="185000"/>
    <n v="296000"/>
    <n v="12"/>
    <x v="1"/>
    <x v="1"/>
  </r>
  <r>
    <d v="2021-02-13T00:00:00"/>
    <s v="STA005"/>
    <x v="9"/>
    <x v="2"/>
    <x v="0"/>
    <n v="0"/>
    <x v="14"/>
    <x v="1"/>
    <s v="Pcs"/>
    <n v="2200"/>
    <n v="3500"/>
    <n v="193600"/>
    <n v="308000"/>
    <n v="13"/>
    <x v="1"/>
    <x v="1"/>
  </r>
  <r>
    <d v="2021-02-14T00:00:00"/>
    <s v="PRC007"/>
    <x v="15"/>
    <x v="1"/>
    <x v="0"/>
    <n v="0"/>
    <x v="42"/>
    <x v="0"/>
    <s v="Pcs"/>
    <n v="9500"/>
    <n v="12000"/>
    <n v="760000"/>
    <n v="960000"/>
    <n v="14"/>
    <x v="1"/>
    <x v="1"/>
  </r>
  <r>
    <d v="2021-02-15T00:00:00"/>
    <s v="PRC001"/>
    <x v="3"/>
    <x v="0"/>
    <x v="1"/>
    <n v="0"/>
    <x v="43"/>
    <x v="0"/>
    <s v="Pcs"/>
    <n v="18000"/>
    <n v="21000"/>
    <n v="1314000"/>
    <n v="1533000"/>
    <n v="15"/>
    <x v="1"/>
    <x v="1"/>
  </r>
  <r>
    <d v="2021-02-16T00:00:00"/>
    <s v="FOD001"/>
    <x v="5"/>
    <x v="0"/>
    <x v="0"/>
    <n v="0"/>
    <x v="47"/>
    <x v="4"/>
    <s v="Pcs"/>
    <n v="9000"/>
    <n v="11000"/>
    <n v="801000"/>
    <n v="979000"/>
    <n v="16"/>
    <x v="1"/>
    <x v="1"/>
  </r>
  <r>
    <d v="2021-02-17T00:00:00"/>
    <s v="BEV005"/>
    <x v="15"/>
    <x v="0"/>
    <x v="1"/>
    <n v="0"/>
    <x v="2"/>
    <x v="2"/>
    <s v="Pcs"/>
    <n v="7500"/>
    <n v="9800"/>
    <n v="600000"/>
    <n v="784000"/>
    <n v="17"/>
    <x v="1"/>
    <x v="1"/>
  </r>
  <r>
    <d v="2021-02-18T00:00:00"/>
    <s v="FOD006"/>
    <x v="15"/>
    <x v="0"/>
    <x v="0"/>
    <n v="0"/>
    <x v="34"/>
    <x v="4"/>
    <s v="Pcs"/>
    <n v="4800"/>
    <n v="6500"/>
    <n v="384000"/>
    <n v="520000"/>
    <n v="18"/>
    <x v="1"/>
    <x v="1"/>
  </r>
  <r>
    <d v="2021-02-19T00:00:00"/>
    <s v="FOD003"/>
    <x v="19"/>
    <x v="1"/>
    <x v="0"/>
    <n v="0"/>
    <x v="17"/>
    <x v="4"/>
    <s v="Pcs"/>
    <n v="8750"/>
    <n v="10500"/>
    <n v="612500"/>
    <n v="735000"/>
    <n v="19"/>
    <x v="1"/>
    <x v="1"/>
  </r>
  <r>
    <d v="2021-02-20T00:00:00"/>
    <s v="FOD008"/>
    <x v="12"/>
    <x v="0"/>
    <x v="1"/>
    <n v="0"/>
    <x v="8"/>
    <x v="4"/>
    <s v="Pcs"/>
    <n v="3000"/>
    <n v="4500"/>
    <n v="234000"/>
    <n v="351000"/>
    <n v="20"/>
    <x v="1"/>
    <x v="1"/>
  </r>
  <r>
    <d v="2021-02-21T00:00:00"/>
    <s v="FOD004"/>
    <x v="15"/>
    <x v="0"/>
    <x v="1"/>
    <n v="0"/>
    <x v="48"/>
    <x v="4"/>
    <s v="Pcs"/>
    <n v="6200"/>
    <n v="7800"/>
    <n v="496000"/>
    <n v="624000"/>
    <n v="21"/>
    <x v="1"/>
    <x v="1"/>
  </r>
  <r>
    <d v="2021-02-22T00:00:00"/>
    <s v="BEV008"/>
    <x v="20"/>
    <x v="0"/>
    <x v="0"/>
    <n v="0"/>
    <x v="10"/>
    <x v="2"/>
    <s v="Pcs"/>
    <n v="11000"/>
    <n v="14000"/>
    <n v="891000"/>
    <n v="1134000"/>
    <n v="22"/>
    <x v="1"/>
    <x v="1"/>
  </r>
  <r>
    <d v="2021-02-23T00:00:00"/>
    <s v="FOD009"/>
    <x v="12"/>
    <x v="0"/>
    <x v="1"/>
    <n v="0"/>
    <x v="31"/>
    <x v="4"/>
    <s v="Pcs"/>
    <n v="5500"/>
    <n v="7250"/>
    <n v="429000"/>
    <n v="565500"/>
    <n v="23"/>
    <x v="1"/>
    <x v="1"/>
  </r>
  <r>
    <d v="2021-02-24T00:00:00"/>
    <s v="FOD005"/>
    <x v="15"/>
    <x v="0"/>
    <x v="0"/>
    <n v="0"/>
    <x v="29"/>
    <x v="4"/>
    <s v="Pcs"/>
    <n v="12500"/>
    <n v="15000"/>
    <n v="1000000"/>
    <n v="1200000"/>
    <n v="24"/>
    <x v="1"/>
    <x v="1"/>
  </r>
  <r>
    <d v="2021-02-25T00:00:00"/>
    <s v="ELC004"/>
    <x v="14"/>
    <x v="0"/>
    <x v="1"/>
    <n v="0"/>
    <x v="9"/>
    <x v="3"/>
    <s v="Pcs"/>
    <n v="20000"/>
    <n v="30000"/>
    <n v="1580000"/>
    <n v="2370000"/>
    <n v="25"/>
    <x v="1"/>
    <x v="1"/>
  </r>
  <r>
    <d v="2021-02-26T00:00:00"/>
    <s v="FOD001"/>
    <x v="1"/>
    <x v="0"/>
    <x v="1"/>
    <n v="0"/>
    <x v="47"/>
    <x v="4"/>
    <s v="Pcs"/>
    <n v="9000"/>
    <n v="11000"/>
    <n v="684000"/>
    <n v="836000"/>
    <n v="26"/>
    <x v="1"/>
    <x v="1"/>
  </r>
  <r>
    <d v="2021-02-27T00:00:00"/>
    <s v="BEV002"/>
    <x v="1"/>
    <x v="1"/>
    <x v="1"/>
    <n v="0"/>
    <x v="20"/>
    <x v="2"/>
    <s v="Pcs"/>
    <n v="2500"/>
    <n v="4000"/>
    <n v="190000"/>
    <n v="304000"/>
    <n v="27"/>
    <x v="1"/>
    <x v="1"/>
  </r>
  <r>
    <d v="2021-02-28T00:00:00"/>
    <s v="PRC004"/>
    <x v="20"/>
    <x v="0"/>
    <x v="0"/>
    <n v="0"/>
    <x v="16"/>
    <x v="0"/>
    <s v="Pcs"/>
    <n v="7200"/>
    <n v="10000"/>
    <n v="583200"/>
    <n v="810000"/>
    <n v="28"/>
    <x v="1"/>
    <x v="1"/>
  </r>
  <r>
    <d v="2021-03-01T00:00:00"/>
    <s v="FOD005"/>
    <x v="17"/>
    <x v="1"/>
    <x v="0"/>
    <n v="0"/>
    <x v="29"/>
    <x v="4"/>
    <s v="Pcs"/>
    <n v="12500"/>
    <n v="15000"/>
    <n v="937500"/>
    <n v="1125000"/>
    <n v="1"/>
    <x v="2"/>
    <x v="1"/>
  </r>
  <r>
    <d v="2021-03-02T00:00:00"/>
    <s v="STA002"/>
    <x v="0"/>
    <x v="0"/>
    <x v="1"/>
    <n v="0"/>
    <x v="19"/>
    <x v="1"/>
    <s v="Pcs"/>
    <n v="5500"/>
    <n v="7500"/>
    <n v="456500"/>
    <n v="622500"/>
    <n v="2"/>
    <x v="2"/>
    <x v="1"/>
  </r>
  <r>
    <d v="2021-03-03T00:00:00"/>
    <s v="FOD010"/>
    <x v="2"/>
    <x v="0"/>
    <x v="1"/>
    <n v="0"/>
    <x v="37"/>
    <x v="4"/>
    <s v="Pcs"/>
    <n v="10000"/>
    <n v="12500"/>
    <n v="900000"/>
    <n v="1125000"/>
    <n v="3"/>
    <x v="2"/>
    <x v="1"/>
  </r>
  <r>
    <d v="2021-03-04T00:00:00"/>
    <s v="STA008"/>
    <x v="16"/>
    <x v="2"/>
    <x v="0"/>
    <n v="0"/>
    <x v="28"/>
    <x v="1"/>
    <s v="Pcs"/>
    <n v="5000"/>
    <n v="7500"/>
    <n v="410000"/>
    <n v="615000"/>
    <n v="4"/>
    <x v="2"/>
    <x v="1"/>
  </r>
  <r>
    <d v="2021-03-05T00:00:00"/>
    <s v="ELC006"/>
    <x v="17"/>
    <x v="0"/>
    <x v="1"/>
    <n v="0"/>
    <x v="41"/>
    <x v="3"/>
    <s v="Pcs"/>
    <n v="15000"/>
    <n v="20000"/>
    <n v="1125000"/>
    <n v="1500000"/>
    <n v="5"/>
    <x v="2"/>
    <x v="1"/>
  </r>
  <r>
    <d v="2021-03-06T00:00:00"/>
    <s v="FOD003"/>
    <x v="14"/>
    <x v="2"/>
    <x v="1"/>
    <n v="0"/>
    <x v="17"/>
    <x v="4"/>
    <s v="Pcs"/>
    <n v="8750"/>
    <n v="10500"/>
    <n v="691250"/>
    <n v="829500"/>
    <n v="6"/>
    <x v="2"/>
    <x v="1"/>
  </r>
  <r>
    <d v="2021-03-07T00:00:00"/>
    <s v="FOD004"/>
    <x v="1"/>
    <x v="1"/>
    <x v="0"/>
    <n v="0"/>
    <x v="48"/>
    <x v="4"/>
    <s v="Pcs"/>
    <n v="6200"/>
    <n v="7800"/>
    <n v="471200"/>
    <n v="592800"/>
    <n v="7"/>
    <x v="2"/>
    <x v="1"/>
  </r>
  <r>
    <d v="2021-03-08T00:00:00"/>
    <s v="BEV003"/>
    <x v="0"/>
    <x v="2"/>
    <x v="1"/>
    <n v="0"/>
    <x v="21"/>
    <x v="2"/>
    <s v="Pcs"/>
    <n v="3000"/>
    <n v="4500"/>
    <n v="249000"/>
    <n v="373500"/>
    <n v="8"/>
    <x v="2"/>
    <x v="1"/>
  </r>
  <r>
    <d v="2021-03-09T00:00:00"/>
    <s v="STA004"/>
    <x v="8"/>
    <x v="2"/>
    <x v="1"/>
    <n v="0"/>
    <x v="7"/>
    <x v="1"/>
    <s v="Pcs"/>
    <n v="1800"/>
    <n v="3000"/>
    <n v="156600"/>
    <n v="261000"/>
    <n v="9"/>
    <x v="2"/>
    <x v="1"/>
  </r>
  <r>
    <d v="2021-03-10T00:00:00"/>
    <s v="PRC008"/>
    <x v="5"/>
    <x v="1"/>
    <x v="0"/>
    <n v="0"/>
    <x v="3"/>
    <x v="0"/>
    <s v="Pcs"/>
    <n v="13500"/>
    <n v="17000"/>
    <n v="1201500"/>
    <n v="1513000"/>
    <n v="10"/>
    <x v="2"/>
    <x v="1"/>
  </r>
  <r>
    <d v="2021-03-11T00:00:00"/>
    <s v="PRC010"/>
    <x v="1"/>
    <x v="2"/>
    <x v="1"/>
    <n v="0"/>
    <x v="6"/>
    <x v="0"/>
    <s v="Pcs"/>
    <n v="24500"/>
    <n v="29000"/>
    <n v="1862000"/>
    <n v="2204000"/>
    <n v="11"/>
    <x v="2"/>
    <x v="1"/>
  </r>
  <r>
    <d v="2021-03-12T00:00:00"/>
    <s v="FOD006"/>
    <x v="14"/>
    <x v="2"/>
    <x v="0"/>
    <n v="0"/>
    <x v="34"/>
    <x v="4"/>
    <s v="Pcs"/>
    <n v="4800"/>
    <n v="6500"/>
    <n v="379200"/>
    <n v="513500"/>
    <n v="12"/>
    <x v="2"/>
    <x v="1"/>
  </r>
  <r>
    <d v="2021-03-13T00:00:00"/>
    <s v="BEV002"/>
    <x v="3"/>
    <x v="1"/>
    <x v="1"/>
    <n v="0"/>
    <x v="20"/>
    <x v="2"/>
    <s v="Pcs"/>
    <n v="2500"/>
    <n v="4000"/>
    <n v="182500"/>
    <n v="292000"/>
    <n v="13"/>
    <x v="2"/>
    <x v="1"/>
  </r>
  <r>
    <d v="2021-03-14T00:00:00"/>
    <s v="STA006"/>
    <x v="14"/>
    <x v="1"/>
    <x v="1"/>
    <n v="0"/>
    <x v="1"/>
    <x v="1"/>
    <s v="Pcs"/>
    <n v="3000"/>
    <n v="5000"/>
    <n v="237000"/>
    <n v="395000"/>
    <n v="14"/>
    <x v="2"/>
    <x v="1"/>
  </r>
  <r>
    <d v="2021-03-15T00:00:00"/>
    <s v="STA006"/>
    <x v="16"/>
    <x v="1"/>
    <x v="1"/>
    <n v="0"/>
    <x v="1"/>
    <x v="1"/>
    <s v="Pcs"/>
    <n v="3000"/>
    <n v="5000"/>
    <n v="246000"/>
    <n v="410000"/>
    <n v="15"/>
    <x v="2"/>
    <x v="1"/>
  </r>
  <r>
    <d v="2021-03-16T00:00:00"/>
    <s v="ELC004"/>
    <x v="6"/>
    <x v="0"/>
    <x v="0"/>
    <n v="0"/>
    <x v="9"/>
    <x v="3"/>
    <s v="Pcs"/>
    <n v="20000"/>
    <n v="30000"/>
    <n v="1480000"/>
    <n v="2220000"/>
    <n v="16"/>
    <x v="2"/>
    <x v="1"/>
  </r>
  <r>
    <d v="2021-03-17T00:00:00"/>
    <s v="FOD010"/>
    <x v="20"/>
    <x v="1"/>
    <x v="0"/>
    <n v="0"/>
    <x v="37"/>
    <x v="4"/>
    <s v="Pcs"/>
    <n v="10000"/>
    <n v="12500"/>
    <n v="810000"/>
    <n v="1012500"/>
    <n v="17"/>
    <x v="2"/>
    <x v="1"/>
  </r>
  <r>
    <d v="2021-03-18T00:00:00"/>
    <s v="ELC003"/>
    <x v="20"/>
    <x v="2"/>
    <x v="1"/>
    <n v="0"/>
    <x v="44"/>
    <x v="3"/>
    <s v="Pcs"/>
    <n v="15000"/>
    <n v="25000"/>
    <n v="1215000"/>
    <n v="2025000"/>
    <n v="18"/>
    <x v="2"/>
    <x v="1"/>
  </r>
  <r>
    <d v="2021-03-19T00:00:00"/>
    <s v="STA004"/>
    <x v="8"/>
    <x v="1"/>
    <x v="1"/>
    <n v="0"/>
    <x v="7"/>
    <x v="1"/>
    <s v="Pcs"/>
    <n v="1800"/>
    <n v="3000"/>
    <n v="156600"/>
    <n v="261000"/>
    <n v="19"/>
    <x v="2"/>
    <x v="1"/>
  </r>
  <r>
    <d v="2021-03-20T00:00:00"/>
    <s v="FOD009"/>
    <x v="9"/>
    <x v="1"/>
    <x v="1"/>
    <n v="0"/>
    <x v="31"/>
    <x v="4"/>
    <s v="Pcs"/>
    <n v="5500"/>
    <n v="7250"/>
    <n v="484000"/>
    <n v="638000"/>
    <n v="20"/>
    <x v="2"/>
    <x v="1"/>
  </r>
  <r>
    <d v="2021-03-21T00:00:00"/>
    <s v="ELC005"/>
    <x v="0"/>
    <x v="0"/>
    <x v="0"/>
    <n v="0"/>
    <x v="13"/>
    <x v="3"/>
    <s v="Pcs"/>
    <n v="25000"/>
    <n v="35000"/>
    <n v="2075000"/>
    <n v="2905000"/>
    <n v="21"/>
    <x v="2"/>
    <x v="1"/>
  </r>
  <r>
    <d v="2021-03-22T00:00:00"/>
    <s v="BEV003"/>
    <x v="18"/>
    <x v="1"/>
    <x v="1"/>
    <n v="0"/>
    <x v="21"/>
    <x v="2"/>
    <s v="Pcs"/>
    <n v="3000"/>
    <n v="4500"/>
    <n v="213000"/>
    <n v="319500"/>
    <n v="22"/>
    <x v="2"/>
    <x v="1"/>
  </r>
  <r>
    <d v="2021-03-23T00:00:00"/>
    <s v="BEV001"/>
    <x v="9"/>
    <x v="2"/>
    <x v="1"/>
    <n v="0"/>
    <x v="27"/>
    <x v="2"/>
    <s v="Pcs"/>
    <n v="3750"/>
    <n v="5000"/>
    <n v="330000"/>
    <n v="440000"/>
    <n v="23"/>
    <x v="2"/>
    <x v="1"/>
  </r>
  <r>
    <d v="2021-03-24T00:00:00"/>
    <s v="ELC006"/>
    <x v="7"/>
    <x v="2"/>
    <x v="0"/>
    <n v="0"/>
    <x v="41"/>
    <x v="3"/>
    <s v="Pcs"/>
    <n v="15000"/>
    <n v="20000"/>
    <n v="1080000"/>
    <n v="1440000"/>
    <n v="24"/>
    <x v="2"/>
    <x v="1"/>
  </r>
  <r>
    <d v="2021-03-25T00:00:00"/>
    <s v="PRC009"/>
    <x v="1"/>
    <x v="0"/>
    <x v="0"/>
    <n v="0"/>
    <x v="24"/>
    <x v="0"/>
    <s v="Pcs"/>
    <n v="21000"/>
    <n v="25000"/>
    <n v="1596000"/>
    <n v="1900000"/>
    <n v="25"/>
    <x v="2"/>
    <x v="1"/>
  </r>
  <r>
    <d v="2021-03-26T00:00:00"/>
    <s v="STA005"/>
    <x v="1"/>
    <x v="0"/>
    <x v="0"/>
    <n v="0"/>
    <x v="14"/>
    <x v="1"/>
    <s v="Pcs"/>
    <n v="2200"/>
    <n v="3500"/>
    <n v="167200"/>
    <n v="266000"/>
    <n v="26"/>
    <x v="2"/>
    <x v="1"/>
  </r>
  <r>
    <d v="2021-03-27T00:00:00"/>
    <s v="STA009"/>
    <x v="16"/>
    <x v="1"/>
    <x v="1"/>
    <n v="0"/>
    <x v="4"/>
    <x v="1"/>
    <s v="Pcs"/>
    <n v="6000"/>
    <n v="8000"/>
    <n v="492000"/>
    <n v="656000"/>
    <n v="27"/>
    <x v="2"/>
    <x v="1"/>
  </r>
  <r>
    <d v="2021-03-28T00:00:00"/>
    <s v="FOD001"/>
    <x v="19"/>
    <x v="0"/>
    <x v="1"/>
    <n v="0"/>
    <x v="47"/>
    <x v="4"/>
    <s v="Pcs"/>
    <n v="9000"/>
    <n v="11000"/>
    <n v="630000"/>
    <n v="770000"/>
    <n v="28"/>
    <x v="2"/>
    <x v="1"/>
  </r>
  <r>
    <d v="2021-03-29T00:00:00"/>
    <s v="PRC008"/>
    <x v="4"/>
    <x v="0"/>
    <x v="0"/>
    <n v="0"/>
    <x v="3"/>
    <x v="0"/>
    <s v="Pcs"/>
    <n v="13500"/>
    <n v="17000"/>
    <n v="1161000"/>
    <n v="1462000"/>
    <n v="29"/>
    <x v="2"/>
    <x v="1"/>
  </r>
  <r>
    <d v="2021-03-30T00:00:00"/>
    <s v="BEV003"/>
    <x v="11"/>
    <x v="2"/>
    <x v="0"/>
    <n v="0"/>
    <x v="21"/>
    <x v="2"/>
    <s v="Pcs"/>
    <n v="3000"/>
    <n v="4500"/>
    <n v="231000"/>
    <n v="346500"/>
    <n v="30"/>
    <x v="2"/>
    <x v="1"/>
  </r>
  <r>
    <d v="2021-03-31T00:00:00"/>
    <s v="BEV006"/>
    <x v="7"/>
    <x v="0"/>
    <x v="0"/>
    <n v="0"/>
    <x v="36"/>
    <x v="2"/>
    <s v="Pcs"/>
    <n v="7200"/>
    <n v="9500"/>
    <n v="518400"/>
    <n v="684000"/>
    <n v="31"/>
    <x v="2"/>
    <x v="1"/>
  </r>
  <r>
    <d v="2021-04-01T00:00:00"/>
    <s v="ELC003"/>
    <x v="14"/>
    <x v="0"/>
    <x v="0"/>
    <n v="0"/>
    <x v="44"/>
    <x v="3"/>
    <s v="Pcs"/>
    <n v="15000"/>
    <n v="25000"/>
    <n v="1185000"/>
    <n v="1975000"/>
    <n v="1"/>
    <x v="3"/>
    <x v="1"/>
  </r>
  <r>
    <d v="2021-04-02T00:00:00"/>
    <s v="STA007"/>
    <x v="11"/>
    <x v="2"/>
    <x v="0"/>
    <n v="0"/>
    <x v="12"/>
    <x v="1"/>
    <s v="Pcs"/>
    <n v="4500"/>
    <n v="6800"/>
    <n v="346500"/>
    <n v="523600"/>
    <n v="2"/>
    <x v="3"/>
    <x v="1"/>
  </r>
  <r>
    <d v="2021-04-03T00:00:00"/>
    <s v="PRC002"/>
    <x v="17"/>
    <x v="2"/>
    <x v="0"/>
    <n v="0"/>
    <x v="38"/>
    <x v="0"/>
    <s v="Pcs"/>
    <n v="15000"/>
    <n v="18000"/>
    <n v="1125000"/>
    <n v="1350000"/>
    <n v="3"/>
    <x v="3"/>
    <x v="1"/>
  </r>
  <r>
    <d v="2021-04-04T00:00:00"/>
    <s v="ELC009"/>
    <x v="4"/>
    <x v="2"/>
    <x v="1"/>
    <n v="0"/>
    <x v="18"/>
    <x v="3"/>
    <s v="Pcs"/>
    <n v="12000"/>
    <n v="20000"/>
    <n v="1032000"/>
    <n v="1720000"/>
    <n v="4"/>
    <x v="3"/>
    <x v="1"/>
  </r>
  <r>
    <d v="2021-04-05T00:00:00"/>
    <s v="PRC002"/>
    <x v="0"/>
    <x v="2"/>
    <x v="0"/>
    <n v="0"/>
    <x v="38"/>
    <x v="0"/>
    <s v="Pcs"/>
    <n v="15000"/>
    <n v="18000"/>
    <n v="1245000"/>
    <n v="1494000"/>
    <n v="5"/>
    <x v="3"/>
    <x v="1"/>
  </r>
  <r>
    <d v="2021-04-06T00:00:00"/>
    <s v="STA004"/>
    <x v="4"/>
    <x v="0"/>
    <x v="1"/>
    <n v="0"/>
    <x v="7"/>
    <x v="1"/>
    <s v="Pcs"/>
    <n v="1800"/>
    <n v="3000"/>
    <n v="154800"/>
    <n v="258000"/>
    <n v="6"/>
    <x v="3"/>
    <x v="1"/>
  </r>
  <r>
    <d v="2021-04-07T00:00:00"/>
    <s v="STA001"/>
    <x v="9"/>
    <x v="0"/>
    <x v="0"/>
    <n v="0"/>
    <x v="32"/>
    <x v="1"/>
    <s v="Pcs"/>
    <n v="9500"/>
    <n v="12000"/>
    <n v="836000"/>
    <n v="1056000"/>
    <n v="7"/>
    <x v="3"/>
    <x v="1"/>
  </r>
  <r>
    <d v="2021-04-08T00:00:00"/>
    <s v="FOD009"/>
    <x v="8"/>
    <x v="2"/>
    <x v="1"/>
    <n v="0"/>
    <x v="31"/>
    <x v="4"/>
    <s v="Pcs"/>
    <n v="5500"/>
    <n v="7250"/>
    <n v="478500"/>
    <n v="630750"/>
    <n v="8"/>
    <x v="3"/>
    <x v="1"/>
  </r>
  <r>
    <d v="2021-04-09T00:00:00"/>
    <s v="STA010"/>
    <x v="14"/>
    <x v="0"/>
    <x v="0"/>
    <n v="0"/>
    <x v="35"/>
    <x v="1"/>
    <s v="Pcs"/>
    <n v="3800"/>
    <n v="5500"/>
    <n v="300200"/>
    <n v="434500"/>
    <n v="9"/>
    <x v="3"/>
    <x v="1"/>
  </r>
  <r>
    <d v="2021-04-10T00:00:00"/>
    <s v="FOD008"/>
    <x v="3"/>
    <x v="1"/>
    <x v="1"/>
    <n v="0"/>
    <x v="8"/>
    <x v="4"/>
    <s v="Pcs"/>
    <n v="3000"/>
    <n v="4500"/>
    <n v="219000"/>
    <n v="328500"/>
    <n v="10"/>
    <x v="3"/>
    <x v="1"/>
  </r>
  <r>
    <d v="2021-04-11T00:00:00"/>
    <s v="BEV009"/>
    <x v="9"/>
    <x v="1"/>
    <x v="0"/>
    <n v="0"/>
    <x v="33"/>
    <x v="2"/>
    <s v="Pcs"/>
    <n v="6500"/>
    <n v="8500"/>
    <n v="572000"/>
    <n v="748000"/>
    <n v="11"/>
    <x v="3"/>
    <x v="1"/>
  </r>
  <r>
    <d v="2021-04-12T00:00:00"/>
    <s v="FOD008"/>
    <x v="6"/>
    <x v="0"/>
    <x v="0"/>
    <n v="0"/>
    <x v="8"/>
    <x v="4"/>
    <s v="Pcs"/>
    <n v="3000"/>
    <n v="4500"/>
    <n v="222000"/>
    <n v="333000"/>
    <n v="12"/>
    <x v="3"/>
    <x v="1"/>
  </r>
  <r>
    <d v="2021-04-13T00:00:00"/>
    <s v="FOD006"/>
    <x v="3"/>
    <x v="0"/>
    <x v="0"/>
    <n v="0"/>
    <x v="34"/>
    <x v="4"/>
    <s v="Pcs"/>
    <n v="4800"/>
    <n v="6500"/>
    <n v="350400"/>
    <n v="474500"/>
    <n v="13"/>
    <x v="3"/>
    <x v="1"/>
  </r>
  <r>
    <d v="2021-04-14T00:00:00"/>
    <s v="PRC004"/>
    <x v="8"/>
    <x v="2"/>
    <x v="0"/>
    <n v="0"/>
    <x v="16"/>
    <x v="0"/>
    <s v="Pcs"/>
    <n v="7200"/>
    <n v="10000"/>
    <n v="626400"/>
    <n v="870000"/>
    <n v="14"/>
    <x v="3"/>
    <x v="1"/>
  </r>
  <r>
    <d v="2021-04-15T00:00:00"/>
    <s v="FOD004"/>
    <x v="16"/>
    <x v="1"/>
    <x v="0"/>
    <n v="0"/>
    <x v="48"/>
    <x v="4"/>
    <s v="Pcs"/>
    <n v="6200"/>
    <n v="7800"/>
    <n v="508400"/>
    <n v="639600"/>
    <n v="15"/>
    <x v="3"/>
    <x v="1"/>
  </r>
  <r>
    <d v="2021-04-16T00:00:00"/>
    <s v="FOD003"/>
    <x v="0"/>
    <x v="1"/>
    <x v="1"/>
    <n v="0"/>
    <x v="17"/>
    <x v="4"/>
    <s v="Pcs"/>
    <n v="8750"/>
    <n v="10500"/>
    <n v="726250"/>
    <n v="871500"/>
    <n v="16"/>
    <x v="3"/>
    <x v="1"/>
  </r>
  <r>
    <d v="2021-04-17T00:00:00"/>
    <s v="ELC009"/>
    <x v="20"/>
    <x v="2"/>
    <x v="0"/>
    <n v="0"/>
    <x v="18"/>
    <x v="3"/>
    <s v="Pcs"/>
    <n v="12000"/>
    <n v="20000"/>
    <n v="972000"/>
    <n v="1620000"/>
    <n v="17"/>
    <x v="3"/>
    <x v="1"/>
  </r>
  <r>
    <d v="2021-04-18T00:00:00"/>
    <s v="PRC009"/>
    <x v="1"/>
    <x v="2"/>
    <x v="1"/>
    <n v="0"/>
    <x v="24"/>
    <x v="0"/>
    <s v="Pcs"/>
    <n v="21000"/>
    <n v="25000"/>
    <n v="1596000"/>
    <n v="1900000"/>
    <n v="18"/>
    <x v="3"/>
    <x v="1"/>
  </r>
  <r>
    <d v="2021-04-19T00:00:00"/>
    <s v="FOD003"/>
    <x v="11"/>
    <x v="0"/>
    <x v="1"/>
    <n v="0"/>
    <x v="17"/>
    <x v="4"/>
    <s v="Pcs"/>
    <n v="8750"/>
    <n v="10500"/>
    <n v="673750"/>
    <n v="808500"/>
    <n v="19"/>
    <x v="3"/>
    <x v="1"/>
  </r>
  <r>
    <d v="2021-04-20T00:00:00"/>
    <s v="ELC008"/>
    <x v="0"/>
    <x v="1"/>
    <x v="0"/>
    <n v="0"/>
    <x v="5"/>
    <x v="3"/>
    <s v="Pcs"/>
    <n v="20000"/>
    <n v="35000"/>
    <n v="1660000"/>
    <n v="2905000"/>
    <n v="20"/>
    <x v="3"/>
    <x v="1"/>
  </r>
  <r>
    <d v="2021-04-21T00:00:00"/>
    <s v="PRC005"/>
    <x v="15"/>
    <x v="0"/>
    <x v="1"/>
    <n v="0"/>
    <x v="22"/>
    <x v="0"/>
    <s v="Pcs"/>
    <n v="20500"/>
    <n v="24000"/>
    <n v="1640000"/>
    <n v="1920000"/>
    <n v="21"/>
    <x v="3"/>
    <x v="1"/>
  </r>
  <r>
    <d v="2021-04-22T00:00:00"/>
    <s v="BEV006"/>
    <x v="18"/>
    <x v="1"/>
    <x v="1"/>
    <n v="0"/>
    <x v="36"/>
    <x v="2"/>
    <s v="Pcs"/>
    <n v="7200"/>
    <n v="9500"/>
    <n v="511200"/>
    <n v="674500"/>
    <n v="22"/>
    <x v="3"/>
    <x v="1"/>
  </r>
  <r>
    <d v="2021-04-23T00:00:00"/>
    <s v="PRC008"/>
    <x v="17"/>
    <x v="1"/>
    <x v="0"/>
    <n v="0"/>
    <x v="3"/>
    <x v="0"/>
    <s v="Pcs"/>
    <n v="13500"/>
    <n v="17000"/>
    <n v="1012500"/>
    <n v="1275000"/>
    <n v="23"/>
    <x v="3"/>
    <x v="1"/>
  </r>
  <r>
    <d v="2021-04-24T00:00:00"/>
    <s v="PRC007"/>
    <x v="6"/>
    <x v="2"/>
    <x v="0"/>
    <n v="0"/>
    <x v="42"/>
    <x v="0"/>
    <s v="Pcs"/>
    <n v="9500"/>
    <n v="12000"/>
    <n v="703000"/>
    <n v="888000"/>
    <n v="24"/>
    <x v="3"/>
    <x v="1"/>
  </r>
  <r>
    <d v="2021-04-25T00:00:00"/>
    <s v="BEV004"/>
    <x v="17"/>
    <x v="1"/>
    <x v="1"/>
    <n v="0"/>
    <x v="46"/>
    <x v="2"/>
    <s v="Pcs"/>
    <n v="8000"/>
    <n v="10500"/>
    <n v="600000"/>
    <n v="787500"/>
    <n v="25"/>
    <x v="3"/>
    <x v="1"/>
  </r>
  <r>
    <d v="2021-04-26T00:00:00"/>
    <s v="BEV003"/>
    <x v="15"/>
    <x v="2"/>
    <x v="1"/>
    <n v="0"/>
    <x v="21"/>
    <x v="2"/>
    <s v="Pcs"/>
    <n v="3000"/>
    <n v="4500"/>
    <n v="240000"/>
    <n v="360000"/>
    <n v="26"/>
    <x v="3"/>
    <x v="1"/>
  </r>
  <r>
    <d v="2021-04-27T00:00:00"/>
    <s v="PRC010"/>
    <x v="7"/>
    <x v="1"/>
    <x v="0"/>
    <n v="0"/>
    <x v="6"/>
    <x v="0"/>
    <s v="Pcs"/>
    <n v="24500"/>
    <n v="29000"/>
    <n v="1764000"/>
    <n v="2088000"/>
    <n v="27"/>
    <x v="3"/>
    <x v="1"/>
  </r>
  <r>
    <d v="2021-04-28T00:00:00"/>
    <s v="ELC004"/>
    <x v="20"/>
    <x v="0"/>
    <x v="0"/>
    <n v="0"/>
    <x v="9"/>
    <x v="3"/>
    <s v="Pcs"/>
    <n v="20000"/>
    <n v="30000"/>
    <n v="1620000"/>
    <n v="2430000"/>
    <n v="28"/>
    <x v="3"/>
    <x v="1"/>
  </r>
  <r>
    <d v="2021-04-29T00:00:00"/>
    <s v="STA003"/>
    <x v="16"/>
    <x v="1"/>
    <x v="1"/>
    <n v="0"/>
    <x v="26"/>
    <x v="1"/>
    <s v="Pcs"/>
    <n v="2500"/>
    <n v="4000"/>
    <n v="205000"/>
    <n v="328000"/>
    <n v="29"/>
    <x v="3"/>
    <x v="1"/>
  </r>
  <r>
    <d v="2021-04-30T00:00:00"/>
    <s v="STA002"/>
    <x v="17"/>
    <x v="1"/>
    <x v="1"/>
    <n v="0"/>
    <x v="19"/>
    <x v="1"/>
    <s v="Pcs"/>
    <n v="5500"/>
    <n v="7500"/>
    <n v="412500"/>
    <n v="562500"/>
    <n v="30"/>
    <x v="3"/>
    <x v="1"/>
  </r>
  <r>
    <d v="2021-05-01T00:00:00"/>
    <s v="BEV008"/>
    <x v="19"/>
    <x v="0"/>
    <x v="1"/>
    <n v="0"/>
    <x v="10"/>
    <x v="2"/>
    <s v="Pcs"/>
    <n v="11000"/>
    <n v="14000"/>
    <n v="770000"/>
    <n v="980000"/>
    <n v="1"/>
    <x v="4"/>
    <x v="1"/>
  </r>
  <r>
    <d v="2021-05-02T00:00:00"/>
    <s v="BEV006"/>
    <x v="3"/>
    <x v="0"/>
    <x v="0"/>
    <n v="0"/>
    <x v="36"/>
    <x v="2"/>
    <s v="Pcs"/>
    <n v="7200"/>
    <n v="9500"/>
    <n v="525600"/>
    <n v="693500"/>
    <n v="2"/>
    <x v="4"/>
    <x v="1"/>
  </r>
  <r>
    <d v="2021-05-03T00:00:00"/>
    <s v="STA006"/>
    <x v="14"/>
    <x v="0"/>
    <x v="0"/>
    <n v="0"/>
    <x v="1"/>
    <x v="1"/>
    <s v="Pcs"/>
    <n v="3000"/>
    <n v="5000"/>
    <n v="237000"/>
    <n v="395000"/>
    <n v="3"/>
    <x v="4"/>
    <x v="1"/>
  </r>
  <r>
    <d v="2021-05-04T00:00:00"/>
    <s v="FOD005"/>
    <x v="11"/>
    <x v="1"/>
    <x v="1"/>
    <n v="0"/>
    <x v="29"/>
    <x v="4"/>
    <s v="Pcs"/>
    <n v="12500"/>
    <n v="15000"/>
    <n v="962500"/>
    <n v="1155000"/>
    <n v="4"/>
    <x v="4"/>
    <x v="1"/>
  </r>
  <r>
    <d v="2021-05-05T00:00:00"/>
    <s v="BEV007"/>
    <x v="18"/>
    <x v="0"/>
    <x v="0"/>
    <n v="0"/>
    <x v="39"/>
    <x v="2"/>
    <s v="Pcs"/>
    <n v="9800"/>
    <n v="12500"/>
    <n v="695800"/>
    <n v="887500"/>
    <n v="5"/>
    <x v="4"/>
    <x v="1"/>
  </r>
  <r>
    <d v="2021-05-06T00:00:00"/>
    <s v="STA010"/>
    <x v="1"/>
    <x v="1"/>
    <x v="1"/>
    <n v="0"/>
    <x v="35"/>
    <x v="1"/>
    <s v="Pcs"/>
    <n v="3800"/>
    <n v="5500"/>
    <n v="288800"/>
    <n v="418000"/>
    <n v="6"/>
    <x v="4"/>
    <x v="1"/>
  </r>
  <r>
    <d v="2021-05-07T00:00:00"/>
    <s v="FOD009"/>
    <x v="8"/>
    <x v="0"/>
    <x v="1"/>
    <n v="0"/>
    <x v="31"/>
    <x v="4"/>
    <s v="Pcs"/>
    <n v="5500"/>
    <n v="7250"/>
    <n v="478500"/>
    <n v="630750"/>
    <n v="7"/>
    <x v="4"/>
    <x v="1"/>
  </r>
  <r>
    <d v="2021-05-08T00:00:00"/>
    <s v="PRC005"/>
    <x v="1"/>
    <x v="0"/>
    <x v="1"/>
    <n v="0"/>
    <x v="22"/>
    <x v="0"/>
    <s v="Pcs"/>
    <n v="20500"/>
    <n v="24000"/>
    <n v="1558000"/>
    <n v="1824000"/>
    <n v="8"/>
    <x v="4"/>
    <x v="1"/>
  </r>
  <r>
    <d v="2021-05-09T00:00:00"/>
    <s v="PRC007"/>
    <x v="8"/>
    <x v="1"/>
    <x v="1"/>
    <n v="0"/>
    <x v="42"/>
    <x v="0"/>
    <s v="Pcs"/>
    <n v="9500"/>
    <n v="12000"/>
    <n v="826500"/>
    <n v="1044000"/>
    <n v="9"/>
    <x v="4"/>
    <x v="1"/>
  </r>
  <r>
    <d v="2021-05-10T00:00:00"/>
    <s v="BEV009"/>
    <x v="8"/>
    <x v="2"/>
    <x v="1"/>
    <n v="0"/>
    <x v="33"/>
    <x v="2"/>
    <s v="Pcs"/>
    <n v="6500"/>
    <n v="8500"/>
    <n v="565500"/>
    <n v="739500"/>
    <n v="10"/>
    <x v="4"/>
    <x v="1"/>
  </r>
  <r>
    <d v="2021-05-11T00:00:00"/>
    <s v="BEV004"/>
    <x v="7"/>
    <x v="1"/>
    <x v="1"/>
    <n v="0"/>
    <x v="46"/>
    <x v="2"/>
    <s v="Pcs"/>
    <n v="8000"/>
    <n v="10500"/>
    <n v="576000"/>
    <n v="756000"/>
    <n v="11"/>
    <x v="4"/>
    <x v="1"/>
  </r>
  <r>
    <d v="2021-05-12T00:00:00"/>
    <s v="BEV008"/>
    <x v="9"/>
    <x v="0"/>
    <x v="0"/>
    <n v="0"/>
    <x v="10"/>
    <x v="2"/>
    <s v="Pcs"/>
    <n v="11000"/>
    <n v="14000"/>
    <n v="968000"/>
    <n v="1232000"/>
    <n v="12"/>
    <x v="4"/>
    <x v="1"/>
  </r>
  <r>
    <d v="2021-05-13T00:00:00"/>
    <s v="STA004"/>
    <x v="5"/>
    <x v="2"/>
    <x v="0"/>
    <n v="0"/>
    <x v="7"/>
    <x v="1"/>
    <s v="Pcs"/>
    <n v="1800"/>
    <n v="3000"/>
    <n v="160200"/>
    <n v="267000"/>
    <n v="13"/>
    <x v="4"/>
    <x v="1"/>
  </r>
  <r>
    <d v="2021-05-14T00:00:00"/>
    <s v="BEV009"/>
    <x v="3"/>
    <x v="1"/>
    <x v="0"/>
    <n v="0"/>
    <x v="33"/>
    <x v="2"/>
    <s v="Pcs"/>
    <n v="6500"/>
    <n v="8500"/>
    <n v="474500"/>
    <n v="620500"/>
    <n v="14"/>
    <x v="4"/>
    <x v="1"/>
  </r>
  <r>
    <d v="2021-05-15T00:00:00"/>
    <s v="BEV005"/>
    <x v="0"/>
    <x v="1"/>
    <x v="1"/>
    <n v="0"/>
    <x v="2"/>
    <x v="2"/>
    <s v="Pcs"/>
    <n v="7500"/>
    <n v="9800"/>
    <n v="622500"/>
    <n v="813400"/>
    <n v="15"/>
    <x v="4"/>
    <x v="1"/>
  </r>
  <r>
    <d v="2021-05-16T00:00:00"/>
    <s v="FOD010"/>
    <x v="20"/>
    <x v="2"/>
    <x v="0"/>
    <n v="0"/>
    <x v="37"/>
    <x v="4"/>
    <s v="Pcs"/>
    <n v="10000"/>
    <n v="12500"/>
    <n v="810000"/>
    <n v="1012500"/>
    <n v="16"/>
    <x v="4"/>
    <x v="1"/>
  </r>
  <r>
    <d v="2021-05-17T00:00:00"/>
    <s v="FOD008"/>
    <x v="1"/>
    <x v="2"/>
    <x v="0"/>
    <n v="0"/>
    <x v="8"/>
    <x v="4"/>
    <s v="Pcs"/>
    <n v="3000"/>
    <n v="4500"/>
    <n v="228000"/>
    <n v="342000"/>
    <n v="17"/>
    <x v="4"/>
    <x v="1"/>
  </r>
  <r>
    <d v="2021-05-18T00:00:00"/>
    <s v="ELC007"/>
    <x v="3"/>
    <x v="2"/>
    <x v="0"/>
    <n v="0"/>
    <x v="11"/>
    <x v="3"/>
    <s v="Pcs"/>
    <n v="18000"/>
    <n v="27000"/>
    <n v="1314000"/>
    <n v="1971000"/>
    <n v="18"/>
    <x v="4"/>
    <x v="1"/>
  </r>
  <r>
    <d v="2021-05-19T00:00:00"/>
    <s v="PRC009"/>
    <x v="8"/>
    <x v="0"/>
    <x v="1"/>
    <n v="0"/>
    <x v="24"/>
    <x v="0"/>
    <s v="Pcs"/>
    <n v="21000"/>
    <n v="25000"/>
    <n v="1827000"/>
    <n v="2175000"/>
    <n v="19"/>
    <x v="4"/>
    <x v="1"/>
  </r>
  <r>
    <d v="2021-05-20T00:00:00"/>
    <s v="PRC005"/>
    <x v="9"/>
    <x v="2"/>
    <x v="1"/>
    <n v="0"/>
    <x v="22"/>
    <x v="0"/>
    <s v="Pcs"/>
    <n v="20500"/>
    <n v="24000"/>
    <n v="1804000"/>
    <n v="2112000"/>
    <n v="20"/>
    <x v="4"/>
    <x v="1"/>
  </r>
  <r>
    <d v="2021-05-21T00:00:00"/>
    <s v="BEV004"/>
    <x v="5"/>
    <x v="0"/>
    <x v="0"/>
    <n v="0"/>
    <x v="46"/>
    <x v="2"/>
    <s v="Pcs"/>
    <n v="8000"/>
    <n v="10500"/>
    <n v="712000"/>
    <n v="934500"/>
    <n v="21"/>
    <x v="4"/>
    <x v="1"/>
  </r>
  <r>
    <d v="2021-05-22T00:00:00"/>
    <s v="FOD009"/>
    <x v="7"/>
    <x v="0"/>
    <x v="0"/>
    <n v="0"/>
    <x v="31"/>
    <x v="4"/>
    <s v="Pcs"/>
    <n v="5500"/>
    <n v="7250"/>
    <n v="396000"/>
    <n v="522000"/>
    <n v="22"/>
    <x v="4"/>
    <x v="1"/>
  </r>
  <r>
    <d v="2021-05-23T00:00:00"/>
    <s v="BEV008"/>
    <x v="5"/>
    <x v="2"/>
    <x v="0"/>
    <n v="0"/>
    <x v="10"/>
    <x v="2"/>
    <s v="Pcs"/>
    <n v="11000"/>
    <n v="14000"/>
    <n v="979000"/>
    <n v="1246000"/>
    <n v="23"/>
    <x v="4"/>
    <x v="1"/>
  </r>
  <r>
    <d v="2021-05-24T00:00:00"/>
    <s v="BEV003"/>
    <x v="11"/>
    <x v="1"/>
    <x v="0"/>
    <n v="0"/>
    <x v="21"/>
    <x v="2"/>
    <s v="Pcs"/>
    <n v="3000"/>
    <n v="4500"/>
    <n v="231000"/>
    <n v="346500"/>
    <n v="24"/>
    <x v="4"/>
    <x v="1"/>
  </r>
  <r>
    <d v="2021-05-25T00:00:00"/>
    <s v="ELC007"/>
    <x v="11"/>
    <x v="1"/>
    <x v="1"/>
    <n v="0"/>
    <x v="11"/>
    <x v="3"/>
    <s v="Pcs"/>
    <n v="18000"/>
    <n v="27000"/>
    <n v="1386000"/>
    <n v="2079000"/>
    <n v="25"/>
    <x v="4"/>
    <x v="1"/>
  </r>
  <r>
    <d v="2021-05-26T00:00:00"/>
    <s v="FOD002"/>
    <x v="15"/>
    <x v="2"/>
    <x v="0"/>
    <n v="0"/>
    <x v="45"/>
    <x v="4"/>
    <s v="Pcs"/>
    <n v="15500"/>
    <n v="18000"/>
    <n v="1240000"/>
    <n v="1440000"/>
    <n v="26"/>
    <x v="4"/>
    <x v="1"/>
  </r>
  <r>
    <d v="2021-05-27T00:00:00"/>
    <s v="PRC001"/>
    <x v="7"/>
    <x v="2"/>
    <x v="0"/>
    <n v="0"/>
    <x v="43"/>
    <x v="0"/>
    <s v="Pcs"/>
    <n v="18000"/>
    <n v="21000"/>
    <n v="1296000"/>
    <n v="1512000"/>
    <n v="27"/>
    <x v="4"/>
    <x v="1"/>
  </r>
  <r>
    <d v="2021-05-28T00:00:00"/>
    <s v="FOD004"/>
    <x v="6"/>
    <x v="1"/>
    <x v="1"/>
    <n v="0"/>
    <x v="48"/>
    <x v="4"/>
    <s v="Pcs"/>
    <n v="6200"/>
    <n v="7800"/>
    <n v="458800"/>
    <n v="577200"/>
    <n v="28"/>
    <x v="4"/>
    <x v="1"/>
  </r>
  <r>
    <d v="2021-05-29T00:00:00"/>
    <s v="STA009"/>
    <x v="19"/>
    <x v="0"/>
    <x v="1"/>
    <n v="0"/>
    <x v="4"/>
    <x v="1"/>
    <s v="Pcs"/>
    <n v="6000"/>
    <n v="8000"/>
    <n v="420000"/>
    <n v="560000"/>
    <n v="29"/>
    <x v="4"/>
    <x v="1"/>
  </r>
  <r>
    <d v="2021-05-30T00:00:00"/>
    <s v="PRC010"/>
    <x v="0"/>
    <x v="2"/>
    <x v="0"/>
    <n v="0"/>
    <x v="6"/>
    <x v="0"/>
    <s v="Pcs"/>
    <n v="24500"/>
    <n v="29000"/>
    <n v="2033500"/>
    <n v="2407000"/>
    <n v="30"/>
    <x v="4"/>
    <x v="1"/>
  </r>
  <r>
    <d v="2021-05-31T00:00:00"/>
    <s v="BEV002"/>
    <x v="0"/>
    <x v="2"/>
    <x v="0"/>
    <n v="0"/>
    <x v="20"/>
    <x v="2"/>
    <s v="Pcs"/>
    <n v="2500"/>
    <n v="4000"/>
    <n v="207500"/>
    <n v="332000"/>
    <n v="31"/>
    <x v="4"/>
    <x v="1"/>
  </r>
  <r>
    <d v="2021-06-01T00:00:00"/>
    <s v="STA005"/>
    <x v="17"/>
    <x v="0"/>
    <x v="0"/>
    <n v="0"/>
    <x v="14"/>
    <x v="1"/>
    <s v="Pcs"/>
    <n v="2200"/>
    <n v="3500"/>
    <n v="165000"/>
    <n v="262500"/>
    <n v="1"/>
    <x v="5"/>
    <x v="1"/>
  </r>
  <r>
    <d v="2021-06-02T00:00:00"/>
    <s v="ELC003"/>
    <x v="11"/>
    <x v="0"/>
    <x v="0"/>
    <n v="0"/>
    <x v="44"/>
    <x v="3"/>
    <s v="Pcs"/>
    <n v="15000"/>
    <n v="25000"/>
    <n v="1155000"/>
    <n v="1925000"/>
    <n v="2"/>
    <x v="5"/>
    <x v="1"/>
  </r>
  <r>
    <d v="2021-06-03T00:00:00"/>
    <s v="ELC004"/>
    <x v="10"/>
    <x v="0"/>
    <x v="0"/>
    <n v="0"/>
    <x v="9"/>
    <x v="3"/>
    <s v="Pcs"/>
    <n v="20000"/>
    <n v="30000"/>
    <n v="1680000"/>
    <n v="2520000"/>
    <n v="3"/>
    <x v="5"/>
    <x v="1"/>
  </r>
  <r>
    <d v="2021-06-04T00:00:00"/>
    <s v="PRC003"/>
    <x v="9"/>
    <x v="2"/>
    <x v="0"/>
    <n v="0"/>
    <x v="0"/>
    <x v="0"/>
    <s v="Pcs"/>
    <n v="6500"/>
    <n v="9000"/>
    <n v="572000"/>
    <n v="792000"/>
    <n v="4"/>
    <x v="5"/>
    <x v="1"/>
  </r>
  <r>
    <d v="2021-06-05T00:00:00"/>
    <s v="ELC002"/>
    <x v="12"/>
    <x v="1"/>
    <x v="1"/>
    <n v="0"/>
    <x v="25"/>
    <x v="3"/>
    <s v="Pcs"/>
    <n v="20000"/>
    <n v="30000"/>
    <n v="1560000"/>
    <n v="2340000"/>
    <n v="5"/>
    <x v="5"/>
    <x v="1"/>
  </r>
  <r>
    <d v="2021-06-06T00:00:00"/>
    <s v="STA007"/>
    <x v="19"/>
    <x v="2"/>
    <x v="0"/>
    <n v="0"/>
    <x v="12"/>
    <x v="1"/>
    <s v="Pcs"/>
    <n v="4500"/>
    <n v="6800"/>
    <n v="315000"/>
    <n v="476000"/>
    <n v="6"/>
    <x v="5"/>
    <x v="1"/>
  </r>
  <r>
    <d v="2021-06-07T00:00:00"/>
    <s v="PRC010"/>
    <x v="6"/>
    <x v="1"/>
    <x v="1"/>
    <n v="0"/>
    <x v="6"/>
    <x v="0"/>
    <s v="Pcs"/>
    <n v="24500"/>
    <n v="29000"/>
    <n v="1813000"/>
    <n v="2146000"/>
    <n v="7"/>
    <x v="5"/>
    <x v="1"/>
  </r>
  <r>
    <d v="2021-06-08T00:00:00"/>
    <s v="BEV006"/>
    <x v="11"/>
    <x v="0"/>
    <x v="1"/>
    <n v="0"/>
    <x v="36"/>
    <x v="2"/>
    <s v="Pcs"/>
    <n v="7200"/>
    <n v="9500"/>
    <n v="554400"/>
    <n v="731500"/>
    <n v="8"/>
    <x v="5"/>
    <x v="1"/>
  </r>
  <r>
    <d v="2021-06-09T00:00:00"/>
    <s v="FOD002"/>
    <x v="4"/>
    <x v="0"/>
    <x v="0"/>
    <n v="0"/>
    <x v="45"/>
    <x v="4"/>
    <s v="Pcs"/>
    <n v="15500"/>
    <n v="18000"/>
    <n v="1333000"/>
    <n v="1548000"/>
    <n v="9"/>
    <x v="5"/>
    <x v="1"/>
  </r>
  <r>
    <d v="2021-06-10T00:00:00"/>
    <s v="BEV009"/>
    <x v="0"/>
    <x v="2"/>
    <x v="1"/>
    <n v="0"/>
    <x v="33"/>
    <x v="2"/>
    <s v="Pcs"/>
    <n v="6500"/>
    <n v="8500"/>
    <n v="539500"/>
    <n v="705500"/>
    <n v="10"/>
    <x v="5"/>
    <x v="1"/>
  </r>
  <r>
    <d v="2021-06-11T00:00:00"/>
    <s v="ELC006"/>
    <x v="9"/>
    <x v="1"/>
    <x v="1"/>
    <n v="0"/>
    <x v="41"/>
    <x v="3"/>
    <s v="Pcs"/>
    <n v="15000"/>
    <n v="20000"/>
    <n v="1320000"/>
    <n v="1760000"/>
    <n v="11"/>
    <x v="5"/>
    <x v="1"/>
  </r>
  <r>
    <d v="2021-06-12T00:00:00"/>
    <s v="STA008"/>
    <x v="3"/>
    <x v="0"/>
    <x v="0"/>
    <n v="0"/>
    <x v="28"/>
    <x v="1"/>
    <s v="Pcs"/>
    <n v="5000"/>
    <n v="7500"/>
    <n v="365000"/>
    <n v="547500"/>
    <n v="12"/>
    <x v="5"/>
    <x v="1"/>
  </r>
  <r>
    <d v="2021-06-13T00:00:00"/>
    <s v="PRC002"/>
    <x v="14"/>
    <x v="0"/>
    <x v="0"/>
    <n v="0"/>
    <x v="38"/>
    <x v="0"/>
    <s v="Pcs"/>
    <n v="15000"/>
    <n v="18000"/>
    <n v="1185000"/>
    <n v="1422000"/>
    <n v="13"/>
    <x v="5"/>
    <x v="1"/>
  </r>
  <r>
    <d v="2021-06-14T00:00:00"/>
    <s v="STA007"/>
    <x v="16"/>
    <x v="2"/>
    <x v="0"/>
    <n v="0"/>
    <x v="12"/>
    <x v="1"/>
    <s v="Pcs"/>
    <n v="4500"/>
    <n v="6800"/>
    <n v="369000"/>
    <n v="557600"/>
    <n v="14"/>
    <x v="5"/>
    <x v="1"/>
  </r>
  <r>
    <d v="2021-06-15T00:00:00"/>
    <s v="STA003"/>
    <x v="1"/>
    <x v="2"/>
    <x v="0"/>
    <n v="0"/>
    <x v="26"/>
    <x v="1"/>
    <s v="Pcs"/>
    <n v="2500"/>
    <n v="4000"/>
    <n v="190000"/>
    <n v="304000"/>
    <n v="15"/>
    <x v="5"/>
    <x v="1"/>
  </r>
  <r>
    <d v="2021-06-16T00:00:00"/>
    <s v="BEV004"/>
    <x v="12"/>
    <x v="1"/>
    <x v="1"/>
    <n v="0"/>
    <x v="46"/>
    <x v="2"/>
    <s v="Pcs"/>
    <n v="8000"/>
    <n v="10500"/>
    <n v="624000"/>
    <n v="819000"/>
    <n v="16"/>
    <x v="5"/>
    <x v="1"/>
  </r>
  <r>
    <d v="2021-06-17T00:00:00"/>
    <s v="PRC008"/>
    <x v="18"/>
    <x v="2"/>
    <x v="1"/>
    <n v="0"/>
    <x v="3"/>
    <x v="0"/>
    <s v="Pcs"/>
    <n v="13500"/>
    <n v="17000"/>
    <n v="958500"/>
    <n v="1207000"/>
    <n v="17"/>
    <x v="5"/>
    <x v="1"/>
  </r>
  <r>
    <d v="2021-06-18T00:00:00"/>
    <s v="BEV001"/>
    <x v="1"/>
    <x v="2"/>
    <x v="0"/>
    <n v="0"/>
    <x v="27"/>
    <x v="2"/>
    <s v="Pcs"/>
    <n v="3750"/>
    <n v="5000"/>
    <n v="285000"/>
    <n v="380000"/>
    <n v="18"/>
    <x v="5"/>
    <x v="1"/>
  </r>
  <r>
    <d v="2021-06-19T00:00:00"/>
    <s v="STA009"/>
    <x v="3"/>
    <x v="0"/>
    <x v="1"/>
    <n v="0"/>
    <x v="4"/>
    <x v="1"/>
    <s v="Pcs"/>
    <n v="6000"/>
    <n v="8000"/>
    <n v="438000"/>
    <n v="584000"/>
    <n v="19"/>
    <x v="5"/>
    <x v="1"/>
  </r>
  <r>
    <d v="2021-06-20T00:00:00"/>
    <s v="ELC006"/>
    <x v="11"/>
    <x v="0"/>
    <x v="1"/>
    <n v="0"/>
    <x v="41"/>
    <x v="3"/>
    <s v="Pcs"/>
    <n v="15000"/>
    <n v="20000"/>
    <n v="1155000"/>
    <n v="1540000"/>
    <n v="20"/>
    <x v="5"/>
    <x v="1"/>
  </r>
  <r>
    <d v="2021-06-21T00:00:00"/>
    <s v="ELC009"/>
    <x v="16"/>
    <x v="0"/>
    <x v="1"/>
    <n v="0"/>
    <x v="18"/>
    <x v="3"/>
    <s v="Pcs"/>
    <n v="12000"/>
    <n v="20000"/>
    <n v="984000"/>
    <n v="1640000"/>
    <n v="21"/>
    <x v="5"/>
    <x v="1"/>
  </r>
  <r>
    <d v="2021-06-22T00:00:00"/>
    <s v="FOD004"/>
    <x v="2"/>
    <x v="1"/>
    <x v="0"/>
    <n v="0"/>
    <x v="48"/>
    <x v="4"/>
    <s v="Pcs"/>
    <n v="6200"/>
    <n v="7800"/>
    <n v="558000"/>
    <n v="702000"/>
    <n v="22"/>
    <x v="5"/>
    <x v="1"/>
  </r>
  <r>
    <d v="2021-06-23T00:00:00"/>
    <s v="BEV005"/>
    <x v="2"/>
    <x v="2"/>
    <x v="0"/>
    <n v="0"/>
    <x v="2"/>
    <x v="2"/>
    <s v="Pcs"/>
    <n v="7500"/>
    <n v="9800"/>
    <n v="675000"/>
    <n v="882000"/>
    <n v="23"/>
    <x v="5"/>
    <x v="1"/>
  </r>
  <r>
    <d v="2021-06-24T00:00:00"/>
    <s v="PRC009"/>
    <x v="7"/>
    <x v="0"/>
    <x v="0"/>
    <n v="0"/>
    <x v="24"/>
    <x v="0"/>
    <s v="Pcs"/>
    <n v="21000"/>
    <n v="25000"/>
    <n v="1512000"/>
    <n v="1800000"/>
    <n v="24"/>
    <x v="5"/>
    <x v="1"/>
  </r>
  <r>
    <d v="2021-06-25T00:00:00"/>
    <s v="PRC008"/>
    <x v="10"/>
    <x v="0"/>
    <x v="1"/>
    <n v="0"/>
    <x v="3"/>
    <x v="0"/>
    <s v="Pcs"/>
    <n v="13500"/>
    <n v="17000"/>
    <n v="1134000"/>
    <n v="1428000"/>
    <n v="25"/>
    <x v="5"/>
    <x v="1"/>
  </r>
  <r>
    <d v="2021-06-26T00:00:00"/>
    <s v="ELC007"/>
    <x v="20"/>
    <x v="2"/>
    <x v="0"/>
    <n v="0"/>
    <x v="11"/>
    <x v="3"/>
    <s v="Pcs"/>
    <n v="18000"/>
    <n v="27000"/>
    <n v="1458000"/>
    <n v="2187000"/>
    <n v="26"/>
    <x v="5"/>
    <x v="1"/>
  </r>
  <r>
    <d v="2021-06-27T00:00:00"/>
    <s v="BEV009"/>
    <x v="20"/>
    <x v="1"/>
    <x v="1"/>
    <n v="0"/>
    <x v="33"/>
    <x v="2"/>
    <s v="Pcs"/>
    <n v="6500"/>
    <n v="8500"/>
    <n v="526500"/>
    <n v="688500"/>
    <n v="27"/>
    <x v="5"/>
    <x v="1"/>
  </r>
  <r>
    <d v="2021-06-28T00:00:00"/>
    <s v="ELC007"/>
    <x v="18"/>
    <x v="1"/>
    <x v="1"/>
    <n v="0"/>
    <x v="11"/>
    <x v="3"/>
    <s v="Pcs"/>
    <n v="18000"/>
    <n v="27000"/>
    <n v="1278000"/>
    <n v="1917000"/>
    <n v="28"/>
    <x v="5"/>
    <x v="1"/>
  </r>
  <r>
    <d v="2021-06-29T00:00:00"/>
    <s v="PRC005"/>
    <x v="14"/>
    <x v="1"/>
    <x v="1"/>
    <n v="0"/>
    <x v="22"/>
    <x v="0"/>
    <s v="Pcs"/>
    <n v="20500"/>
    <n v="24000"/>
    <n v="1619500"/>
    <n v="1896000"/>
    <n v="29"/>
    <x v="5"/>
    <x v="1"/>
  </r>
  <r>
    <d v="2021-06-30T00:00:00"/>
    <s v="PRC005"/>
    <x v="15"/>
    <x v="2"/>
    <x v="1"/>
    <n v="0"/>
    <x v="22"/>
    <x v="0"/>
    <s v="Pcs"/>
    <n v="20500"/>
    <n v="24000"/>
    <n v="1640000"/>
    <n v="1920000"/>
    <n v="30"/>
    <x v="5"/>
    <x v="1"/>
  </r>
  <r>
    <d v="2021-07-01T00:00:00"/>
    <s v="PRC003"/>
    <x v="5"/>
    <x v="1"/>
    <x v="0"/>
    <n v="0"/>
    <x v="0"/>
    <x v="0"/>
    <s v="Pcs"/>
    <n v="6500"/>
    <n v="9000"/>
    <n v="578500"/>
    <n v="801000"/>
    <n v="1"/>
    <x v="6"/>
    <x v="1"/>
  </r>
  <r>
    <d v="2021-07-02T00:00:00"/>
    <s v="STA001"/>
    <x v="2"/>
    <x v="0"/>
    <x v="1"/>
    <n v="0"/>
    <x v="32"/>
    <x v="1"/>
    <s v="Pcs"/>
    <n v="9500"/>
    <n v="12000"/>
    <n v="855000"/>
    <n v="1080000"/>
    <n v="2"/>
    <x v="6"/>
    <x v="1"/>
  </r>
  <r>
    <d v="2021-07-03T00:00:00"/>
    <s v="BEV010"/>
    <x v="0"/>
    <x v="2"/>
    <x v="1"/>
    <n v="0"/>
    <x v="23"/>
    <x v="2"/>
    <s v="Pcs"/>
    <n v="12000"/>
    <n v="15500"/>
    <n v="996000"/>
    <n v="1286500"/>
    <n v="3"/>
    <x v="6"/>
    <x v="1"/>
  </r>
  <r>
    <d v="2021-07-04T00:00:00"/>
    <s v="PRC003"/>
    <x v="16"/>
    <x v="0"/>
    <x v="0"/>
    <n v="0"/>
    <x v="0"/>
    <x v="0"/>
    <s v="Pcs"/>
    <n v="6500"/>
    <n v="9000"/>
    <n v="533000"/>
    <n v="738000"/>
    <n v="4"/>
    <x v="6"/>
    <x v="1"/>
  </r>
  <r>
    <d v="2021-07-05T00:00:00"/>
    <s v="STA008"/>
    <x v="13"/>
    <x v="2"/>
    <x v="0"/>
    <n v="0"/>
    <x v="28"/>
    <x v="1"/>
    <s v="Pcs"/>
    <n v="5000"/>
    <n v="7500"/>
    <n v="425000"/>
    <n v="637500"/>
    <n v="5"/>
    <x v="6"/>
    <x v="1"/>
  </r>
  <r>
    <d v="2021-07-06T00:00:00"/>
    <s v="STA006"/>
    <x v="13"/>
    <x v="2"/>
    <x v="0"/>
    <n v="0"/>
    <x v="1"/>
    <x v="1"/>
    <s v="Pcs"/>
    <n v="3000"/>
    <n v="5000"/>
    <n v="255000"/>
    <n v="425000"/>
    <n v="6"/>
    <x v="6"/>
    <x v="1"/>
  </r>
  <r>
    <d v="2021-07-07T00:00:00"/>
    <s v="PRC010"/>
    <x v="18"/>
    <x v="0"/>
    <x v="0"/>
    <n v="0"/>
    <x v="6"/>
    <x v="0"/>
    <s v="Pcs"/>
    <n v="24500"/>
    <n v="29000"/>
    <n v="1739500"/>
    <n v="2059000"/>
    <n v="7"/>
    <x v="6"/>
    <x v="1"/>
  </r>
  <r>
    <d v="2021-07-08T00:00:00"/>
    <s v="FOD006"/>
    <x v="7"/>
    <x v="0"/>
    <x v="1"/>
    <n v="0"/>
    <x v="34"/>
    <x v="4"/>
    <s v="Pcs"/>
    <n v="4800"/>
    <n v="6500"/>
    <n v="345600"/>
    <n v="468000"/>
    <n v="8"/>
    <x v="6"/>
    <x v="1"/>
  </r>
  <r>
    <d v="2021-07-09T00:00:00"/>
    <s v="STA008"/>
    <x v="15"/>
    <x v="0"/>
    <x v="0"/>
    <n v="0"/>
    <x v="28"/>
    <x v="1"/>
    <s v="Pcs"/>
    <n v="5000"/>
    <n v="7500"/>
    <n v="400000"/>
    <n v="600000"/>
    <n v="9"/>
    <x v="6"/>
    <x v="1"/>
  </r>
  <r>
    <d v="2021-07-10T00:00:00"/>
    <s v="BEV006"/>
    <x v="2"/>
    <x v="1"/>
    <x v="1"/>
    <n v="0"/>
    <x v="36"/>
    <x v="2"/>
    <s v="Pcs"/>
    <n v="7200"/>
    <n v="9500"/>
    <n v="648000"/>
    <n v="855000"/>
    <n v="10"/>
    <x v="6"/>
    <x v="1"/>
  </r>
  <r>
    <d v="2021-07-11T00:00:00"/>
    <s v="PRC007"/>
    <x v="4"/>
    <x v="2"/>
    <x v="1"/>
    <n v="0"/>
    <x v="42"/>
    <x v="0"/>
    <s v="Pcs"/>
    <n v="9500"/>
    <n v="12000"/>
    <n v="817000"/>
    <n v="1032000"/>
    <n v="11"/>
    <x v="6"/>
    <x v="1"/>
  </r>
  <r>
    <d v="2021-07-12T00:00:00"/>
    <s v="BEV010"/>
    <x v="17"/>
    <x v="0"/>
    <x v="1"/>
    <n v="0"/>
    <x v="23"/>
    <x v="2"/>
    <s v="Pcs"/>
    <n v="12000"/>
    <n v="15500"/>
    <n v="900000"/>
    <n v="1162500"/>
    <n v="12"/>
    <x v="6"/>
    <x v="1"/>
  </r>
  <r>
    <d v="2021-07-13T00:00:00"/>
    <s v="PRC004"/>
    <x v="5"/>
    <x v="1"/>
    <x v="1"/>
    <n v="0"/>
    <x v="16"/>
    <x v="0"/>
    <s v="Pcs"/>
    <n v="7200"/>
    <n v="10000"/>
    <n v="640800"/>
    <n v="890000"/>
    <n v="13"/>
    <x v="6"/>
    <x v="1"/>
  </r>
  <r>
    <d v="2021-07-14T00:00:00"/>
    <s v="FOD007"/>
    <x v="9"/>
    <x v="2"/>
    <x v="1"/>
    <n v="0"/>
    <x v="15"/>
    <x v="4"/>
    <s v="Pcs"/>
    <n v="7200"/>
    <n v="9500"/>
    <n v="633600"/>
    <n v="836000"/>
    <n v="14"/>
    <x v="6"/>
    <x v="1"/>
  </r>
  <r>
    <d v="2021-07-15T00:00:00"/>
    <s v="FOD008"/>
    <x v="19"/>
    <x v="2"/>
    <x v="1"/>
    <n v="0"/>
    <x v="8"/>
    <x v="4"/>
    <s v="Pcs"/>
    <n v="3000"/>
    <n v="4500"/>
    <n v="210000"/>
    <n v="315000"/>
    <n v="15"/>
    <x v="6"/>
    <x v="1"/>
  </r>
  <r>
    <d v="2021-07-16T00:00:00"/>
    <s v="STA002"/>
    <x v="10"/>
    <x v="1"/>
    <x v="1"/>
    <n v="0"/>
    <x v="19"/>
    <x v="1"/>
    <s v="Pcs"/>
    <n v="5500"/>
    <n v="7500"/>
    <n v="462000"/>
    <n v="630000"/>
    <n v="16"/>
    <x v="6"/>
    <x v="1"/>
  </r>
  <r>
    <d v="2021-07-17T00:00:00"/>
    <s v="PRC005"/>
    <x v="14"/>
    <x v="1"/>
    <x v="0"/>
    <n v="0"/>
    <x v="22"/>
    <x v="0"/>
    <s v="Pcs"/>
    <n v="20500"/>
    <n v="24000"/>
    <n v="1619500"/>
    <n v="1896000"/>
    <n v="17"/>
    <x v="6"/>
    <x v="1"/>
  </r>
  <r>
    <d v="2021-07-18T00:00:00"/>
    <s v="ELC007"/>
    <x v="1"/>
    <x v="0"/>
    <x v="1"/>
    <n v="0"/>
    <x v="11"/>
    <x v="3"/>
    <s v="Pcs"/>
    <n v="18000"/>
    <n v="27000"/>
    <n v="1368000"/>
    <n v="2052000"/>
    <n v="18"/>
    <x v="6"/>
    <x v="1"/>
  </r>
  <r>
    <d v="2021-07-19T00:00:00"/>
    <s v="ELC006"/>
    <x v="18"/>
    <x v="1"/>
    <x v="0"/>
    <n v="0"/>
    <x v="41"/>
    <x v="3"/>
    <s v="Pcs"/>
    <n v="15000"/>
    <n v="20000"/>
    <n v="1065000"/>
    <n v="1420000"/>
    <n v="19"/>
    <x v="6"/>
    <x v="1"/>
  </r>
  <r>
    <d v="2021-07-20T00:00:00"/>
    <s v="FOD006"/>
    <x v="8"/>
    <x v="1"/>
    <x v="1"/>
    <n v="0"/>
    <x v="34"/>
    <x v="4"/>
    <s v="Pcs"/>
    <n v="4800"/>
    <n v="6500"/>
    <n v="417600"/>
    <n v="565500"/>
    <n v="20"/>
    <x v="6"/>
    <x v="1"/>
  </r>
  <r>
    <d v="2021-07-21T00:00:00"/>
    <s v="PRC006"/>
    <x v="0"/>
    <x v="1"/>
    <x v="0"/>
    <n v="0"/>
    <x v="40"/>
    <x v="0"/>
    <s v="Pcs"/>
    <n v="14000"/>
    <n v="17500"/>
    <n v="1162000"/>
    <n v="1452500"/>
    <n v="21"/>
    <x v="6"/>
    <x v="1"/>
  </r>
  <r>
    <d v="2021-07-22T00:00:00"/>
    <s v="STA004"/>
    <x v="2"/>
    <x v="0"/>
    <x v="0"/>
    <n v="0"/>
    <x v="7"/>
    <x v="1"/>
    <s v="Pcs"/>
    <n v="1800"/>
    <n v="3000"/>
    <n v="162000"/>
    <n v="270000"/>
    <n v="22"/>
    <x v="6"/>
    <x v="1"/>
  </r>
  <r>
    <d v="2021-07-23T00:00:00"/>
    <s v="ELC003"/>
    <x v="13"/>
    <x v="2"/>
    <x v="0"/>
    <n v="0"/>
    <x v="44"/>
    <x v="3"/>
    <s v="Pcs"/>
    <n v="15000"/>
    <n v="25000"/>
    <n v="1275000"/>
    <n v="2125000"/>
    <n v="23"/>
    <x v="6"/>
    <x v="1"/>
  </r>
  <r>
    <d v="2021-07-24T00:00:00"/>
    <s v="PRC007"/>
    <x v="14"/>
    <x v="0"/>
    <x v="0"/>
    <n v="0"/>
    <x v="42"/>
    <x v="0"/>
    <s v="Pcs"/>
    <n v="9500"/>
    <n v="12000"/>
    <n v="750500"/>
    <n v="948000"/>
    <n v="24"/>
    <x v="6"/>
    <x v="1"/>
  </r>
  <r>
    <d v="2021-07-25T00:00:00"/>
    <s v="PRC009"/>
    <x v="11"/>
    <x v="0"/>
    <x v="1"/>
    <n v="0"/>
    <x v="24"/>
    <x v="0"/>
    <s v="Pcs"/>
    <n v="21000"/>
    <n v="25000"/>
    <n v="1617000"/>
    <n v="1925000"/>
    <n v="25"/>
    <x v="6"/>
    <x v="1"/>
  </r>
  <r>
    <d v="2021-07-26T00:00:00"/>
    <s v="FOD003"/>
    <x v="4"/>
    <x v="2"/>
    <x v="0"/>
    <n v="0"/>
    <x v="17"/>
    <x v="4"/>
    <s v="Pcs"/>
    <n v="8750"/>
    <n v="10500"/>
    <n v="752500"/>
    <n v="903000"/>
    <n v="26"/>
    <x v="6"/>
    <x v="1"/>
  </r>
  <r>
    <d v="2021-07-27T00:00:00"/>
    <s v="STA005"/>
    <x v="11"/>
    <x v="1"/>
    <x v="0"/>
    <n v="0"/>
    <x v="14"/>
    <x v="1"/>
    <s v="Pcs"/>
    <n v="2200"/>
    <n v="3500"/>
    <n v="169400"/>
    <n v="269500"/>
    <n v="27"/>
    <x v="6"/>
    <x v="1"/>
  </r>
  <r>
    <d v="2021-07-28T00:00:00"/>
    <s v="FOD001"/>
    <x v="19"/>
    <x v="1"/>
    <x v="0"/>
    <n v="0"/>
    <x v="47"/>
    <x v="4"/>
    <s v="Pcs"/>
    <n v="9000"/>
    <n v="11000"/>
    <n v="630000"/>
    <n v="770000"/>
    <n v="28"/>
    <x v="6"/>
    <x v="1"/>
  </r>
  <r>
    <d v="2021-07-29T00:00:00"/>
    <s v="FOD004"/>
    <x v="6"/>
    <x v="2"/>
    <x v="1"/>
    <n v="0"/>
    <x v="48"/>
    <x v="4"/>
    <s v="Pcs"/>
    <n v="6200"/>
    <n v="7800"/>
    <n v="458800"/>
    <n v="577200"/>
    <n v="29"/>
    <x v="6"/>
    <x v="1"/>
  </r>
  <r>
    <d v="2021-07-30T00:00:00"/>
    <s v="FOD004"/>
    <x v="10"/>
    <x v="1"/>
    <x v="1"/>
    <n v="0"/>
    <x v="48"/>
    <x v="4"/>
    <s v="Pcs"/>
    <n v="6200"/>
    <n v="7800"/>
    <n v="520800"/>
    <n v="655200"/>
    <n v="30"/>
    <x v="6"/>
    <x v="1"/>
  </r>
  <r>
    <d v="2021-07-31T00:00:00"/>
    <s v="PRC006"/>
    <x v="18"/>
    <x v="2"/>
    <x v="0"/>
    <n v="0"/>
    <x v="40"/>
    <x v="0"/>
    <s v="Pcs"/>
    <n v="14000"/>
    <n v="17500"/>
    <n v="994000"/>
    <n v="1242500"/>
    <n v="31"/>
    <x v="6"/>
    <x v="1"/>
  </r>
  <r>
    <d v="2021-08-01T00:00:00"/>
    <s v="PRC004"/>
    <x v="12"/>
    <x v="1"/>
    <x v="1"/>
    <n v="0"/>
    <x v="16"/>
    <x v="0"/>
    <s v="Pcs"/>
    <n v="7200"/>
    <n v="10000"/>
    <n v="561600"/>
    <n v="780000"/>
    <n v="1"/>
    <x v="7"/>
    <x v="1"/>
  </r>
  <r>
    <d v="2021-08-02T00:00:00"/>
    <s v="STA010"/>
    <x v="8"/>
    <x v="2"/>
    <x v="0"/>
    <n v="0"/>
    <x v="35"/>
    <x v="1"/>
    <s v="Pcs"/>
    <n v="3800"/>
    <n v="5500"/>
    <n v="330600"/>
    <n v="478500"/>
    <n v="2"/>
    <x v="7"/>
    <x v="1"/>
  </r>
  <r>
    <d v="2021-08-03T00:00:00"/>
    <s v="FOD009"/>
    <x v="14"/>
    <x v="1"/>
    <x v="1"/>
    <n v="0"/>
    <x v="31"/>
    <x v="4"/>
    <s v="Pcs"/>
    <n v="5500"/>
    <n v="7250"/>
    <n v="434500"/>
    <n v="572750"/>
    <n v="3"/>
    <x v="7"/>
    <x v="1"/>
  </r>
  <r>
    <d v="2021-08-04T00:00:00"/>
    <s v="BEV010"/>
    <x v="13"/>
    <x v="0"/>
    <x v="1"/>
    <n v="0"/>
    <x v="23"/>
    <x v="2"/>
    <s v="Pcs"/>
    <n v="12000"/>
    <n v="15500"/>
    <n v="1020000"/>
    <n v="1317500"/>
    <n v="4"/>
    <x v="7"/>
    <x v="1"/>
  </r>
  <r>
    <d v="2021-08-05T00:00:00"/>
    <s v="STA004"/>
    <x v="7"/>
    <x v="1"/>
    <x v="0"/>
    <n v="0"/>
    <x v="7"/>
    <x v="1"/>
    <s v="Pcs"/>
    <n v="1800"/>
    <n v="3000"/>
    <n v="129600"/>
    <n v="216000"/>
    <n v="5"/>
    <x v="7"/>
    <x v="1"/>
  </r>
  <r>
    <d v="2021-08-06T00:00:00"/>
    <s v="PRC003"/>
    <x v="4"/>
    <x v="2"/>
    <x v="0"/>
    <n v="0"/>
    <x v="0"/>
    <x v="0"/>
    <s v="Pcs"/>
    <n v="6500"/>
    <n v="9000"/>
    <n v="559000"/>
    <n v="774000"/>
    <n v="6"/>
    <x v="7"/>
    <x v="1"/>
  </r>
  <r>
    <d v="2021-08-07T00:00:00"/>
    <s v="ELC004"/>
    <x v="14"/>
    <x v="0"/>
    <x v="1"/>
    <n v="0"/>
    <x v="9"/>
    <x v="3"/>
    <s v="Pcs"/>
    <n v="20000"/>
    <n v="30000"/>
    <n v="1580000"/>
    <n v="2370000"/>
    <n v="7"/>
    <x v="7"/>
    <x v="1"/>
  </r>
  <r>
    <d v="2021-08-08T00:00:00"/>
    <s v="BEV010"/>
    <x v="18"/>
    <x v="2"/>
    <x v="1"/>
    <n v="0"/>
    <x v="23"/>
    <x v="2"/>
    <s v="Pcs"/>
    <n v="12000"/>
    <n v="15500"/>
    <n v="852000"/>
    <n v="1100500"/>
    <n v="8"/>
    <x v="7"/>
    <x v="1"/>
  </r>
  <r>
    <d v="2021-08-09T00:00:00"/>
    <s v="STA005"/>
    <x v="20"/>
    <x v="0"/>
    <x v="1"/>
    <n v="0"/>
    <x v="14"/>
    <x v="1"/>
    <s v="Pcs"/>
    <n v="2200"/>
    <n v="3500"/>
    <n v="178200"/>
    <n v="283500"/>
    <n v="9"/>
    <x v="7"/>
    <x v="1"/>
  </r>
  <r>
    <d v="2021-08-10T00:00:00"/>
    <s v="BEV001"/>
    <x v="2"/>
    <x v="2"/>
    <x v="0"/>
    <n v="0"/>
    <x v="27"/>
    <x v="2"/>
    <s v="Pcs"/>
    <n v="3750"/>
    <n v="5000"/>
    <n v="337500"/>
    <n v="450000"/>
    <n v="10"/>
    <x v="7"/>
    <x v="1"/>
  </r>
  <r>
    <d v="2021-08-11T00:00:00"/>
    <s v="BEV001"/>
    <x v="19"/>
    <x v="1"/>
    <x v="1"/>
    <n v="0"/>
    <x v="27"/>
    <x v="2"/>
    <s v="Pcs"/>
    <n v="3750"/>
    <n v="5000"/>
    <n v="262500"/>
    <n v="350000"/>
    <n v="11"/>
    <x v="7"/>
    <x v="1"/>
  </r>
  <r>
    <d v="2021-08-12T00:00:00"/>
    <s v="PRC001"/>
    <x v="7"/>
    <x v="2"/>
    <x v="1"/>
    <n v="0"/>
    <x v="43"/>
    <x v="0"/>
    <s v="Pcs"/>
    <n v="18000"/>
    <n v="21000"/>
    <n v="1296000"/>
    <n v="1512000"/>
    <n v="12"/>
    <x v="7"/>
    <x v="1"/>
  </r>
  <r>
    <d v="2021-08-13T00:00:00"/>
    <s v="ELC008"/>
    <x v="15"/>
    <x v="2"/>
    <x v="1"/>
    <n v="0"/>
    <x v="5"/>
    <x v="3"/>
    <s v="Pcs"/>
    <n v="20000"/>
    <n v="35000"/>
    <n v="1600000"/>
    <n v="2800000"/>
    <n v="13"/>
    <x v="7"/>
    <x v="1"/>
  </r>
  <r>
    <d v="2021-08-14T00:00:00"/>
    <s v="STA009"/>
    <x v="5"/>
    <x v="0"/>
    <x v="0"/>
    <n v="0"/>
    <x v="4"/>
    <x v="1"/>
    <s v="Pcs"/>
    <n v="6000"/>
    <n v="8000"/>
    <n v="534000"/>
    <n v="712000"/>
    <n v="14"/>
    <x v="7"/>
    <x v="1"/>
  </r>
  <r>
    <d v="2021-08-15T00:00:00"/>
    <s v="ELC007"/>
    <x v="16"/>
    <x v="2"/>
    <x v="1"/>
    <n v="0"/>
    <x v="11"/>
    <x v="3"/>
    <s v="Pcs"/>
    <n v="18000"/>
    <n v="27000"/>
    <n v="1476000"/>
    <n v="2214000"/>
    <n v="15"/>
    <x v="7"/>
    <x v="1"/>
  </r>
  <r>
    <d v="2021-08-16T00:00:00"/>
    <s v="ELC002"/>
    <x v="15"/>
    <x v="1"/>
    <x v="1"/>
    <n v="0"/>
    <x v="25"/>
    <x v="3"/>
    <s v="Pcs"/>
    <n v="20000"/>
    <n v="30000"/>
    <n v="1600000"/>
    <n v="2400000"/>
    <n v="16"/>
    <x v="7"/>
    <x v="1"/>
  </r>
  <r>
    <d v="2021-08-17T00:00:00"/>
    <s v="ELC007"/>
    <x v="12"/>
    <x v="2"/>
    <x v="1"/>
    <n v="0"/>
    <x v="11"/>
    <x v="3"/>
    <s v="Pcs"/>
    <n v="18000"/>
    <n v="27000"/>
    <n v="1404000"/>
    <n v="2106000"/>
    <n v="17"/>
    <x v="7"/>
    <x v="1"/>
  </r>
  <r>
    <d v="2021-08-18T00:00:00"/>
    <s v="ELC003"/>
    <x v="11"/>
    <x v="2"/>
    <x v="0"/>
    <n v="0"/>
    <x v="44"/>
    <x v="3"/>
    <s v="Pcs"/>
    <n v="15000"/>
    <n v="25000"/>
    <n v="1155000"/>
    <n v="1925000"/>
    <n v="18"/>
    <x v="7"/>
    <x v="1"/>
  </r>
  <r>
    <d v="2021-08-19T00:00:00"/>
    <s v="ELC002"/>
    <x v="15"/>
    <x v="2"/>
    <x v="1"/>
    <n v="0"/>
    <x v="25"/>
    <x v="3"/>
    <s v="Pcs"/>
    <n v="20000"/>
    <n v="30000"/>
    <n v="1600000"/>
    <n v="2400000"/>
    <n v="19"/>
    <x v="7"/>
    <x v="1"/>
  </r>
  <r>
    <d v="2021-08-20T00:00:00"/>
    <s v="FOD007"/>
    <x v="9"/>
    <x v="0"/>
    <x v="1"/>
    <n v="0"/>
    <x v="15"/>
    <x v="4"/>
    <s v="Pcs"/>
    <n v="7200"/>
    <n v="9500"/>
    <n v="633600"/>
    <n v="836000"/>
    <n v="20"/>
    <x v="7"/>
    <x v="1"/>
  </r>
  <r>
    <d v="2021-08-21T00:00:00"/>
    <s v="ELC007"/>
    <x v="16"/>
    <x v="2"/>
    <x v="1"/>
    <n v="0"/>
    <x v="11"/>
    <x v="3"/>
    <s v="Pcs"/>
    <n v="18000"/>
    <n v="27000"/>
    <n v="1476000"/>
    <n v="2214000"/>
    <n v="21"/>
    <x v="7"/>
    <x v="1"/>
  </r>
  <r>
    <d v="2021-08-22T00:00:00"/>
    <s v="ELC003"/>
    <x v="18"/>
    <x v="1"/>
    <x v="1"/>
    <n v="0"/>
    <x v="44"/>
    <x v="3"/>
    <s v="Pcs"/>
    <n v="15000"/>
    <n v="25000"/>
    <n v="1065000"/>
    <n v="1775000"/>
    <n v="22"/>
    <x v="7"/>
    <x v="1"/>
  </r>
  <r>
    <d v="2021-08-23T00:00:00"/>
    <s v="STA007"/>
    <x v="15"/>
    <x v="0"/>
    <x v="1"/>
    <n v="0"/>
    <x v="12"/>
    <x v="1"/>
    <s v="Pcs"/>
    <n v="4500"/>
    <n v="6800"/>
    <n v="360000"/>
    <n v="544000"/>
    <n v="23"/>
    <x v="7"/>
    <x v="1"/>
  </r>
  <r>
    <d v="2021-08-24T00:00:00"/>
    <s v="PRC006"/>
    <x v="20"/>
    <x v="0"/>
    <x v="0"/>
    <n v="0"/>
    <x v="40"/>
    <x v="0"/>
    <s v="Pcs"/>
    <n v="14000"/>
    <n v="17500"/>
    <n v="1134000"/>
    <n v="1417500"/>
    <n v="24"/>
    <x v="7"/>
    <x v="1"/>
  </r>
  <r>
    <d v="2021-08-25T00:00:00"/>
    <s v="PRC010"/>
    <x v="8"/>
    <x v="0"/>
    <x v="0"/>
    <n v="0"/>
    <x v="6"/>
    <x v="0"/>
    <s v="Pcs"/>
    <n v="24500"/>
    <n v="29000"/>
    <n v="2131500"/>
    <n v="2523000"/>
    <n v="25"/>
    <x v="7"/>
    <x v="1"/>
  </r>
  <r>
    <d v="2021-08-26T00:00:00"/>
    <s v="BEV001"/>
    <x v="14"/>
    <x v="0"/>
    <x v="1"/>
    <n v="0"/>
    <x v="27"/>
    <x v="2"/>
    <s v="Pcs"/>
    <n v="3750"/>
    <n v="5000"/>
    <n v="296250"/>
    <n v="395000"/>
    <n v="26"/>
    <x v="7"/>
    <x v="1"/>
  </r>
  <r>
    <d v="2021-08-27T00:00:00"/>
    <s v="FOD010"/>
    <x v="9"/>
    <x v="1"/>
    <x v="0"/>
    <n v="0"/>
    <x v="37"/>
    <x v="4"/>
    <s v="Pcs"/>
    <n v="10000"/>
    <n v="12500"/>
    <n v="880000"/>
    <n v="1100000"/>
    <n v="27"/>
    <x v="7"/>
    <x v="1"/>
  </r>
  <r>
    <d v="2021-08-28T00:00:00"/>
    <s v="BEV004"/>
    <x v="11"/>
    <x v="2"/>
    <x v="1"/>
    <n v="0"/>
    <x v="46"/>
    <x v="2"/>
    <s v="Pcs"/>
    <n v="8000"/>
    <n v="10500"/>
    <n v="616000"/>
    <n v="808500"/>
    <n v="28"/>
    <x v="7"/>
    <x v="1"/>
  </r>
  <r>
    <d v="2021-08-29T00:00:00"/>
    <s v="BEV006"/>
    <x v="20"/>
    <x v="2"/>
    <x v="1"/>
    <n v="0"/>
    <x v="36"/>
    <x v="2"/>
    <s v="Pcs"/>
    <n v="7200"/>
    <n v="9500"/>
    <n v="583200"/>
    <n v="769500"/>
    <n v="29"/>
    <x v="7"/>
    <x v="1"/>
  </r>
  <r>
    <d v="2021-08-30T00:00:00"/>
    <s v="BEV003"/>
    <x v="0"/>
    <x v="2"/>
    <x v="0"/>
    <n v="0"/>
    <x v="21"/>
    <x v="2"/>
    <s v="Pcs"/>
    <n v="3000"/>
    <n v="4500"/>
    <n v="249000"/>
    <n v="373500"/>
    <n v="30"/>
    <x v="7"/>
    <x v="1"/>
  </r>
  <r>
    <d v="2021-08-31T00:00:00"/>
    <s v="BEV004"/>
    <x v="11"/>
    <x v="2"/>
    <x v="0"/>
    <n v="0"/>
    <x v="46"/>
    <x v="2"/>
    <s v="Pcs"/>
    <n v="8000"/>
    <n v="10500"/>
    <n v="616000"/>
    <n v="808500"/>
    <n v="31"/>
    <x v="7"/>
    <x v="1"/>
  </r>
  <r>
    <d v="2021-09-01T00:00:00"/>
    <s v="BEV005"/>
    <x v="14"/>
    <x v="0"/>
    <x v="1"/>
    <n v="0"/>
    <x v="2"/>
    <x v="2"/>
    <s v="Pcs"/>
    <n v="7500"/>
    <n v="9800"/>
    <n v="592500"/>
    <n v="774200"/>
    <n v="1"/>
    <x v="8"/>
    <x v="1"/>
  </r>
  <r>
    <d v="2021-09-02T00:00:00"/>
    <s v="ELC009"/>
    <x v="15"/>
    <x v="0"/>
    <x v="0"/>
    <n v="0"/>
    <x v="18"/>
    <x v="3"/>
    <s v="Pcs"/>
    <n v="12000"/>
    <n v="20000"/>
    <n v="960000"/>
    <n v="1600000"/>
    <n v="2"/>
    <x v="8"/>
    <x v="1"/>
  </r>
  <r>
    <d v="2021-09-03T00:00:00"/>
    <s v="STA002"/>
    <x v="4"/>
    <x v="2"/>
    <x v="0"/>
    <n v="0"/>
    <x v="19"/>
    <x v="1"/>
    <s v="Pcs"/>
    <n v="5500"/>
    <n v="7500"/>
    <n v="473000"/>
    <n v="645000"/>
    <n v="3"/>
    <x v="8"/>
    <x v="1"/>
  </r>
  <r>
    <d v="2021-09-04T00:00:00"/>
    <s v="STA007"/>
    <x v="9"/>
    <x v="1"/>
    <x v="0"/>
    <n v="0"/>
    <x v="12"/>
    <x v="1"/>
    <s v="Pcs"/>
    <n v="4500"/>
    <n v="6800"/>
    <n v="396000"/>
    <n v="598400"/>
    <n v="4"/>
    <x v="8"/>
    <x v="1"/>
  </r>
  <r>
    <d v="2021-09-05T00:00:00"/>
    <s v="ELC003"/>
    <x v="20"/>
    <x v="0"/>
    <x v="1"/>
    <n v="0"/>
    <x v="44"/>
    <x v="3"/>
    <s v="Pcs"/>
    <n v="15000"/>
    <n v="25000"/>
    <n v="1215000"/>
    <n v="2025000"/>
    <n v="5"/>
    <x v="8"/>
    <x v="1"/>
  </r>
  <r>
    <d v="2021-09-06T00:00:00"/>
    <s v="FOD006"/>
    <x v="0"/>
    <x v="1"/>
    <x v="0"/>
    <n v="0"/>
    <x v="34"/>
    <x v="4"/>
    <s v="Pcs"/>
    <n v="4800"/>
    <n v="6500"/>
    <n v="398400"/>
    <n v="539500"/>
    <n v="6"/>
    <x v="8"/>
    <x v="1"/>
  </r>
  <r>
    <d v="2021-09-07T00:00:00"/>
    <s v="PRC008"/>
    <x v="13"/>
    <x v="1"/>
    <x v="1"/>
    <n v="0"/>
    <x v="3"/>
    <x v="0"/>
    <s v="Pcs"/>
    <n v="13500"/>
    <n v="17000"/>
    <n v="1147500"/>
    <n v="1445000"/>
    <n v="7"/>
    <x v="8"/>
    <x v="1"/>
  </r>
  <r>
    <d v="2021-09-08T00:00:00"/>
    <s v="PRC007"/>
    <x v="2"/>
    <x v="2"/>
    <x v="0"/>
    <n v="0"/>
    <x v="42"/>
    <x v="0"/>
    <s v="Pcs"/>
    <n v="9500"/>
    <n v="12000"/>
    <n v="855000"/>
    <n v="1080000"/>
    <n v="8"/>
    <x v="8"/>
    <x v="1"/>
  </r>
  <r>
    <d v="2021-09-09T00:00:00"/>
    <s v="BEV001"/>
    <x v="12"/>
    <x v="2"/>
    <x v="0"/>
    <n v="0"/>
    <x v="27"/>
    <x v="2"/>
    <s v="Pcs"/>
    <n v="3750"/>
    <n v="5000"/>
    <n v="292500"/>
    <n v="390000"/>
    <n v="9"/>
    <x v="8"/>
    <x v="1"/>
  </r>
  <r>
    <d v="2021-09-10T00:00:00"/>
    <s v="PRC001"/>
    <x v="8"/>
    <x v="1"/>
    <x v="1"/>
    <n v="0"/>
    <x v="43"/>
    <x v="0"/>
    <s v="Pcs"/>
    <n v="18000"/>
    <n v="21000"/>
    <n v="1566000"/>
    <n v="1827000"/>
    <n v="10"/>
    <x v="8"/>
    <x v="1"/>
  </r>
  <r>
    <d v="2021-09-11T00:00:00"/>
    <s v="STA005"/>
    <x v="10"/>
    <x v="1"/>
    <x v="1"/>
    <n v="0"/>
    <x v="14"/>
    <x v="1"/>
    <s v="Pcs"/>
    <n v="2200"/>
    <n v="3500"/>
    <n v="184800"/>
    <n v="294000"/>
    <n v="11"/>
    <x v="8"/>
    <x v="1"/>
  </r>
  <r>
    <d v="2021-09-12T00:00:00"/>
    <s v="FOD004"/>
    <x v="4"/>
    <x v="0"/>
    <x v="1"/>
    <n v="0"/>
    <x v="48"/>
    <x v="4"/>
    <s v="Pcs"/>
    <n v="6200"/>
    <n v="7800"/>
    <n v="533200"/>
    <n v="670800"/>
    <n v="12"/>
    <x v="8"/>
    <x v="1"/>
  </r>
  <r>
    <d v="2021-09-13T00:00:00"/>
    <s v="PRC001"/>
    <x v="8"/>
    <x v="0"/>
    <x v="1"/>
    <n v="0"/>
    <x v="43"/>
    <x v="0"/>
    <s v="Pcs"/>
    <n v="18000"/>
    <n v="21000"/>
    <n v="1566000"/>
    <n v="1827000"/>
    <n v="13"/>
    <x v="8"/>
    <x v="1"/>
  </r>
  <r>
    <d v="2021-09-14T00:00:00"/>
    <s v="ELC002"/>
    <x v="6"/>
    <x v="0"/>
    <x v="1"/>
    <n v="0"/>
    <x v="25"/>
    <x v="3"/>
    <s v="Pcs"/>
    <n v="20000"/>
    <n v="30000"/>
    <n v="1480000"/>
    <n v="2220000"/>
    <n v="14"/>
    <x v="8"/>
    <x v="1"/>
  </r>
  <r>
    <d v="2021-09-15T00:00:00"/>
    <s v="BEV007"/>
    <x v="0"/>
    <x v="2"/>
    <x v="1"/>
    <n v="0"/>
    <x v="39"/>
    <x v="2"/>
    <s v="Pcs"/>
    <n v="9800"/>
    <n v="12500"/>
    <n v="813400"/>
    <n v="1037500"/>
    <n v="15"/>
    <x v="8"/>
    <x v="1"/>
  </r>
  <r>
    <d v="2021-09-16T00:00:00"/>
    <s v="STA008"/>
    <x v="20"/>
    <x v="1"/>
    <x v="0"/>
    <n v="0"/>
    <x v="28"/>
    <x v="1"/>
    <s v="Pcs"/>
    <n v="5000"/>
    <n v="7500"/>
    <n v="405000"/>
    <n v="607500"/>
    <n v="16"/>
    <x v="8"/>
    <x v="1"/>
  </r>
  <r>
    <d v="2021-09-17T00:00:00"/>
    <s v="BEV010"/>
    <x v="19"/>
    <x v="0"/>
    <x v="0"/>
    <n v="0"/>
    <x v="23"/>
    <x v="2"/>
    <s v="Pcs"/>
    <n v="12000"/>
    <n v="15500"/>
    <n v="840000"/>
    <n v="1085000"/>
    <n v="17"/>
    <x v="8"/>
    <x v="1"/>
  </r>
  <r>
    <d v="2021-09-18T00:00:00"/>
    <s v="FOD007"/>
    <x v="19"/>
    <x v="2"/>
    <x v="0"/>
    <n v="0"/>
    <x v="15"/>
    <x v="4"/>
    <s v="Pcs"/>
    <n v="7200"/>
    <n v="9500"/>
    <n v="504000"/>
    <n v="665000"/>
    <n v="18"/>
    <x v="8"/>
    <x v="1"/>
  </r>
  <r>
    <d v="2021-09-19T00:00:00"/>
    <s v="PRC009"/>
    <x v="10"/>
    <x v="2"/>
    <x v="0"/>
    <n v="0"/>
    <x v="24"/>
    <x v="0"/>
    <s v="Pcs"/>
    <n v="21000"/>
    <n v="25000"/>
    <n v="1764000"/>
    <n v="2100000"/>
    <n v="19"/>
    <x v="8"/>
    <x v="1"/>
  </r>
  <r>
    <d v="2021-09-20T00:00:00"/>
    <s v="FOD010"/>
    <x v="0"/>
    <x v="2"/>
    <x v="1"/>
    <n v="0"/>
    <x v="37"/>
    <x v="4"/>
    <s v="Pcs"/>
    <n v="10000"/>
    <n v="12500"/>
    <n v="830000"/>
    <n v="1037500"/>
    <n v="20"/>
    <x v="8"/>
    <x v="1"/>
  </r>
  <r>
    <d v="2021-09-21T00:00:00"/>
    <s v="STA006"/>
    <x v="4"/>
    <x v="2"/>
    <x v="1"/>
    <n v="0"/>
    <x v="1"/>
    <x v="1"/>
    <s v="Pcs"/>
    <n v="3000"/>
    <n v="5000"/>
    <n v="258000"/>
    <n v="430000"/>
    <n v="21"/>
    <x v="8"/>
    <x v="1"/>
  </r>
  <r>
    <d v="2021-09-22T00:00:00"/>
    <s v="PRC009"/>
    <x v="14"/>
    <x v="1"/>
    <x v="0"/>
    <n v="0"/>
    <x v="24"/>
    <x v="0"/>
    <s v="Pcs"/>
    <n v="21000"/>
    <n v="25000"/>
    <n v="1659000"/>
    <n v="1975000"/>
    <n v="22"/>
    <x v="8"/>
    <x v="1"/>
  </r>
  <r>
    <d v="2021-09-23T00:00:00"/>
    <s v="BEV005"/>
    <x v="5"/>
    <x v="2"/>
    <x v="1"/>
    <n v="0"/>
    <x v="2"/>
    <x v="2"/>
    <s v="Pcs"/>
    <n v="7500"/>
    <n v="9800"/>
    <n v="667500"/>
    <n v="872200"/>
    <n v="23"/>
    <x v="8"/>
    <x v="1"/>
  </r>
  <r>
    <d v="2021-09-24T00:00:00"/>
    <s v="PRC007"/>
    <x v="11"/>
    <x v="1"/>
    <x v="0"/>
    <n v="0"/>
    <x v="42"/>
    <x v="0"/>
    <s v="Pcs"/>
    <n v="9500"/>
    <n v="12000"/>
    <n v="731500"/>
    <n v="924000"/>
    <n v="24"/>
    <x v="8"/>
    <x v="1"/>
  </r>
  <r>
    <d v="2021-09-25T00:00:00"/>
    <s v="PRC007"/>
    <x v="11"/>
    <x v="1"/>
    <x v="0"/>
    <n v="0"/>
    <x v="42"/>
    <x v="0"/>
    <s v="Pcs"/>
    <n v="9500"/>
    <n v="12000"/>
    <n v="731500"/>
    <n v="924000"/>
    <n v="25"/>
    <x v="8"/>
    <x v="1"/>
  </r>
  <r>
    <d v="2021-09-26T00:00:00"/>
    <s v="FOD008"/>
    <x v="18"/>
    <x v="2"/>
    <x v="1"/>
    <n v="0"/>
    <x v="8"/>
    <x v="4"/>
    <s v="Pcs"/>
    <n v="3000"/>
    <n v="4500"/>
    <n v="213000"/>
    <n v="319500"/>
    <n v="26"/>
    <x v="8"/>
    <x v="1"/>
  </r>
  <r>
    <d v="2021-09-27T00:00:00"/>
    <s v="BEV008"/>
    <x v="5"/>
    <x v="1"/>
    <x v="0"/>
    <n v="0"/>
    <x v="10"/>
    <x v="2"/>
    <s v="Pcs"/>
    <n v="11000"/>
    <n v="14000"/>
    <n v="979000"/>
    <n v="1246000"/>
    <n v="27"/>
    <x v="8"/>
    <x v="1"/>
  </r>
  <r>
    <d v="2021-09-28T00:00:00"/>
    <s v="BEV002"/>
    <x v="14"/>
    <x v="2"/>
    <x v="0"/>
    <n v="0"/>
    <x v="20"/>
    <x v="2"/>
    <s v="Pcs"/>
    <n v="2500"/>
    <n v="4000"/>
    <n v="197500"/>
    <n v="316000"/>
    <n v="28"/>
    <x v="8"/>
    <x v="1"/>
  </r>
  <r>
    <d v="2021-09-29T00:00:00"/>
    <s v="STA009"/>
    <x v="14"/>
    <x v="2"/>
    <x v="1"/>
    <n v="0"/>
    <x v="4"/>
    <x v="1"/>
    <s v="Pcs"/>
    <n v="6000"/>
    <n v="8000"/>
    <n v="474000"/>
    <n v="632000"/>
    <n v="29"/>
    <x v="8"/>
    <x v="1"/>
  </r>
  <r>
    <d v="2021-09-30T00:00:00"/>
    <s v="BEV008"/>
    <x v="1"/>
    <x v="0"/>
    <x v="1"/>
    <n v="0"/>
    <x v="10"/>
    <x v="2"/>
    <s v="Pcs"/>
    <n v="11000"/>
    <n v="14000"/>
    <n v="836000"/>
    <n v="1064000"/>
    <n v="30"/>
    <x v="8"/>
    <x v="1"/>
  </r>
  <r>
    <d v="2021-10-01T00:00:00"/>
    <s v="FOD009"/>
    <x v="0"/>
    <x v="0"/>
    <x v="0"/>
    <n v="0"/>
    <x v="31"/>
    <x v="4"/>
    <s v="Pcs"/>
    <n v="5500"/>
    <n v="7250"/>
    <n v="456500"/>
    <n v="601750"/>
    <n v="1"/>
    <x v="9"/>
    <x v="1"/>
  </r>
  <r>
    <d v="2021-10-02T00:00:00"/>
    <s v="FOD001"/>
    <x v="14"/>
    <x v="2"/>
    <x v="1"/>
    <n v="0"/>
    <x v="47"/>
    <x v="4"/>
    <s v="Pcs"/>
    <n v="9000"/>
    <n v="11000"/>
    <n v="711000"/>
    <n v="869000"/>
    <n v="2"/>
    <x v="9"/>
    <x v="1"/>
  </r>
  <r>
    <d v="2021-10-03T00:00:00"/>
    <s v="STA006"/>
    <x v="18"/>
    <x v="2"/>
    <x v="1"/>
    <n v="0"/>
    <x v="1"/>
    <x v="1"/>
    <s v="Pcs"/>
    <n v="3000"/>
    <n v="5000"/>
    <n v="213000"/>
    <n v="355000"/>
    <n v="3"/>
    <x v="9"/>
    <x v="1"/>
  </r>
  <r>
    <d v="2021-10-04T00:00:00"/>
    <s v="BEV002"/>
    <x v="4"/>
    <x v="1"/>
    <x v="1"/>
    <n v="0"/>
    <x v="20"/>
    <x v="2"/>
    <s v="Pcs"/>
    <n v="2500"/>
    <n v="4000"/>
    <n v="215000"/>
    <n v="344000"/>
    <n v="4"/>
    <x v="9"/>
    <x v="1"/>
  </r>
  <r>
    <d v="2021-10-05T00:00:00"/>
    <s v="PRC005"/>
    <x v="19"/>
    <x v="1"/>
    <x v="1"/>
    <n v="0"/>
    <x v="22"/>
    <x v="0"/>
    <s v="Pcs"/>
    <n v="20500"/>
    <n v="24000"/>
    <n v="1435000"/>
    <n v="1680000"/>
    <n v="5"/>
    <x v="9"/>
    <x v="1"/>
  </r>
  <r>
    <d v="2021-10-06T00:00:00"/>
    <s v="STA010"/>
    <x v="8"/>
    <x v="0"/>
    <x v="1"/>
    <n v="0"/>
    <x v="35"/>
    <x v="1"/>
    <s v="Pcs"/>
    <n v="3800"/>
    <n v="5500"/>
    <n v="330600"/>
    <n v="478500"/>
    <n v="6"/>
    <x v="9"/>
    <x v="1"/>
  </r>
  <r>
    <d v="2021-10-07T00:00:00"/>
    <s v="BEV002"/>
    <x v="0"/>
    <x v="1"/>
    <x v="0"/>
    <n v="0"/>
    <x v="20"/>
    <x v="2"/>
    <s v="Pcs"/>
    <n v="2500"/>
    <n v="4000"/>
    <n v="207500"/>
    <n v="332000"/>
    <n v="7"/>
    <x v="9"/>
    <x v="1"/>
  </r>
  <r>
    <d v="2021-10-08T00:00:00"/>
    <s v="STA001"/>
    <x v="15"/>
    <x v="1"/>
    <x v="1"/>
    <n v="0"/>
    <x v="32"/>
    <x v="1"/>
    <s v="Pcs"/>
    <n v="9500"/>
    <n v="12000"/>
    <n v="760000"/>
    <n v="960000"/>
    <n v="8"/>
    <x v="9"/>
    <x v="1"/>
  </r>
  <r>
    <d v="2021-10-09T00:00:00"/>
    <s v="PRC001"/>
    <x v="14"/>
    <x v="0"/>
    <x v="1"/>
    <n v="0"/>
    <x v="43"/>
    <x v="0"/>
    <s v="Pcs"/>
    <n v="18000"/>
    <n v="21000"/>
    <n v="1422000"/>
    <n v="1659000"/>
    <n v="9"/>
    <x v="9"/>
    <x v="1"/>
  </r>
  <r>
    <d v="2021-10-10T00:00:00"/>
    <s v="FOD006"/>
    <x v="10"/>
    <x v="0"/>
    <x v="1"/>
    <n v="0"/>
    <x v="34"/>
    <x v="4"/>
    <s v="Pcs"/>
    <n v="4800"/>
    <n v="6500"/>
    <n v="403200"/>
    <n v="546000"/>
    <n v="10"/>
    <x v="9"/>
    <x v="1"/>
  </r>
  <r>
    <d v="2021-10-11T00:00:00"/>
    <s v="PRC001"/>
    <x v="0"/>
    <x v="2"/>
    <x v="1"/>
    <n v="0"/>
    <x v="43"/>
    <x v="0"/>
    <s v="Pcs"/>
    <n v="18000"/>
    <n v="21000"/>
    <n v="1494000"/>
    <n v="1743000"/>
    <n v="11"/>
    <x v="9"/>
    <x v="1"/>
  </r>
  <r>
    <d v="2021-10-12T00:00:00"/>
    <s v="FOD006"/>
    <x v="4"/>
    <x v="2"/>
    <x v="0"/>
    <n v="0"/>
    <x v="34"/>
    <x v="4"/>
    <s v="Pcs"/>
    <n v="4800"/>
    <n v="6500"/>
    <n v="412800"/>
    <n v="559000"/>
    <n v="12"/>
    <x v="9"/>
    <x v="1"/>
  </r>
  <r>
    <d v="2021-10-13T00:00:00"/>
    <s v="BEV009"/>
    <x v="20"/>
    <x v="2"/>
    <x v="0"/>
    <n v="0"/>
    <x v="33"/>
    <x v="2"/>
    <s v="Pcs"/>
    <n v="6500"/>
    <n v="8500"/>
    <n v="526500"/>
    <n v="688500"/>
    <n v="13"/>
    <x v="9"/>
    <x v="1"/>
  </r>
  <r>
    <d v="2021-10-14T00:00:00"/>
    <s v="STA002"/>
    <x v="19"/>
    <x v="1"/>
    <x v="0"/>
    <n v="0"/>
    <x v="19"/>
    <x v="1"/>
    <s v="Pcs"/>
    <n v="5500"/>
    <n v="7500"/>
    <n v="385000"/>
    <n v="525000"/>
    <n v="14"/>
    <x v="9"/>
    <x v="1"/>
  </r>
  <r>
    <d v="2021-10-15T00:00:00"/>
    <s v="BEV008"/>
    <x v="12"/>
    <x v="1"/>
    <x v="0"/>
    <n v="0"/>
    <x v="10"/>
    <x v="2"/>
    <s v="Pcs"/>
    <n v="11000"/>
    <n v="14000"/>
    <n v="858000"/>
    <n v="1092000"/>
    <n v="15"/>
    <x v="9"/>
    <x v="1"/>
  </r>
  <r>
    <d v="2021-10-16T00:00:00"/>
    <s v="STA010"/>
    <x v="1"/>
    <x v="2"/>
    <x v="1"/>
    <n v="0"/>
    <x v="35"/>
    <x v="1"/>
    <s v="Pcs"/>
    <n v="3800"/>
    <n v="5500"/>
    <n v="288800"/>
    <n v="418000"/>
    <n v="16"/>
    <x v="9"/>
    <x v="1"/>
  </r>
  <r>
    <d v="2021-10-17T00:00:00"/>
    <s v="BEV007"/>
    <x v="3"/>
    <x v="2"/>
    <x v="1"/>
    <n v="0"/>
    <x v="39"/>
    <x v="2"/>
    <s v="Pcs"/>
    <n v="9800"/>
    <n v="12500"/>
    <n v="715400"/>
    <n v="912500"/>
    <n v="17"/>
    <x v="9"/>
    <x v="1"/>
  </r>
  <r>
    <d v="2021-10-18T00:00:00"/>
    <s v="FOD005"/>
    <x v="15"/>
    <x v="1"/>
    <x v="0"/>
    <n v="0"/>
    <x v="29"/>
    <x v="4"/>
    <s v="Pcs"/>
    <n v="12500"/>
    <n v="15000"/>
    <n v="1000000"/>
    <n v="1200000"/>
    <n v="18"/>
    <x v="9"/>
    <x v="1"/>
  </r>
  <r>
    <d v="2021-10-19T00:00:00"/>
    <s v="ELC002"/>
    <x v="2"/>
    <x v="0"/>
    <x v="1"/>
    <n v="0"/>
    <x v="25"/>
    <x v="3"/>
    <s v="Pcs"/>
    <n v="20000"/>
    <n v="30000"/>
    <n v="1800000"/>
    <n v="2700000"/>
    <n v="19"/>
    <x v="9"/>
    <x v="1"/>
  </r>
  <r>
    <d v="2021-10-20T00:00:00"/>
    <s v="ELC001"/>
    <x v="4"/>
    <x v="2"/>
    <x v="1"/>
    <n v="0"/>
    <x v="30"/>
    <x v="3"/>
    <s v="Pcs"/>
    <n v="10000"/>
    <n v="15000"/>
    <n v="860000"/>
    <n v="1290000"/>
    <n v="20"/>
    <x v="9"/>
    <x v="1"/>
  </r>
  <r>
    <d v="2021-10-21T00:00:00"/>
    <s v="BEV004"/>
    <x v="19"/>
    <x v="1"/>
    <x v="0"/>
    <n v="0"/>
    <x v="46"/>
    <x v="2"/>
    <s v="Pcs"/>
    <n v="8000"/>
    <n v="10500"/>
    <n v="560000"/>
    <n v="735000"/>
    <n v="21"/>
    <x v="9"/>
    <x v="1"/>
  </r>
  <r>
    <d v="2021-10-22T00:00:00"/>
    <s v="STA004"/>
    <x v="14"/>
    <x v="2"/>
    <x v="0"/>
    <n v="0"/>
    <x v="7"/>
    <x v="1"/>
    <s v="Pcs"/>
    <n v="1800"/>
    <n v="3000"/>
    <n v="142200"/>
    <n v="237000"/>
    <n v="22"/>
    <x v="9"/>
    <x v="1"/>
  </r>
  <r>
    <d v="2021-10-23T00:00:00"/>
    <s v="FOD009"/>
    <x v="8"/>
    <x v="0"/>
    <x v="1"/>
    <n v="0"/>
    <x v="31"/>
    <x v="4"/>
    <s v="Pcs"/>
    <n v="5500"/>
    <n v="7250"/>
    <n v="478500"/>
    <n v="630750"/>
    <n v="23"/>
    <x v="9"/>
    <x v="1"/>
  </r>
  <r>
    <d v="2021-10-24T00:00:00"/>
    <s v="PRC008"/>
    <x v="18"/>
    <x v="2"/>
    <x v="1"/>
    <n v="0"/>
    <x v="3"/>
    <x v="0"/>
    <s v="Pcs"/>
    <n v="13500"/>
    <n v="17000"/>
    <n v="958500"/>
    <n v="1207000"/>
    <n v="24"/>
    <x v="9"/>
    <x v="1"/>
  </r>
  <r>
    <d v="2021-10-25T00:00:00"/>
    <s v="BEV007"/>
    <x v="2"/>
    <x v="2"/>
    <x v="0"/>
    <n v="0"/>
    <x v="39"/>
    <x v="2"/>
    <s v="Pcs"/>
    <n v="9800"/>
    <n v="12500"/>
    <n v="882000"/>
    <n v="1125000"/>
    <n v="25"/>
    <x v="9"/>
    <x v="1"/>
  </r>
  <r>
    <d v="2021-10-26T00:00:00"/>
    <s v="FOD003"/>
    <x v="11"/>
    <x v="0"/>
    <x v="1"/>
    <n v="0"/>
    <x v="17"/>
    <x v="4"/>
    <s v="Pcs"/>
    <n v="8750"/>
    <n v="10500"/>
    <n v="673750"/>
    <n v="808500"/>
    <n v="26"/>
    <x v="9"/>
    <x v="1"/>
  </r>
  <r>
    <d v="2021-10-27T00:00:00"/>
    <s v="STA003"/>
    <x v="16"/>
    <x v="0"/>
    <x v="0"/>
    <n v="0"/>
    <x v="26"/>
    <x v="1"/>
    <s v="Pcs"/>
    <n v="2500"/>
    <n v="4000"/>
    <n v="205000"/>
    <n v="328000"/>
    <n v="27"/>
    <x v="9"/>
    <x v="1"/>
  </r>
  <r>
    <d v="2021-10-28T00:00:00"/>
    <s v="STA004"/>
    <x v="9"/>
    <x v="1"/>
    <x v="1"/>
    <n v="0"/>
    <x v="7"/>
    <x v="1"/>
    <s v="Pcs"/>
    <n v="1800"/>
    <n v="3000"/>
    <n v="158400"/>
    <n v="264000"/>
    <n v="28"/>
    <x v="9"/>
    <x v="1"/>
  </r>
  <r>
    <d v="2021-10-29T00:00:00"/>
    <s v="PRC007"/>
    <x v="12"/>
    <x v="1"/>
    <x v="1"/>
    <n v="0"/>
    <x v="42"/>
    <x v="0"/>
    <s v="Pcs"/>
    <n v="9500"/>
    <n v="12000"/>
    <n v="741000"/>
    <n v="936000"/>
    <n v="29"/>
    <x v="9"/>
    <x v="1"/>
  </r>
  <r>
    <d v="2021-10-30T00:00:00"/>
    <s v="ELC003"/>
    <x v="18"/>
    <x v="0"/>
    <x v="0"/>
    <n v="0"/>
    <x v="44"/>
    <x v="3"/>
    <s v="Pcs"/>
    <n v="15000"/>
    <n v="25000"/>
    <n v="1065000"/>
    <n v="1775000"/>
    <n v="30"/>
    <x v="9"/>
    <x v="1"/>
  </r>
  <r>
    <d v="2021-10-31T00:00:00"/>
    <s v="FOD004"/>
    <x v="13"/>
    <x v="2"/>
    <x v="1"/>
    <n v="0"/>
    <x v="48"/>
    <x v="4"/>
    <s v="Pcs"/>
    <n v="6200"/>
    <n v="7800"/>
    <n v="527000"/>
    <n v="663000"/>
    <n v="31"/>
    <x v="9"/>
    <x v="1"/>
  </r>
  <r>
    <d v="2021-11-01T00:00:00"/>
    <s v="ELC009"/>
    <x v="1"/>
    <x v="2"/>
    <x v="0"/>
    <n v="0"/>
    <x v="18"/>
    <x v="3"/>
    <s v="Pcs"/>
    <n v="12000"/>
    <n v="20000"/>
    <n v="912000"/>
    <n v="1520000"/>
    <n v="1"/>
    <x v="10"/>
    <x v="1"/>
  </r>
  <r>
    <d v="2021-11-02T00:00:00"/>
    <s v="STA010"/>
    <x v="0"/>
    <x v="0"/>
    <x v="1"/>
    <n v="0"/>
    <x v="35"/>
    <x v="1"/>
    <s v="Pcs"/>
    <n v="3800"/>
    <n v="5500"/>
    <n v="315400"/>
    <n v="456500"/>
    <n v="2"/>
    <x v="10"/>
    <x v="1"/>
  </r>
  <r>
    <d v="2021-11-03T00:00:00"/>
    <s v="PRC003"/>
    <x v="17"/>
    <x v="0"/>
    <x v="0"/>
    <n v="0"/>
    <x v="0"/>
    <x v="0"/>
    <s v="Pcs"/>
    <n v="6500"/>
    <n v="9000"/>
    <n v="487500"/>
    <n v="675000"/>
    <n v="3"/>
    <x v="10"/>
    <x v="1"/>
  </r>
  <r>
    <d v="2021-11-04T00:00:00"/>
    <s v="PRC007"/>
    <x v="8"/>
    <x v="2"/>
    <x v="0"/>
    <n v="0"/>
    <x v="42"/>
    <x v="0"/>
    <s v="Pcs"/>
    <n v="9500"/>
    <n v="12000"/>
    <n v="826500"/>
    <n v="1044000"/>
    <n v="4"/>
    <x v="10"/>
    <x v="1"/>
  </r>
  <r>
    <d v="2021-11-05T00:00:00"/>
    <s v="ELC007"/>
    <x v="11"/>
    <x v="2"/>
    <x v="0"/>
    <n v="0"/>
    <x v="11"/>
    <x v="3"/>
    <s v="Pcs"/>
    <n v="18000"/>
    <n v="27000"/>
    <n v="1386000"/>
    <n v="2079000"/>
    <n v="5"/>
    <x v="10"/>
    <x v="1"/>
  </r>
  <r>
    <d v="2021-11-06T00:00:00"/>
    <s v="STA002"/>
    <x v="17"/>
    <x v="2"/>
    <x v="0"/>
    <n v="0"/>
    <x v="19"/>
    <x v="1"/>
    <s v="Pcs"/>
    <n v="5500"/>
    <n v="7500"/>
    <n v="412500"/>
    <n v="562500"/>
    <n v="6"/>
    <x v="10"/>
    <x v="1"/>
  </r>
  <r>
    <d v="2021-11-07T00:00:00"/>
    <s v="PRC004"/>
    <x v="19"/>
    <x v="0"/>
    <x v="0"/>
    <n v="0"/>
    <x v="16"/>
    <x v="0"/>
    <s v="Pcs"/>
    <n v="7200"/>
    <n v="10000"/>
    <n v="504000"/>
    <n v="700000"/>
    <n v="7"/>
    <x v="10"/>
    <x v="1"/>
  </r>
  <r>
    <d v="2021-11-08T00:00:00"/>
    <s v="PRC009"/>
    <x v="20"/>
    <x v="2"/>
    <x v="0"/>
    <n v="0"/>
    <x v="24"/>
    <x v="0"/>
    <s v="Pcs"/>
    <n v="21000"/>
    <n v="25000"/>
    <n v="1701000"/>
    <n v="2025000"/>
    <n v="8"/>
    <x v="10"/>
    <x v="1"/>
  </r>
  <r>
    <d v="2021-11-09T00:00:00"/>
    <s v="FOD001"/>
    <x v="1"/>
    <x v="2"/>
    <x v="0"/>
    <n v="0"/>
    <x v="47"/>
    <x v="4"/>
    <s v="Pcs"/>
    <n v="9000"/>
    <n v="11000"/>
    <n v="684000"/>
    <n v="836000"/>
    <n v="9"/>
    <x v="10"/>
    <x v="1"/>
  </r>
  <r>
    <d v="2021-11-10T00:00:00"/>
    <s v="BEV006"/>
    <x v="9"/>
    <x v="1"/>
    <x v="0"/>
    <n v="0"/>
    <x v="36"/>
    <x v="2"/>
    <s v="Pcs"/>
    <n v="7200"/>
    <n v="9500"/>
    <n v="633600"/>
    <n v="836000"/>
    <n v="10"/>
    <x v="10"/>
    <x v="1"/>
  </r>
  <r>
    <d v="2021-11-11T00:00:00"/>
    <s v="BEV002"/>
    <x v="6"/>
    <x v="1"/>
    <x v="1"/>
    <n v="0"/>
    <x v="20"/>
    <x v="2"/>
    <s v="Pcs"/>
    <n v="2500"/>
    <n v="4000"/>
    <n v="185000"/>
    <n v="296000"/>
    <n v="11"/>
    <x v="10"/>
    <x v="1"/>
  </r>
  <r>
    <d v="2021-11-12T00:00:00"/>
    <s v="FOD005"/>
    <x v="10"/>
    <x v="2"/>
    <x v="1"/>
    <n v="0"/>
    <x v="29"/>
    <x v="4"/>
    <s v="Pcs"/>
    <n v="12500"/>
    <n v="15000"/>
    <n v="1050000"/>
    <n v="1260000"/>
    <n v="12"/>
    <x v="10"/>
    <x v="1"/>
  </r>
  <r>
    <d v="2021-11-13T00:00:00"/>
    <s v="FOD004"/>
    <x v="6"/>
    <x v="1"/>
    <x v="1"/>
    <n v="0"/>
    <x v="48"/>
    <x v="4"/>
    <s v="Pcs"/>
    <n v="6200"/>
    <n v="7800"/>
    <n v="458800"/>
    <n v="577200"/>
    <n v="13"/>
    <x v="10"/>
    <x v="1"/>
  </r>
  <r>
    <d v="2021-11-14T00:00:00"/>
    <s v="PRC006"/>
    <x v="20"/>
    <x v="0"/>
    <x v="1"/>
    <n v="0"/>
    <x v="40"/>
    <x v="0"/>
    <s v="Pcs"/>
    <n v="14000"/>
    <n v="17500"/>
    <n v="1134000"/>
    <n v="1417500"/>
    <n v="14"/>
    <x v="10"/>
    <x v="1"/>
  </r>
  <r>
    <d v="2021-11-15T00:00:00"/>
    <s v="ELC009"/>
    <x v="20"/>
    <x v="1"/>
    <x v="1"/>
    <n v="0"/>
    <x v="18"/>
    <x v="3"/>
    <s v="Pcs"/>
    <n v="12000"/>
    <n v="20000"/>
    <n v="972000"/>
    <n v="1620000"/>
    <n v="15"/>
    <x v="10"/>
    <x v="1"/>
  </r>
  <r>
    <d v="2021-11-16T00:00:00"/>
    <s v="ELC005"/>
    <x v="17"/>
    <x v="1"/>
    <x v="0"/>
    <n v="0"/>
    <x v="13"/>
    <x v="3"/>
    <s v="Pcs"/>
    <n v="25000"/>
    <n v="35000"/>
    <n v="1875000"/>
    <n v="2625000"/>
    <n v="16"/>
    <x v="10"/>
    <x v="1"/>
  </r>
  <r>
    <d v="2021-11-17T00:00:00"/>
    <s v="PRC008"/>
    <x v="2"/>
    <x v="0"/>
    <x v="0"/>
    <n v="0"/>
    <x v="3"/>
    <x v="0"/>
    <s v="Pcs"/>
    <n v="13500"/>
    <n v="17000"/>
    <n v="1215000"/>
    <n v="1530000"/>
    <n v="17"/>
    <x v="10"/>
    <x v="1"/>
  </r>
  <r>
    <d v="2021-11-18T00:00:00"/>
    <s v="PRC007"/>
    <x v="16"/>
    <x v="2"/>
    <x v="1"/>
    <n v="0"/>
    <x v="42"/>
    <x v="0"/>
    <s v="Pcs"/>
    <n v="9500"/>
    <n v="12000"/>
    <n v="779000"/>
    <n v="984000"/>
    <n v="18"/>
    <x v="10"/>
    <x v="1"/>
  </r>
  <r>
    <d v="2021-11-19T00:00:00"/>
    <s v="BEV002"/>
    <x v="10"/>
    <x v="2"/>
    <x v="0"/>
    <n v="0"/>
    <x v="20"/>
    <x v="2"/>
    <s v="Pcs"/>
    <n v="2500"/>
    <n v="4000"/>
    <n v="210000"/>
    <n v="336000"/>
    <n v="19"/>
    <x v="10"/>
    <x v="1"/>
  </r>
  <r>
    <d v="2021-11-20T00:00:00"/>
    <s v="FOD003"/>
    <x v="10"/>
    <x v="1"/>
    <x v="1"/>
    <n v="0"/>
    <x v="17"/>
    <x v="4"/>
    <s v="Pcs"/>
    <n v="8750"/>
    <n v="10500"/>
    <n v="735000"/>
    <n v="882000"/>
    <n v="20"/>
    <x v="10"/>
    <x v="1"/>
  </r>
  <r>
    <d v="2021-11-21T00:00:00"/>
    <s v="PRC008"/>
    <x v="13"/>
    <x v="1"/>
    <x v="1"/>
    <n v="0"/>
    <x v="3"/>
    <x v="0"/>
    <s v="Pcs"/>
    <n v="13500"/>
    <n v="17000"/>
    <n v="1147500"/>
    <n v="1445000"/>
    <n v="21"/>
    <x v="10"/>
    <x v="1"/>
  </r>
  <r>
    <d v="2021-11-22T00:00:00"/>
    <s v="PRC007"/>
    <x v="12"/>
    <x v="0"/>
    <x v="1"/>
    <n v="0"/>
    <x v="42"/>
    <x v="0"/>
    <s v="Pcs"/>
    <n v="9500"/>
    <n v="12000"/>
    <n v="741000"/>
    <n v="936000"/>
    <n v="22"/>
    <x v="10"/>
    <x v="1"/>
  </r>
  <r>
    <d v="2021-11-23T00:00:00"/>
    <s v="PRC009"/>
    <x v="13"/>
    <x v="2"/>
    <x v="0"/>
    <n v="0"/>
    <x v="24"/>
    <x v="0"/>
    <s v="Pcs"/>
    <n v="21000"/>
    <n v="25000"/>
    <n v="1785000"/>
    <n v="2125000"/>
    <n v="23"/>
    <x v="10"/>
    <x v="1"/>
  </r>
  <r>
    <d v="2021-11-24T00:00:00"/>
    <s v="BEV004"/>
    <x v="20"/>
    <x v="0"/>
    <x v="0"/>
    <n v="0"/>
    <x v="46"/>
    <x v="2"/>
    <s v="Pcs"/>
    <n v="8000"/>
    <n v="10500"/>
    <n v="648000"/>
    <n v="850500"/>
    <n v="24"/>
    <x v="10"/>
    <x v="1"/>
  </r>
  <r>
    <d v="2021-11-25T00:00:00"/>
    <s v="ELC004"/>
    <x v="5"/>
    <x v="0"/>
    <x v="1"/>
    <n v="0"/>
    <x v="9"/>
    <x v="3"/>
    <s v="Pcs"/>
    <n v="20000"/>
    <n v="30000"/>
    <n v="1780000"/>
    <n v="2670000"/>
    <n v="25"/>
    <x v="10"/>
    <x v="1"/>
  </r>
  <r>
    <d v="2021-11-26T00:00:00"/>
    <s v="BEV005"/>
    <x v="10"/>
    <x v="0"/>
    <x v="0"/>
    <n v="0"/>
    <x v="2"/>
    <x v="2"/>
    <s v="Pcs"/>
    <n v="7500"/>
    <n v="9800"/>
    <n v="630000"/>
    <n v="823200"/>
    <n v="26"/>
    <x v="10"/>
    <x v="1"/>
  </r>
  <r>
    <d v="2021-11-27T00:00:00"/>
    <s v="BEV007"/>
    <x v="5"/>
    <x v="2"/>
    <x v="1"/>
    <n v="0"/>
    <x v="39"/>
    <x v="2"/>
    <s v="Pcs"/>
    <n v="9800"/>
    <n v="12500"/>
    <n v="872200"/>
    <n v="1112500"/>
    <n v="27"/>
    <x v="10"/>
    <x v="1"/>
  </r>
  <r>
    <d v="2021-11-28T00:00:00"/>
    <s v="STA003"/>
    <x v="4"/>
    <x v="1"/>
    <x v="0"/>
    <n v="0"/>
    <x v="26"/>
    <x v="1"/>
    <s v="Pcs"/>
    <n v="2500"/>
    <n v="4000"/>
    <n v="215000"/>
    <n v="344000"/>
    <n v="28"/>
    <x v="10"/>
    <x v="1"/>
  </r>
  <r>
    <d v="2021-11-29T00:00:00"/>
    <s v="PRC005"/>
    <x v="6"/>
    <x v="0"/>
    <x v="1"/>
    <n v="0"/>
    <x v="22"/>
    <x v="0"/>
    <s v="Pcs"/>
    <n v="20500"/>
    <n v="24000"/>
    <n v="1517000"/>
    <n v="1776000"/>
    <n v="29"/>
    <x v="10"/>
    <x v="1"/>
  </r>
  <r>
    <d v="2021-11-30T00:00:00"/>
    <s v="ELC004"/>
    <x v="0"/>
    <x v="0"/>
    <x v="1"/>
    <n v="0"/>
    <x v="9"/>
    <x v="3"/>
    <s v="Pcs"/>
    <n v="20000"/>
    <n v="30000"/>
    <n v="1660000"/>
    <n v="2490000"/>
    <n v="30"/>
    <x v="10"/>
    <x v="1"/>
  </r>
  <r>
    <d v="2021-12-01T00:00:00"/>
    <s v="ELC001"/>
    <x v="6"/>
    <x v="1"/>
    <x v="1"/>
    <n v="0"/>
    <x v="30"/>
    <x v="3"/>
    <s v="Pcs"/>
    <n v="10000"/>
    <n v="15000"/>
    <n v="740000"/>
    <n v="1110000"/>
    <n v="1"/>
    <x v="11"/>
    <x v="1"/>
  </r>
  <r>
    <d v="2021-12-02T00:00:00"/>
    <s v="FOD007"/>
    <x v="18"/>
    <x v="2"/>
    <x v="1"/>
    <n v="0"/>
    <x v="15"/>
    <x v="4"/>
    <s v="Pcs"/>
    <n v="7200"/>
    <n v="9500"/>
    <n v="511200"/>
    <n v="674500"/>
    <n v="2"/>
    <x v="11"/>
    <x v="1"/>
  </r>
  <r>
    <d v="2021-12-03T00:00:00"/>
    <s v="FOD002"/>
    <x v="8"/>
    <x v="2"/>
    <x v="0"/>
    <n v="0"/>
    <x v="45"/>
    <x v="4"/>
    <s v="Pcs"/>
    <n v="15500"/>
    <n v="18000"/>
    <n v="1348500"/>
    <n v="1566000"/>
    <n v="3"/>
    <x v="11"/>
    <x v="1"/>
  </r>
  <r>
    <d v="2021-12-04T00:00:00"/>
    <s v="ELC006"/>
    <x v="1"/>
    <x v="0"/>
    <x v="0"/>
    <n v="0"/>
    <x v="41"/>
    <x v="3"/>
    <s v="Pcs"/>
    <n v="15000"/>
    <n v="20000"/>
    <n v="1140000"/>
    <n v="1520000"/>
    <n v="4"/>
    <x v="11"/>
    <x v="1"/>
  </r>
  <r>
    <d v="2021-12-05T00:00:00"/>
    <s v="ELC007"/>
    <x v="20"/>
    <x v="2"/>
    <x v="0"/>
    <n v="0"/>
    <x v="11"/>
    <x v="3"/>
    <s v="Pcs"/>
    <n v="18000"/>
    <n v="27000"/>
    <n v="1458000"/>
    <n v="2187000"/>
    <n v="5"/>
    <x v="11"/>
    <x v="1"/>
  </r>
  <r>
    <d v="2021-12-06T00:00:00"/>
    <s v="PRC006"/>
    <x v="9"/>
    <x v="1"/>
    <x v="1"/>
    <n v="0"/>
    <x v="40"/>
    <x v="0"/>
    <s v="Pcs"/>
    <n v="14000"/>
    <n v="17500"/>
    <n v="1232000"/>
    <n v="1540000"/>
    <n v="6"/>
    <x v="11"/>
    <x v="1"/>
  </r>
  <r>
    <d v="2021-12-07T00:00:00"/>
    <s v="BEV006"/>
    <x v="11"/>
    <x v="0"/>
    <x v="1"/>
    <n v="0"/>
    <x v="36"/>
    <x v="2"/>
    <s v="Pcs"/>
    <n v="7200"/>
    <n v="9500"/>
    <n v="554400"/>
    <n v="731500"/>
    <n v="7"/>
    <x v="11"/>
    <x v="1"/>
  </r>
  <r>
    <d v="2021-12-08T00:00:00"/>
    <s v="PRC010"/>
    <x v="1"/>
    <x v="0"/>
    <x v="1"/>
    <n v="0"/>
    <x v="6"/>
    <x v="0"/>
    <s v="Pcs"/>
    <n v="24500"/>
    <n v="29000"/>
    <n v="1862000"/>
    <n v="2204000"/>
    <n v="8"/>
    <x v="11"/>
    <x v="1"/>
  </r>
  <r>
    <d v="2021-12-09T00:00:00"/>
    <s v="STA004"/>
    <x v="0"/>
    <x v="1"/>
    <x v="0"/>
    <n v="0"/>
    <x v="7"/>
    <x v="1"/>
    <s v="Pcs"/>
    <n v="1800"/>
    <n v="3000"/>
    <n v="149400"/>
    <n v="249000"/>
    <n v="9"/>
    <x v="11"/>
    <x v="1"/>
  </r>
  <r>
    <d v="2021-12-10T00:00:00"/>
    <s v="ELC005"/>
    <x v="16"/>
    <x v="2"/>
    <x v="0"/>
    <n v="0"/>
    <x v="13"/>
    <x v="3"/>
    <s v="Pcs"/>
    <n v="25000"/>
    <n v="35000"/>
    <n v="2050000"/>
    <n v="2870000"/>
    <n v="10"/>
    <x v="11"/>
    <x v="1"/>
  </r>
  <r>
    <d v="2021-12-11T00:00:00"/>
    <s v="STA006"/>
    <x v="10"/>
    <x v="0"/>
    <x v="0"/>
    <n v="0"/>
    <x v="1"/>
    <x v="1"/>
    <s v="Pcs"/>
    <n v="3000"/>
    <n v="5000"/>
    <n v="252000"/>
    <n v="420000"/>
    <n v="11"/>
    <x v="11"/>
    <x v="1"/>
  </r>
  <r>
    <d v="2021-12-12T00:00:00"/>
    <s v="ELC006"/>
    <x v="2"/>
    <x v="0"/>
    <x v="0"/>
    <n v="0"/>
    <x v="41"/>
    <x v="3"/>
    <s v="Pcs"/>
    <n v="15000"/>
    <n v="20000"/>
    <n v="1350000"/>
    <n v="1800000"/>
    <n v="12"/>
    <x v="11"/>
    <x v="1"/>
  </r>
  <r>
    <d v="2021-12-13T00:00:00"/>
    <s v="ELC002"/>
    <x v="17"/>
    <x v="2"/>
    <x v="1"/>
    <n v="0"/>
    <x v="25"/>
    <x v="3"/>
    <s v="Pcs"/>
    <n v="20000"/>
    <n v="30000"/>
    <n v="1500000"/>
    <n v="2250000"/>
    <n v="13"/>
    <x v="11"/>
    <x v="1"/>
  </r>
  <r>
    <d v="2021-12-14T00:00:00"/>
    <s v="STA005"/>
    <x v="19"/>
    <x v="0"/>
    <x v="1"/>
    <n v="0"/>
    <x v="14"/>
    <x v="1"/>
    <s v="Pcs"/>
    <n v="2200"/>
    <n v="3500"/>
    <n v="154000"/>
    <n v="245000"/>
    <n v="14"/>
    <x v="11"/>
    <x v="1"/>
  </r>
  <r>
    <d v="2021-12-15T00:00:00"/>
    <s v="FOD005"/>
    <x v="16"/>
    <x v="1"/>
    <x v="1"/>
    <n v="0"/>
    <x v="29"/>
    <x v="4"/>
    <s v="Pcs"/>
    <n v="12500"/>
    <n v="15000"/>
    <n v="1025000"/>
    <n v="1230000"/>
    <n v="15"/>
    <x v="11"/>
    <x v="1"/>
  </r>
  <r>
    <d v="2021-12-16T00:00:00"/>
    <s v="BEV005"/>
    <x v="8"/>
    <x v="0"/>
    <x v="0"/>
    <n v="0"/>
    <x v="2"/>
    <x v="2"/>
    <s v="Pcs"/>
    <n v="7500"/>
    <n v="9800"/>
    <n v="652500"/>
    <n v="852600"/>
    <n v="16"/>
    <x v="11"/>
    <x v="1"/>
  </r>
  <r>
    <d v="2021-12-17T00:00:00"/>
    <s v="FOD001"/>
    <x v="0"/>
    <x v="2"/>
    <x v="1"/>
    <n v="0"/>
    <x v="47"/>
    <x v="4"/>
    <s v="Pcs"/>
    <n v="9000"/>
    <n v="11000"/>
    <n v="747000"/>
    <n v="913000"/>
    <n v="17"/>
    <x v="11"/>
    <x v="1"/>
  </r>
  <r>
    <d v="2021-12-18T00:00:00"/>
    <s v="FOD001"/>
    <x v="2"/>
    <x v="1"/>
    <x v="0"/>
    <n v="0"/>
    <x v="47"/>
    <x v="4"/>
    <s v="Pcs"/>
    <n v="9000"/>
    <n v="11000"/>
    <n v="810000"/>
    <n v="990000"/>
    <n v="18"/>
    <x v="11"/>
    <x v="1"/>
  </r>
  <r>
    <d v="2021-12-19T00:00:00"/>
    <s v="PRC006"/>
    <x v="15"/>
    <x v="1"/>
    <x v="0"/>
    <n v="0"/>
    <x v="40"/>
    <x v="0"/>
    <s v="Pcs"/>
    <n v="14000"/>
    <n v="17500"/>
    <n v="1120000"/>
    <n v="1400000"/>
    <n v="19"/>
    <x v="11"/>
    <x v="1"/>
  </r>
  <r>
    <d v="2021-12-20T00:00:00"/>
    <s v="PRC001"/>
    <x v="15"/>
    <x v="0"/>
    <x v="0"/>
    <n v="0"/>
    <x v="43"/>
    <x v="0"/>
    <s v="Pcs"/>
    <n v="18000"/>
    <n v="21000"/>
    <n v="1440000"/>
    <n v="1680000"/>
    <n v="20"/>
    <x v="11"/>
    <x v="1"/>
  </r>
  <r>
    <d v="2021-12-21T00:00:00"/>
    <s v="STA005"/>
    <x v="12"/>
    <x v="1"/>
    <x v="0"/>
    <n v="0"/>
    <x v="14"/>
    <x v="1"/>
    <s v="Pcs"/>
    <n v="2200"/>
    <n v="3500"/>
    <n v="171600"/>
    <n v="273000"/>
    <n v="21"/>
    <x v="11"/>
    <x v="1"/>
  </r>
  <r>
    <d v="2021-12-22T00:00:00"/>
    <s v="BEV008"/>
    <x v="4"/>
    <x v="1"/>
    <x v="0"/>
    <n v="0"/>
    <x v="10"/>
    <x v="2"/>
    <s v="Pcs"/>
    <n v="11000"/>
    <n v="14000"/>
    <n v="946000"/>
    <n v="1204000"/>
    <n v="22"/>
    <x v="11"/>
    <x v="1"/>
  </r>
  <r>
    <d v="2021-12-23T00:00:00"/>
    <s v="PRC006"/>
    <x v="6"/>
    <x v="0"/>
    <x v="1"/>
    <n v="0"/>
    <x v="40"/>
    <x v="0"/>
    <s v="Pcs"/>
    <n v="14000"/>
    <n v="17500"/>
    <n v="1036000"/>
    <n v="1295000"/>
    <n v="23"/>
    <x v="11"/>
    <x v="1"/>
  </r>
  <r>
    <d v="2021-12-24T00:00:00"/>
    <s v="BEV009"/>
    <x v="3"/>
    <x v="2"/>
    <x v="0"/>
    <n v="0"/>
    <x v="33"/>
    <x v="2"/>
    <s v="Pcs"/>
    <n v="6500"/>
    <n v="8500"/>
    <n v="474500"/>
    <n v="620500"/>
    <n v="24"/>
    <x v="11"/>
    <x v="1"/>
  </r>
  <r>
    <d v="2021-12-25T00:00:00"/>
    <s v="PRC001"/>
    <x v="19"/>
    <x v="1"/>
    <x v="0"/>
    <n v="0"/>
    <x v="43"/>
    <x v="0"/>
    <s v="Pcs"/>
    <n v="18000"/>
    <n v="21000"/>
    <n v="1260000"/>
    <n v="1470000"/>
    <n v="25"/>
    <x v="11"/>
    <x v="1"/>
  </r>
  <r>
    <d v="2021-12-26T00:00:00"/>
    <s v="PRC002"/>
    <x v="17"/>
    <x v="0"/>
    <x v="1"/>
    <n v="0"/>
    <x v="38"/>
    <x v="0"/>
    <s v="Pcs"/>
    <n v="15000"/>
    <n v="18000"/>
    <n v="1125000"/>
    <n v="1350000"/>
    <n v="26"/>
    <x v="11"/>
    <x v="1"/>
  </r>
  <r>
    <d v="2021-12-27T00:00:00"/>
    <s v="ELC008"/>
    <x v="4"/>
    <x v="0"/>
    <x v="1"/>
    <n v="0"/>
    <x v="5"/>
    <x v="3"/>
    <s v="Pcs"/>
    <n v="20000"/>
    <n v="35000"/>
    <n v="1720000"/>
    <n v="3010000"/>
    <n v="27"/>
    <x v="11"/>
    <x v="1"/>
  </r>
  <r>
    <d v="2021-12-28T00:00:00"/>
    <s v="ELC001"/>
    <x v="2"/>
    <x v="1"/>
    <x v="1"/>
    <n v="0"/>
    <x v="30"/>
    <x v="3"/>
    <s v="Pcs"/>
    <n v="10000"/>
    <n v="15000"/>
    <n v="900000"/>
    <n v="1350000"/>
    <n v="28"/>
    <x v="11"/>
    <x v="1"/>
  </r>
  <r>
    <d v="2021-12-29T00:00:00"/>
    <s v="PRC009"/>
    <x v="11"/>
    <x v="2"/>
    <x v="1"/>
    <n v="0"/>
    <x v="24"/>
    <x v="0"/>
    <s v="Pcs"/>
    <n v="21000"/>
    <n v="25000"/>
    <n v="1617000"/>
    <n v="1925000"/>
    <n v="29"/>
    <x v="11"/>
    <x v="1"/>
  </r>
  <r>
    <d v="2021-12-30T00:00:00"/>
    <s v="ELC006"/>
    <x v="7"/>
    <x v="1"/>
    <x v="0"/>
    <n v="0"/>
    <x v="41"/>
    <x v="3"/>
    <s v="Pcs"/>
    <n v="15000"/>
    <n v="20000"/>
    <n v="1080000"/>
    <n v="1440000"/>
    <n v="30"/>
    <x v="11"/>
    <x v="1"/>
  </r>
  <r>
    <d v="2021-12-31T00:00:00"/>
    <s v="BEV008"/>
    <x v="15"/>
    <x v="1"/>
    <x v="0"/>
    <n v="0"/>
    <x v="10"/>
    <x v="2"/>
    <s v="Pcs"/>
    <n v="11000"/>
    <n v="14000"/>
    <n v="880000"/>
    <n v="1120000"/>
    <n v="31"/>
    <x v="11"/>
    <x v="1"/>
  </r>
  <r>
    <d v="2022-01-01T00:00:00"/>
    <s v="PRC005"/>
    <x v="13"/>
    <x v="1"/>
    <x v="0"/>
    <n v="0"/>
    <x v="22"/>
    <x v="0"/>
    <s v="Pcs"/>
    <n v="20500"/>
    <n v="24000"/>
    <n v="1742500"/>
    <n v="2040000"/>
    <n v="1"/>
    <x v="0"/>
    <x v="2"/>
  </r>
  <r>
    <d v="2022-01-02T00:00:00"/>
    <s v="PRC001"/>
    <x v="11"/>
    <x v="1"/>
    <x v="0"/>
    <n v="0"/>
    <x v="43"/>
    <x v="0"/>
    <s v="Pcs"/>
    <n v="18000"/>
    <n v="21000"/>
    <n v="1386000"/>
    <n v="1617000"/>
    <n v="2"/>
    <x v="0"/>
    <x v="2"/>
  </r>
  <r>
    <d v="2022-01-03T00:00:00"/>
    <s v="ELC008"/>
    <x v="8"/>
    <x v="0"/>
    <x v="1"/>
    <n v="0"/>
    <x v="5"/>
    <x v="3"/>
    <s v="Pcs"/>
    <n v="20000"/>
    <n v="35000"/>
    <n v="1740000"/>
    <n v="3045000"/>
    <n v="3"/>
    <x v="0"/>
    <x v="2"/>
  </r>
  <r>
    <d v="2022-01-04T00:00:00"/>
    <s v="BEV009"/>
    <x v="12"/>
    <x v="1"/>
    <x v="0"/>
    <n v="0"/>
    <x v="33"/>
    <x v="2"/>
    <s v="Pcs"/>
    <n v="6500"/>
    <n v="8500"/>
    <n v="507000"/>
    <n v="663000"/>
    <n v="4"/>
    <x v="0"/>
    <x v="2"/>
  </r>
  <r>
    <d v="2022-01-05T00:00:00"/>
    <s v="FOD004"/>
    <x v="11"/>
    <x v="0"/>
    <x v="1"/>
    <n v="0"/>
    <x v="48"/>
    <x v="4"/>
    <s v="Pcs"/>
    <n v="6200"/>
    <n v="7800"/>
    <n v="477400"/>
    <n v="600600"/>
    <n v="5"/>
    <x v="0"/>
    <x v="2"/>
  </r>
  <r>
    <d v="2022-01-06T00:00:00"/>
    <s v="FOD002"/>
    <x v="7"/>
    <x v="1"/>
    <x v="0"/>
    <n v="0"/>
    <x v="45"/>
    <x v="4"/>
    <s v="Pcs"/>
    <n v="15500"/>
    <n v="18000"/>
    <n v="1116000"/>
    <n v="1296000"/>
    <n v="6"/>
    <x v="0"/>
    <x v="2"/>
  </r>
  <r>
    <d v="2022-01-07T00:00:00"/>
    <s v="PRC005"/>
    <x v="14"/>
    <x v="0"/>
    <x v="0"/>
    <n v="0"/>
    <x v="22"/>
    <x v="0"/>
    <s v="Pcs"/>
    <n v="20500"/>
    <n v="24000"/>
    <n v="1619500"/>
    <n v="1896000"/>
    <n v="7"/>
    <x v="0"/>
    <x v="2"/>
  </r>
  <r>
    <d v="2022-01-08T00:00:00"/>
    <s v="FOD001"/>
    <x v="17"/>
    <x v="2"/>
    <x v="1"/>
    <n v="0"/>
    <x v="47"/>
    <x v="4"/>
    <s v="Pcs"/>
    <n v="9000"/>
    <n v="11000"/>
    <n v="675000"/>
    <n v="825000"/>
    <n v="8"/>
    <x v="0"/>
    <x v="2"/>
  </r>
  <r>
    <d v="2022-01-09T00:00:00"/>
    <s v="FOD005"/>
    <x v="9"/>
    <x v="0"/>
    <x v="0"/>
    <n v="0"/>
    <x v="29"/>
    <x v="4"/>
    <s v="Pcs"/>
    <n v="12500"/>
    <n v="15000"/>
    <n v="1100000"/>
    <n v="1320000"/>
    <n v="9"/>
    <x v="0"/>
    <x v="2"/>
  </r>
  <r>
    <d v="2022-01-10T00:00:00"/>
    <s v="PRC002"/>
    <x v="16"/>
    <x v="2"/>
    <x v="1"/>
    <n v="0"/>
    <x v="38"/>
    <x v="0"/>
    <s v="Pcs"/>
    <n v="15000"/>
    <n v="18000"/>
    <n v="1230000"/>
    <n v="1476000"/>
    <n v="10"/>
    <x v="0"/>
    <x v="2"/>
  </r>
  <r>
    <d v="2022-01-11T00:00:00"/>
    <s v="FOD008"/>
    <x v="14"/>
    <x v="2"/>
    <x v="0"/>
    <n v="0"/>
    <x v="8"/>
    <x v="4"/>
    <s v="Pcs"/>
    <n v="3000"/>
    <n v="4500"/>
    <n v="237000"/>
    <n v="355500"/>
    <n v="11"/>
    <x v="0"/>
    <x v="2"/>
  </r>
  <r>
    <d v="2022-01-12T00:00:00"/>
    <s v="PRC004"/>
    <x v="7"/>
    <x v="1"/>
    <x v="0"/>
    <n v="0"/>
    <x v="16"/>
    <x v="0"/>
    <s v="Pcs"/>
    <n v="7200"/>
    <n v="10000"/>
    <n v="518400"/>
    <n v="720000"/>
    <n v="12"/>
    <x v="0"/>
    <x v="2"/>
  </r>
  <r>
    <d v="2022-01-13T00:00:00"/>
    <s v="BEV010"/>
    <x v="0"/>
    <x v="0"/>
    <x v="0"/>
    <n v="0"/>
    <x v="23"/>
    <x v="2"/>
    <s v="Pcs"/>
    <n v="12000"/>
    <n v="15500"/>
    <n v="996000"/>
    <n v="1286500"/>
    <n v="13"/>
    <x v="0"/>
    <x v="2"/>
  </r>
  <r>
    <d v="2022-01-14T00:00:00"/>
    <s v="FOD004"/>
    <x v="6"/>
    <x v="0"/>
    <x v="1"/>
    <n v="0"/>
    <x v="48"/>
    <x v="4"/>
    <s v="Pcs"/>
    <n v="6200"/>
    <n v="7800"/>
    <n v="458800"/>
    <n v="577200"/>
    <n v="14"/>
    <x v="0"/>
    <x v="2"/>
  </r>
  <r>
    <d v="2022-01-15T00:00:00"/>
    <s v="STA004"/>
    <x v="12"/>
    <x v="2"/>
    <x v="0"/>
    <n v="0"/>
    <x v="7"/>
    <x v="1"/>
    <s v="Pcs"/>
    <n v="1800"/>
    <n v="3000"/>
    <n v="140400"/>
    <n v="234000"/>
    <n v="15"/>
    <x v="0"/>
    <x v="2"/>
  </r>
  <r>
    <d v="2022-01-16T00:00:00"/>
    <s v="FOD005"/>
    <x v="4"/>
    <x v="0"/>
    <x v="1"/>
    <n v="0"/>
    <x v="29"/>
    <x v="4"/>
    <s v="Pcs"/>
    <n v="12500"/>
    <n v="15000"/>
    <n v="1075000"/>
    <n v="1290000"/>
    <n v="16"/>
    <x v="0"/>
    <x v="2"/>
  </r>
  <r>
    <d v="2022-01-17T00:00:00"/>
    <s v="ELC007"/>
    <x v="10"/>
    <x v="2"/>
    <x v="0"/>
    <n v="0"/>
    <x v="11"/>
    <x v="3"/>
    <s v="Pcs"/>
    <n v="18000"/>
    <n v="27000"/>
    <n v="1512000"/>
    <n v="2268000"/>
    <n v="17"/>
    <x v="0"/>
    <x v="2"/>
  </r>
  <r>
    <d v="2022-01-18T00:00:00"/>
    <s v="PRC001"/>
    <x v="15"/>
    <x v="2"/>
    <x v="0"/>
    <n v="0"/>
    <x v="43"/>
    <x v="0"/>
    <s v="Pcs"/>
    <n v="18000"/>
    <n v="21000"/>
    <n v="1440000"/>
    <n v="1680000"/>
    <n v="18"/>
    <x v="0"/>
    <x v="2"/>
  </r>
  <r>
    <d v="2022-01-19T00:00:00"/>
    <s v="STA005"/>
    <x v="0"/>
    <x v="0"/>
    <x v="0"/>
    <n v="0"/>
    <x v="14"/>
    <x v="1"/>
    <s v="Pcs"/>
    <n v="2200"/>
    <n v="3500"/>
    <n v="182600"/>
    <n v="290500"/>
    <n v="19"/>
    <x v="0"/>
    <x v="2"/>
  </r>
  <r>
    <d v="2022-01-20T00:00:00"/>
    <s v="BEV002"/>
    <x v="18"/>
    <x v="1"/>
    <x v="0"/>
    <n v="0"/>
    <x v="20"/>
    <x v="2"/>
    <s v="Pcs"/>
    <n v="2500"/>
    <n v="4000"/>
    <n v="177500"/>
    <n v="284000"/>
    <n v="20"/>
    <x v="0"/>
    <x v="2"/>
  </r>
  <r>
    <d v="2022-01-21T00:00:00"/>
    <s v="FOD010"/>
    <x v="0"/>
    <x v="2"/>
    <x v="1"/>
    <n v="0"/>
    <x v="37"/>
    <x v="4"/>
    <s v="Pcs"/>
    <n v="10000"/>
    <n v="12500"/>
    <n v="830000"/>
    <n v="1037500"/>
    <n v="21"/>
    <x v="0"/>
    <x v="2"/>
  </r>
  <r>
    <d v="2022-01-22T00:00:00"/>
    <s v="BEV009"/>
    <x v="2"/>
    <x v="2"/>
    <x v="0"/>
    <n v="0"/>
    <x v="33"/>
    <x v="2"/>
    <s v="Pcs"/>
    <n v="6500"/>
    <n v="8500"/>
    <n v="585000"/>
    <n v="765000"/>
    <n v="22"/>
    <x v="0"/>
    <x v="2"/>
  </r>
  <r>
    <d v="2022-01-23T00:00:00"/>
    <s v="STA004"/>
    <x v="9"/>
    <x v="0"/>
    <x v="1"/>
    <n v="0"/>
    <x v="7"/>
    <x v="1"/>
    <s v="Pcs"/>
    <n v="1800"/>
    <n v="3000"/>
    <n v="158400"/>
    <n v="264000"/>
    <n v="23"/>
    <x v="0"/>
    <x v="2"/>
  </r>
  <r>
    <d v="2022-01-24T00:00:00"/>
    <s v="PRC007"/>
    <x v="17"/>
    <x v="0"/>
    <x v="0"/>
    <n v="0"/>
    <x v="42"/>
    <x v="0"/>
    <s v="Pcs"/>
    <n v="9500"/>
    <n v="12000"/>
    <n v="712500"/>
    <n v="900000"/>
    <n v="24"/>
    <x v="0"/>
    <x v="2"/>
  </r>
  <r>
    <d v="2022-01-25T00:00:00"/>
    <s v="STA001"/>
    <x v="17"/>
    <x v="0"/>
    <x v="0"/>
    <n v="0"/>
    <x v="32"/>
    <x v="1"/>
    <s v="Pcs"/>
    <n v="9500"/>
    <n v="12000"/>
    <n v="712500"/>
    <n v="900000"/>
    <n v="25"/>
    <x v="0"/>
    <x v="2"/>
  </r>
  <r>
    <d v="2022-01-26T00:00:00"/>
    <s v="STA002"/>
    <x v="3"/>
    <x v="2"/>
    <x v="0"/>
    <n v="0"/>
    <x v="19"/>
    <x v="1"/>
    <s v="Pcs"/>
    <n v="5500"/>
    <n v="7500"/>
    <n v="401500"/>
    <n v="547500"/>
    <n v="26"/>
    <x v="0"/>
    <x v="2"/>
  </r>
  <r>
    <d v="2022-01-27T00:00:00"/>
    <s v="PRC006"/>
    <x v="5"/>
    <x v="0"/>
    <x v="1"/>
    <n v="0"/>
    <x v="40"/>
    <x v="0"/>
    <s v="Pcs"/>
    <n v="14000"/>
    <n v="17500"/>
    <n v="1246000"/>
    <n v="1557500"/>
    <n v="27"/>
    <x v="0"/>
    <x v="2"/>
  </r>
  <r>
    <d v="2022-01-28T00:00:00"/>
    <s v="ELC007"/>
    <x v="3"/>
    <x v="0"/>
    <x v="0"/>
    <n v="0"/>
    <x v="11"/>
    <x v="3"/>
    <s v="Pcs"/>
    <n v="18000"/>
    <n v="27000"/>
    <n v="1314000"/>
    <n v="1971000"/>
    <n v="28"/>
    <x v="0"/>
    <x v="2"/>
  </r>
  <r>
    <d v="2022-01-29T00:00:00"/>
    <s v="ELC005"/>
    <x v="20"/>
    <x v="1"/>
    <x v="1"/>
    <n v="0"/>
    <x v="13"/>
    <x v="3"/>
    <s v="Pcs"/>
    <n v="25000"/>
    <n v="35000"/>
    <n v="2025000"/>
    <n v="2835000"/>
    <n v="29"/>
    <x v="0"/>
    <x v="2"/>
  </r>
  <r>
    <d v="2022-01-30T00:00:00"/>
    <s v="FOD006"/>
    <x v="15"/>
    <x v="1"/>
    <x v="1"/>
    <n v="0"/>
    <x v="34"/>
    <x v="4"/>
    <s v="Pcs"/>
    <n v="4800"/>
    <n v="6500"/>
    <n v="384000"/>
    <n v="520000"/>
    <n v="30"/>
    <x v="0"/>
    <x v="2"/>
  </r>
  <r>
    <d v="2022-01-31T00:00:00"/>
    <s v="PRC008"/>
    <x v="10"/>
    <x v="2"/>
    <x v="1"/>
    <n v="0"/>
    <x v="3"/>
    <x v="0"/>
    <s v="Pcs"/>
    <n v="13500"/>
    <n v="17000"/>
    <n v="1134000"/>
    <n v="1428000"/>
    <n v="31"/>
    <x v="0"/>
    <x v="2"/>
  </r>
  <r>
    <d v="2022-02-01T00:00:00"/>
    <s v="ELC005"/>
    <x v="14"/>
    <x v="0"/>
    <x v="0"/>
    <n v="0"/>
    <x v="13"/>
    <x v="3"/>
    <s v="Pcs"/>
    <n v="25000"/>
    <n v="35000"/>
    <n v="1975000"/>
    <n v="2765000"/>
    <n v="1"/>
    <x v="1"/>
    <x v="2"/>
  </r>
  <r>
    <d v="2022-02-02T00:00:00"/>
    <s v="BEV009"/>
    <x v="4"/>
    <x v="0"/>
    <x v="0"/>
    <n v="0"/>
    <x v="33"/>
    <x v="2"/>
    <s v="Pcs"/>
    <n v="6500"/>
    <n v="8500"/>
    <n v="559000"/>
    <n v="731000"/>
    <n v="2"/>
    <x v="1"/>
    <x v="2"/>
  </r>
  <r>
    <d v="2022-02-03T00:00:00"/>
    <s v="ELC007"/>
    <x v="0"/>
    <x v="1"/>
    <x v="0"/>
    <n v="0"/>
    <x v="11"/>
    <x v="3"/>
    <s v="Pcs"/>
    <n v="18000"/>
    <n v="27000"/>
    <n v="1494000"/>
    <n v="2241000"/>
    <n v="3"/>
    <x v="1"/>
    <x v="2"/>
  </r>
  <r>
    <d v="2022-02-04T00:00:00"/>
    <s v="BEV007"/>
    <x v="13"/>
    <x v="1"/>
    <x v="1"/>
    <n v="0"/>
    <x v="39"/>
    <x v="2"/>
    <s v="Pcs"/>
    <n v="9800"/>
    <n v="12500"/>
    <n v="833000"/>
    <n v="1062500"/>
    <n v="4"/>
    <x v="1"/>
    <x v="2"/>
  </r>
  <r>
    <d v="2022-02-05T00:00:00"/>
    <s v="PRC007"/>
    <x v="13"/>
    <x v="2"/>
    <x v="1"/>
    <n v="0"/>
    <x v="42"/>
    <x v="0"/>
    <s v="Pcs"/>
    <n v="9500"/>
    <n v="12000"/>
    <n v="807500"/>
    <n v="1020000"/>
    <n v="5"/>
    <x v="1"/>
    <x v="2"/>
  </r>
  <r>
    <d v="2022-02-06T00:00:00"/>
    <s v="FOD005"/>
    <x v="19"/>
    <x v="1"/>
    <x v="1"/>
    <n v="0"/>
    <x v="29"/>
    <x v="4"/>
    <s v="Pcs"/>
    <n v="12500"/>
    <n v="15000"/>
    <n v="875000"/>
    <n v="1050000"/>
    <n v="6"/>
    <x v="1"/>
    <x v="2"/>
  </r>
  <r>
    <d v="2022-02-07T00:00:00"/>
    <s v="BEV002"/>
    <x v="0"/>
    <x v="1"/>
    <x v="0"/>
    <n v="0"/>
    <x v="20"/>
    <x v="2"/>
    <s v="Pcs"/>
    <n v="2500"/>
    <n v="4000"/>
    <n v="207500"/>
    <n v="332000"/>
    <n v="7"/>
    <x v="1"/>
    <x v="2"/>
  </r>
  <r>
    <d v="2022-02-08T00:00:00"/>
    <s v="STA008"/>
    <x v="20"/>
    <x v="0"/>
    <x v="0"/>
    <n v="0"/>
    <x v="28"/>
    <x v="1"/>
    <s v="Pcs"/>
    <n v="5000"/>
    <n v="7500"/>
    <n v="405000"/>
    <n v="607500"/>
    <n v="8"/>
    <x v="1"/>
    <x v="2"/>
  </r>
  <r>
    <d v="2022-02-09T00:00:00"/>
    <s v="STA005"/>
    <x v="4"/>
    <x v="0"/>
    <x v="0"/>
    <n v="0"/>
    <x v="14"/>
    <x v="1"/>
    <s v="Pcs"/>
    <n v="2200"/>
    <n v="3500"/>
    <n v="189200"/>
    <n v="301000"/>
    <n v="9"/>
    <x v="1"/>
    <x v="2"/>
  </r>
  <r>
    <d v="2022-02-10T00:00:00"/>
    <s v="BEV003"/>
    <x v="18"/>
    <x v="0"/>
    <x v="0"/>
    <n v="0"/>
    <x v="21"/>
    <x v="2"/>
    <s v="Pcs"/>
    <n v="3000"/>
    <n v="4500"/>
    <n v="213000"/>
    <n v="319500"/>
    <n v="10"/>
    <x v="1"/>
    <x v="2"/>
  </r>
  <r>
    <d v="2022-02-11T00:00:00"/>
    <s v="PRC008"/>
    <x v="0"/>
    <x v="0"/>
    <x v="0"/>
    <n v="0"/>
    <x v="3"/>
    <x v="0"/>
    <s v="Pcs"/>
    <n v="13500"/>
    <n v="17000"/>
    <n v="1120500"/>
    <n v="1411000"/>
    <n v="11"/>
    <x v="1"/>
    <x v="2"/>
  </r>
  <r>
    <d v="2022-02-12T00:00:00"/>
    <s v="ELC009"/>
    <x v="5"/>
    <x v="0"/>
    <x v="1"/>
    <n v="0"/>
    <x v="18"/>
    <x v="3"/>
    <s v="Pcs"/>
    <n v="12000"/>
    <n v="20000"/>
    <n v="1068000"/>
    <n v="1780000"/>
    <n v="12"/>
    <x v="1"/>
    <x v="2"/>
  </r>
  <r>
    <d v="2022-02-13T00:00:00"/>
    <s v="STA010"/>
    <x v="2"/>
    <x v="2"/>
    <x v="1"/>
    <n v="0"/>
    <x v="35"/>
    <x v="1"/>
    <s v="Pcs"/>
    <n v="3800"/>
    <n v="5500"/>
    <n v="342000"/>
    <n v="495000"/>
    <n v="13"/>
    <x v="1"/>
    <x v="2"/>
  </r>
  <r>
    <d v="2022-02-14T00:00:00"/>
    <s v="PRC001"/>
    <x v="10"/>
    <x v="0"/>
    <x v="0"/>
    <n v="0"/>
    <x v="43"/>
    <x v="0"/>
    <s v="Pcs"/>
    <n v="18000"/>
    <n v="21000"/>
    <n v="1512000"/>
    <n v="1764000"/>
    <n v="14"/>
    <x v="1"/>
    <x v="2"/>
  </r>
  <r>
    <d v="2022-02-15T00:00:00"/>
    <s v="PRC008"/>
    <x v="3"/>
    <x v="0"/>
    <x v="1"/>
    <n v="0"/>
    <x v="3"/>
    <x v="0"/>
    <s v="Pcs"/>
    <n v="13500"/>
    <n v="17000"/>
    <n v="985500"/>
    <n v="1241000"/>
    <n v="15"/>
    <x v="1"/>
    <x v="2"/>
  </r>
  <r>
    <d v="2022-02-16T00:00:00"/>
    <s v="FOD002"/>
    <x v="13"/>
    <x v="0"/>
    <x v="0"/>
    <n v="0"/>
    <x v="45"/>
    <x v="4"/>
    <s v="Pcs"/>
    <n v="15500"/>
    <n v="18000"/>
    <n v="1317500"/>
    <n v="1530000"/>
    <n v="16"/>
    <x v="1"/>
    <x v="2"/>
  </r>
  <r>
    <d v="2022-02-17T00:00:00"/>
    <s v="FOD009"/>
    <x v="7"/>
    <x v="2"/>
    <x v="1"/>
    <n v="0"/>
    <x v="31"/>
    <x v="4"/>
    <s v="Pcs"/>
    <n v="5500"/>
    <n v="7250"/>
    <n v="396000"/>
    <n v="522000"/>
    <n v="17"/>
    <x v="1"/>
    <x v="2"/>
  </r>
  <r>
    <d v="2022-02-18T00:00:00"/>
    <s v="BEV007"/>
    <x v="16"/>
    <x v="0"/>
    <x v="1"/>
    <n v="0"/>
    <x v="39"/>
    <x v="2"/>
    <s v="Pcs"/>
    <n v="9800"/>
    <n v="12500"/>
    <n v="803600"/>
    <n v="1025000"/>
    <n v="18"/>
    <x v="1"/>
    <x v="2"/>
  </r>
  <r>
    <d v="2022-02-19T00:00:00"/>
    <s v="ELC006"/>
    <x v="11"/>
    <x v="2"/>
    <x v="1"/>
    <n v="0"/>
    <x v="41"/>
    <x v="3"/>
    <s v="Pcs"/>
    <n v="15000"/>
    <n v="20000"/>
    <n v="1155000"/>
    <n v="1540000"/>
    <n v="19"/>
    <x v="1"/>
    <x v="2"/>
  </r>
  <r>
    <d v="2022-02-20T00:00:00"/>
    <s v="STA007"/>
    <x v="3"/>
    <x v="2"/>
    <x v="0"/>
    <n v="0"/>
    <x v="12"/>
    <x v="1"/>
    <s v="Pcs"/>
    <n v="4500"/>
    <n v="6800"/>
    <n v="328500"/>
    <n v="496400"/>
    <n v="20"/>
    <x v="1"/>
    <x v="2"/>
  </r>
  <r>
    <d v="2022-02-21T00:00:00"/>
    <s v="BEV002"/>
    <x v="3"/>
    <x v="1"/>
    <x v="1"/>
    <n v="0"/>
    <x v="20"/>
    <x v="2"/>
    <s v="Pcs"/>
    <n v="2500"/>
    <n v="4000"/>
    <n v="182500"/>
    <n v="292000"/>
    <n v="21"/>
    <x v="1"/>
    <x v="2"/>
  </r>
  <r>
    <d v="2022-02-22T00:00:00"/>
    <s v="FOD003"/>
    <x v="9"/>
    <x v="0"/>
    <x v="1"/>
    <n v="0"/>
    <x v="17"/>
    <x v="4"/>
    <s v="Pcs"/>
    <n v="8750"/>
    <n v="10500"/>
    <n v="770000"/>
    <n v="924000"/>
    <n v="22"/>
    <x v="1"/>
    <x v="2"/>
  </r>
  <r>
    <d v="2022-02-23T00:00:00"/>
    <s v="ELC008"/>
    <x v="19"/>
    <x v="1"/>
    <x v="0"/>
    <n v="0"/>
    <x v="5"/>
    <x v="3"/>
    <s v="Pcs"/>
    <n v="20000"/>
    <n v="35000"/>
    <n v="1400000"/>
    <n v="2450000"/>
    <n v="23"/>
    <x v="1"/>
    <x v="2"/>
  </r>
  <r>
    <d v="2022-02-24T00:00:00"/>
    <s v="PRC007"/>
    <x v="12"/>
    <x v="0"/>
    <x v="0"/>
    <n v="0"/>
    <x v="42"/>
    <x v="0"/>
    <s v="Pcs"/>
    <n v="9500"/>
    <n v="12000"/>
    <n v="741000"/>
    <n v="936000"/>
    <n v="24"/>
    <x v="1"/>
    <x v="2"/>
  </r>
  <r>
    <d v="2022-02-25T00:00:00"/>
    <s v="PRC007"/>
    <x v="4"/>
    <x v="0"/>
    <x v="0"/>
    <n v="0"/>
    <x v="42"/>
    <x v="0"/>
    <s v="Pcs"/>
    <n v="9500"/>
    <n v="12000"/>
    <n v="817000"/>
    <n v="1032000"/>
    <n v="25"/>
    <x v="1"/>
    <x v="2"/>
  </r>
  <r>
    <d v="2022-02-26T00:00:00"/>
    <s v="STA002"/>
    <x v="5"/>
    <x v="1"/>
    <x v="1"/>
    <n v="0"/>
    <x v="19"/>
    <x v="1"/>
    <s v="Pcs"/>
    <n v="5500"/>
    <n v="7500"/>
    <n v="489500"/>
    <n v="667500"/>
    <n v="26"/>
    <x v="1"/>
    <x v="2"/>
  </r>
  <r>
    <d v="2022-02-27T00:00:00"/>
    <s v="FOD009"/>
    <x v="6"/>
    <x v="1"/>
    <x v="1"/>
    <n v="0"/>
    <x v="31"/>
    <x v="4"/>
    <s v="Pcs"/>
    <n v="5500"/>
    <n v="7250"/>
    <n v="407000"/>
    <n v="536500"/>
    <n v="27"/>
    <x v="1"/>
    <x v="2"/>
  </r>
  <r>
    <d v="2022-02-28T00:00:00"/>
    <s v="STA010"/>
    <x v="1"/>
    <x v="0"/>
    <x v="1"/>
    <n v="0"/>
    <x v="35"/>
    <x v="1"/>
    <s v="Pcs"/>
    <n v="3800"/>
    <n v="5500"/>
    <n v="288800"/>
    <n v="418000"/>
    <n v="28"/>
    <x v="1"/>
    <x v="2"/>
  </r>
  <r>
    <d v="2022-03-01T00:00:00"/>
    <s v="FOD007"/>
    <x v="5"/>
    <x v="2"/>
    <x v="0"/>
    <n v="0"/>
    <x v="15"/>
    <x v="4"/>
    <s v="Pcs"/>
    <n v="7200"/>
    <n v="9500"/>
    <n v="640800"/>
    <n v="845500"/>
    <n v="1"/>
    <x v="2"/>
    <x v="2"/>
  </r>
  <r>
    <d v="2022-03-02T00:00:00"/>
    <s v="ELC002"/>
    <x v="7"/>
    <x v="1"/>
    <x v="0"/>
    <n v="0"/>
    <x v="25"/>
    <x v="3"/>
    <s v="Pcs"/>
    <n v="20000"/>
    <n v="30000"/>
    <n v="1440000"/>
    <n v="2160000"/>
    <n v="2"/>
    <x v="2"/>
    <x v="2"/>
  </r>
  <r>
    <d v="2022-03-03T00:00:00"/>
    <s v="PRC006"/>
    <x v="10"/>
    <x v="0"/>
    <x v="1"/>
    <n v="0"/>
    <x v="40"/>
    <x v="0"/>
    <s v="Pcs"/>
    <n v="14000"/>
    <n v="17500"/>
    <n v="1176000"/>
    <n v="1470000"/>
    <n v="3"/>
    <x v="2"/>
    <x v="2"/>
  </r>
  <r>
    <d v="2022-03-04T00:00:00"/>
    <s v="ELC009"/>
    <x v="20"/>
    <x v="0"/>
    <x v="0"/>
    <n v="0"/>
    <x v="18"/>
    <x v="3"/>
    <s v="Pcs"/>
    <n v="12000"/>
    <n v="20000"/>
    <n v="972000"/>
    <n v="1620000"/>
    <n v="4"/>
    <x v="2"/>
    <x v="2"/>
  </r>
  <r>
    <d v="2022-03-05T00:00:00"/>
    <s v="ELC008"/>
    <x v="14"/>
    <x v="2"/>
    <x v="1"/>
    <n v="0"/>
    <x v="5"/>
    <x v="3"/>
    <s v="Pcs"/>
    <n v="20000"/>
    <n v="35000"/>
    <n v="1580000"/>
    <n v="2765000"/>
    <n v="5"/>
    <x v="2"/>
    <x v="2"/>
  </r>
  <r>
    <d v="2022-03-06T00:00:00"/>
    <s v="ELC007"/>
    <x v="17"/>
    <x v="1"/>
    <x v="1"/>
    <n v="0"/>
    <x v="11"/>
    <x v="3"/>
    <s v="Pcs"/>
    <n v="18000"/>
    <n v="27000"/>
    <n v="1350000"/>
    <n v="2025000"/>
    <n v="6"/>
    <x v="2"/>
    <x v="2"/>
  </r>
  <r>
    <d v="2022-03-07T00:00:00"/>
    <s v="BEV009"/>
    <x v="3"/>
    <x v="0"/>
    <x v="0"/>
    <n v="0"/>
    <x v="33"/>
    <x v="2"/>
    <s v="Pcs"/>
    <n v="6500"/>
    <n v="8500"/>
    <n v="474500"/>
    <n v="620500"/>
    <n v="7"/>
    <x v="2"/>
    <x v="2"/>
  </r>
  <r>
    <d v="2022-03-08T00:00:00"/>
    <s v="STA003"/>
    <x v="1"/>
    <x v="1"/>
    <x v="0"/>
    <n v="0"/>
    <x v="26"/>
    <x v="1"/>
    <s v="Pcs"/>
    <n v="2500"/>
    <n v="4000"/>
    <n v="190000"/>
    <n v="304000"/>
    <n v="8"/>
    <x v="2"/>
    <x v="2"/>
  </r>
  <r>
    <d v="2022-03-09T00:00:00"/>
    <s v="BEV007"/>
    <x v="1"/>
    <x v="0"/>
    <x v="1"/>
    <n v="0"/>
    <x v="39"/>
    <x v="2"/>
    <s v="Pcs"/>
    <n v="9800"/>
    <n v="12500"/>
    <n v="744800"/>
    <n v="950000"/>
    <n v="9"/>
    <x v="2"/>
    <x v="2"/>
  </r>
  <r>
    <d v="2022-03-10T00:00:00"/>
    <s v="ELC008"/>
    <x v="3"/>
    <x v="2"/>
    <x v="0"/>
    <n v="0"/>
    <x v="5"/>
    <x v="3"/>
    <s v="Pcs"/>
    <n v="20000"/>
    <n v="35000"/>
    <n v="1460000"/>
    <n v="2555000"/>
    <n v="10"/>
    <x v="2"/>
    <x v="2"/>
  </r>
  <r>
    <d v="2022-03-11T00:00:00"/>
    <s v="FOD008"/>
    <x v="4"/>
    <x v="2"/>
    <x v="1"/>
    <n v="0"/>
    <x v="8"/>
    <x v="4"/>
    <s v="Pcs"/>
    <n v="3000"/>
    <n v="4500"/>
    <n v="258000"/>
    <n v="387000"/>
    <n v="11"/>
    <x v="2"/>
    <x v="2"/>
  </r>
  <r>
    <d v="2022-03-12T00:00:00"/>
    <s v="ELC002"/>
    <x v="10"/>
    <x v="0"/>
    <x v="0"/>
    <n v="0"/>
    <x v="25"/>
    <x v="3"/>
    <s v="Pcs"/>
    <n v="20000"/>
    <n v="30000"/>
    <n v="1680000"/>
    <n v="2520000"/>
    <n v="12"/>
    <x v="2"/>
    <x v="2"/>
  </r>
  <r>
    <d v="2022-03-13T00:00:00"/>
    <s v="FOD002"/>
    <x v="19"/>
    <x v="2"/>
    <x v="0"/>
    <n v="0"/>
    <x v="45"/>
    <x v="4"/>
    <s v="Pcs"/>
    <n v="15500"/>
    <n v="18000"/>
    <n v="1085000"/>
    <n v="1260000"/>
    <n v="13"/>
    <x v="2"/>
    <x v="2"/>
  </r>
  <r>
    <d v="2022-03-14T00:00:00"/>
    <s v="STA002"/>
    <x v="9"/>
    <x v="2"/>
    <x v="1"/>
    <n v="0"/>
    <x v="19"/>
    <x v="1"/>
    <s v="Pcs"/>
    <n v="5500"/>
    <n v="7500"/>
    <n v="484000"/>
    <n v="660000"/>
    <n v="14"/>
    <x v="2"/>
    <x v="2"/>
  </r>
  <r>
    <d v="2022-03-15T00:00:00"/>
    <s v="ELC004"/>
    <x v="11"/>
    <x v="0"/>
    <x v="0"/>
    <n v="0"/>
    <x v="9"/>
    <x v="3"/>
    <s v="Pcs"/>
    <n v="20000"/>
    <n v="30000"/>
    <n v="1540000"/>
    <n v="2310000"/>
    <n v="15"/>
    <x v="2"/>
    <x v="2"/>
  </r>
  <r>
    <d v="2022-03-16T00:00:00"/>
    <s v="PRC009"/>
    <x v="0"/>
    <x v="1"/>
    <x v="1"/>
    <n v="0"/>
    <x v="24"/>
    <x v="0"/>
    <s v="Pcs"/>
    <n v="21000"/>
    <n v="25000"/>
    <n v="1743000"/>
    <n v="2075000"/>
    <n v="16"/>
    <x v="2"/>
    <x v="2"/>
  </r>
  <r>
    <d v="2022-03-17T00:00:00"/>
    <s v="PRC002"/>
    <x v="3"/>
    <x v="2"/>
    <x v="0"/>
    <n v="0"/>
    <x v="38"/>
    <x v="0"/>
    <s v="Pcs"/>
    <n v="15000"/>
    <n v="18000"/>
    <n v="1095000"/>
    <n v="1314000"/>
    <n v="17"/>
    <x v="2"/>
    <x v="2"/>
  </r>
  <r>
    <d v="2022-03-18T00:00:00"/>
    <s v="ELC008"/>
    <x v="3"/>
    <x v="0"/>
    <x v="0"/>
    <n v="0"/>
    <x v="5"/>
    <x v="3"/>
    <s v="Pcs"/>
    <n v="20000"/>
    <n v="35000"/>
    <n v="1460000"/>
    <n v="2555000"/>
    <n v="18"/>
    <x v="2"/>
    <x v="2"/>
  </r>
  <r>
    <d v="2022-03-19T00:00:00"/>
    <s v="ELC001"/>
    <x v="10"/>
    <x v="2"/>
    <x v="0"/>
    <n v="0"/>
    <x v="30"/>
    <x v="3"/>
    <s v="Pcs"/>
    <n v="10000"/>
    <n v="15000"/>
    <n v="840000"/>
    <n v="1260000"/>
    <n v="19"/>
    <x v="2"/>
    <x v="2"/>
  </r>
  <r>
    <d v="2022-03-20T00:00:00"/>
    <s v="BEV009"/>
    <x v="13"/>
    <x v="1"/>
    <x v="1"/>
    <n v="0"/>
    <x v="33"/>
    <x v="2"/>
    <s v="Pcs"/>
    <n v="6500"/>
    <n v="8500"/>
    <n v="552500"/>
    <n v="722500"/>
    <n v="20"/>
    <x v="2"/>
    <x v="2"/>
  </r>
  <r>
    <d v="2022-03-21T00:00:00"/>
    <s v="ELC005"/>
    <x v="9"/>
    <x v="2"/>
    <x v="1"/>
    <n v="0"/>
    <x v="13"/>
    <x v="3"/>
    <s v="Pcs"/>
    <n v="25000"/>
    <n v="35000"/>
    <n v="2200000"/>
    <n v="3080000"/>
    <n v="21"/>
    <x v="2"/>
    <x v="2"/>
  </r>
  <r>
    <d v="2022-03-22T00:00:00"/>
    <s v="STA007"/>
    <x v="19"/>
    <x v="1"/>
    <x v="0"/>
    <n v="0"/>
    <x v="12"/>
    <x v="1"/>
    <s v="Pcs"/>
    <n v="4500"/>
    <n v="6800"/>
    <n v="315000"/>
    <n v="476000"/>
    <n v="22"/>
    <x v="2"/>
    <x v="2"/>
  </r>
  <r>
    <d v="2022-03-23T00:00:00"/>
    <s v="STA004"/>
    <x v="20"/>
    <x v="2"/>
    <x v="0"/>
    <n v="0"/>
    <x v="7"/>
    <x v="1"/>
    <s v="Pcs"/>
    <n v="1800"/>
    <n v="3000"/>
    <n v="145800"/>
    <n v="243000"/>
    <n v="23"/>
    <x v="2"/>
    <x v="2"/>
  </r>
  <r>
    <d v="2022-03-24T00:00:00"/>
    <s v="ELC006"/>
    <x v="14"/>
    <x v="0"/>
    <x v="1"/>
    <n v="0"/>
    <x v="41"/>
    <x v="3"/>
    <s v="Pcs"/>
    <n v="15000"/>
    <n v="20000"/>
    <n v="1185000"/>
    <n v="1580000"/>
    <n v="24"/>
    <x v="2"/>
    <x v="2"/>
  </r>
  <r>
    <d v="2022-03-25T00:00:00"/>
    <s v="PRC004"/>
    <x v="15"/>
    <x v="2"/>
    <x v="0"/>
    <n v="0"/>
    <x v="16"/>
    <x v="0"/>
    <s v="Pcs"/>
    <n v="7200"/>
    <n v="10000"/>
    <n v="576000"/>
    <n v="800000"/>
    <n v="25"/>
    <x v="2"/>
    <x v="2"/>
  </r>
  <r>
    <d v="2022-03-26T00:00:00"/>
    <s v="PRC008"/>
    <x v="6"/>
    <x v="2"/>
    <x v="0"/>
    <n v="0"/>
    <x v="3"/>
    <x v="0"/>
    <s v="Pcs"/>
    <n v="13500"/>
    <n v="17000"/>
    <n v="999000"/>
    <n v="1258000"/>
    <n v="26"/>
    <x v="2"/>
    <x v="2"/>
  </r>
  <r>
    <d v="2022-03-27T00:00:00"/>
    <s v="BEV004"/>
    <x v="11"/>
    <x v="0"/>
    <x v="0"/>
    <n v="0"/>
    <x v="46"/>
    <x v="2"/>
    <s v="Pcs"/>
    <n v="8000"/>
    <n v="10500"/>
    <n v="616000"/>
    <n v="808500"/>
    <n v="27"/>
    <x v="2"/>
    <x v="2"/>
  </r>
  <r>
    <d v="2022-03-28T00:00:00"/>
    <s v="FOD003"/>
    <x v="12"/>
    <x v="0"/>
    <x v="1"/>
    <n v="0"/>
    <x v="17"/>
    <x v="4"/>
    <s v="Pcs"/>
    <n v="8750"/>
    <n v="10500"/>
    <n v="682500"/>
    <n v="819000"/>
    <n v="28"/>
    <x v="2"/>
    <x v="2"/>
  </r>
  <r>
    <d v="2022-03-29T00:00:00"/>
    <s v="BEV007"/>
    <x v="3"/>
    <x v="2"/>
    <x v="0"/>
    <n v="0"/>
    <x v="39"/>
    <x v="2"/>
    <s v="Pcs"/>
    <n v="9800"/>
    <n v="12500"/>
    <n v="715400"/>
    <n v="912500"/>
    <n v="29"/>
    <x v="2"/>
    <x v="2"/>
  </r>
  <r>
    <d v="2022-03-30T00:00:00"/>
    <s v="ELC002"/>
    <x v="18"/>
    <x v="2"/>
    <x v="0"/>
    <n v="0"/>
    <x v="25"/>
    <x v="3"/>
    <s v="Pcs"/>
    <n v="20000"/>
    <n v="30000"/>
    <n v="1420000"/>
    <n v="2130000"/>
    <n v="30"/>
    <x v="2"/>
    <x v="2"/>
  </r>
  <r>
    <d v="2022-03-31T00:00:00"/>
    <s v="FOD005"/>
    <x v="4"/>
    <x v="2"/>
    <x v="1"/>
    <n v="0"/>
    <x v="29"/>
    <x v="4"/>
    <s v="Pcs"/>
    <n v="12500"/>
    <n v="15000"/>
    <n v="1075000"/>
    <n v="1290000"/>
    <n v="31"/>
    <x v="2"/>
    <x v="2"/>
  </r>
  <r>
    <d v="2022-04-01T00:00:00"/>
    <s v="PRC005"/>
    <x v="19"/>
    <x v="2"/>
    <x v="1"/>
    <n v="0"/>
    <x v="22"/>
    <x v="0"/>
    <s v="Pcs"/>
    <n v="20500"/>
    <n v="24000"/>
    <n v="1435000"/>
    <n v="1680000"/>
    <n v="1"/>
    <x v="3"/>
    <x v="2"/>
  </r>
  <r>
    <d v="2022-04-02T00:00:00"/>
    <s v="PRC004"/>
    <x v="9"/>
    <x v="2"/>
    <x v="1"/>
    <n v="0"/>
    <x v="16"/>
    <x v="0"/>
    <s v="Pcs"/>
    <n v="7200"/>
    <n v="10000"/>
    <n v="633600"/>
    <n v="880000"/>
    <n v="2"/>
    <x v="3"/>
    <x v="2"/>
  </r>
  <r>
    <d v="2022-04-03T00:00:00"/>
    <s v="FOD007"/>
    <x v="2"/>
    <x v="0"/>
    <x v="0"/>
    <n v="0"/>
    <x v="15"/>
    <x v="4"/>
    <s v="Pcs"/>
    <n v="7200"/>
    <n v="9500"/>
    <n v="648000"/>
    <n v="855000"/>
    <n v="3"/>
    <x v="3"/>
    <x v="2"/>
  </r>
  <r>
    <d v="2022-04-04T00:00:00"/>
    <s v="FOD006"/>
    <x v="10"/>
    <x v="2"/>
    <x v="1"/>
    <n v="0"/>
    <x v="34"/>
    <x v="4"/>
    <s v="Pcs"/>
    <n v="4800"/>
    <n v="6500"/>
    <n v="403200"/>
    <n v="546000"/>
    <n v="4"/>
    <x v="3"/>
    <x v="2"/>
  </r>
  <r>
    <d v="2022-04-05T00:00:00"/>
    <s v="FOD004"/>
    <x v="9"/>
    <x v="1"/>
    <x v="0"/>
    <n v="0"/>
    <x v="48"/>
    <x v="4"/>
    <s v="Pcs"/>
    <n v="6200"/>
    <n v="7800"/>
    <n v="545600"/>
    <n v="686400"/>
    <n v="5"/>
    <x v="3"/>
    <x v="2"/>
  </r>
  <r>
    <d v="2022-04-06T00:00:00"/>
    <s v="FOD006"/>
    <x v="20"/>
    <x v="0"/>
    <x v="0"/>
    <n v="0"/>
    <x v="34"/>
    <x v="4"/>
    <s v="Pcs"/>
    <n v="4800"/>
    <n v="6500"/>
    <n v="388800"/>
    <n v="526500"/>
    <n v="6"/>
    <x v="3"/>
    <x v="2"/>
  </r>
  <r>
    <d v="2022-04-07T00:00:00"/>
    <s v="BEV010"/>
    <x v="14"/>
    <x v="0"/>
    <x v="0"/>
    <n v="0"/>
    <x v="23"/>
    <x v="2"/>
    <s v="Pcs"/>
    <n v="12000"/>
    <n v="15500"/>
    <n v="948000"/>
    <n v="1224500"/>
    <n v="7"/>
    <x v="3"/>
    <x v="2"/>
  </r>
  <r>
    <d v="2022-04-08T00:00:00"/>
    <s v="FOD006"/>
    <x v="7"/>
    <x v="1"/>
    <x v="1"/>
    <n v="0"/>
    <x v="34"/>
    <x v="4"/>
    <s v="Pcs"/>
    <n v="4800"/>
    <n v="6500"/>
    <n v="345600"/>
    <n v="468000"/>
    <n v="8"/>
    <x v="3"/>
    <x v="2"/>
  </r>
  <r>
    <d v="2022-04-09T00:00:00"/>
    <s v="BEV008"/>
    <x v="16"/>
    <x v="2"/>
    <x v="1"/>
    <n v="0"/>
    <x v="10"/>
    <x v="2"/>
    <s v="Pcs"/>
    <n v="11000"/>
    <n v="14000"/>
    <n v="902000"/>
    <n v="1148000"/>
    <n v="9"/>
    <x v="3"/>
    <x v="2"/>
  </r>
  <r>
    <d v="2022-04-10T00:00:00"/>
    <s v="FOD007"/>
    <x v="7"/>
    <x v="0"/>
    <x v="1"/>
    <n v="0"/>
    <x v="15"/>
    <x v="4"/>
    <s v="Pcs"/>
    <n v="7200"/>
    <n v="9500"/>
    <n v="518400"/>
    <n v="684000"/>
    <n v="10"/>
    <x v="3"/>
    <x v="2"/>
  </r>
  <r>
    <d v="2022-04-11T00:00:00"/>
    <s v="FOD006"/>
    <x v="9"/>
    <x v="0"/>
    <x v="1"/>
    <n v="0"/>
    <x v="34"/>
    <x v="4"/>
    <s v="Pcs"/>
    <n v="4800"/>
    <n v="6500"/>
    <n v="422400"/>
    <n v="572000"/>
    <n v="11"/>
    <x v="3"/>
    <x v="2"/>
  </r>
  <r>
    <d v="2022-04-12T00:00:00"/>
    <s v="STA008"/>
    <x v="8"/>
    <x v="0"/>
    <x v="0"/>
    <n v="0"/>
    <x v="28"/>
    <x v="1"/>
    <s v="Pcs"/>
    <n v="5000"/>
    <n v="7500"/>
    <n v="435000"/>
    <n v="652500"/>
    <n v="12"/>
    <x v="3"/>
    <x v="2"/>
  </r>
  <r>
    <d v="2022-04-13T00:00:00"/>
    <s v="PRC008"/>
    <x v="15"/>
    <x v="2"/>
    <x v="0"/>
    <n v="0"/>
    <x v="3"/>
    <x v="0"/>
    <s v="Pcs"/>
    <n v="13500"/>
    <n v="17000"/>
    <n v="1080000"/>
    <n v="1360000"/>
    <n v="13"/>
    <x v="3"/>
    <x v="2"/>
  </r>
  <r>
    <d v="2022-04-14T00:00:00"/>
    <s v="PRC007"/>
    <x v="15"/>
    <x v="0"/>
    <x v="1"/>
    <n v="0"/>
    <x v="42"/>
    <x v="0"/>
    <s v="Pcs"/>
    <n v="9500"/>
    <n v="12000"/>
    <n v="760000"/>
    <n v="960000"/>
    <n v="14"/>
    <x v="3"/>
    <x v="2"/>
  </r>
  <r>
    <d v="2022-04-15T00:00:00"/>
    <s v="BEV003"/>
    <x v="6"/>
    <x v="2"/>
    <x v="1"/>
    <n v="0"/>
    <x v="21"/>
    <x v="2"/>
    <s v="Pcs"/>
    <n v="3000"/>
    <n v="4500"/>
    <n v="222000"/>
    <n v="333000"/>
    <n v="15"/>
    <x v="3"/>
    <x v="2"/>
  </r>
  <r>
    <d v="2022-04-16T00:00:00"/>
    <s v="ELC006"/>
    <x v="17"/>
    <x v="0"/>
    <x v="0"/>
    <n v="0"/>
    <x v="41"/>
    <x v="3"/>
    <s v="Pcs"/>
    <n v="15000"/>
    <n v="20000"/>
    <n v="1125000"/>
    <n v="1500000"/>
    <n v="16"/>
    <x v="3"/>
    <x v="2"/>
  </r>
  <r>
    <d v="2022-04-17T00:00:00"/>
    <s v="STA004"/>
    <x v="20"/>
    <x v="1"/>
    <x v="0"/>
    <n v="0"/>
    <x v="7"/>
    <x v="1"/>
    <s v="Pcs"/>
    <n v="1800"/>
    <n v="3000"/>
    <n v="145800"/>
    <n v="243000"/>
    <n v="17"/>
    <x v="3"/>
    <x v="2"/>
  </r>
  <r>
    <d v="2022-04-18T00:00:00"/>
    <s v="ELC004"/>
    <x v="16"/>
    <x v="0"/>
    <x v="1"/>
    <n v="0"/>
    <x v="9"/>
    <x v="3"/>
    <s v="Pcs"/>
    <n v="20000"/>
    <n v="30000"/>
    <n v="1640000"/>
    <n v="2460000"/>
    <n v="18"/>
    <x v="3"/>
    <x v="2"/>
  </r>
  <r>
    <d v="2022-04-19T00:00:00"/>
    <s v="STA009"/>
    <x v="6"/>
    <x v="1"/>
    <x v="1"/>
    <n v="0"/>
    <x v="4"/>
    <x v="1"/>
    <s v="Pcs"/>
    <n v="6000"/>
    <n v="8000"/>
    <n v="444000"/>
    <n v="592000"/>
    <n v="19"/>
    <x v="3"/>
    <x v="2"/>
  </r>
  <r>
    <d v="2022-04-20T00:00:00"/>
    <s v="STA001"/>
    <x v="20"/>
    <x v="2"/>
    <x v="1"/>
    <n v="0"/>
    <x v="32"/>
    <x v="1"/>
    <s v="Pcs"/>
    <n v="9500"/>
    <n v="12000"/>
    <n v="769500"/>
    <n v="972000"/>
    <n v="20"/>
    <x v="3"/>
    <x v="2"/>
  </r>
  <r>
    <d v="2022-04-21T00:00:00"/>
    <s v="BEV004"/>
    <x v="6"/>
    <x v="1"/>
    <x v="0"/>
    <n v="0"/>
    <x v="46"/>
    <x v="2"/>
    <s v="Pcs"/>
    <n v="8000"/>
    <n v="10500"/>
    <n v="592000"/>
    <n v="777000"/>
    <n v="21"/>
    <x v="3"/>
    <x v="2"/>
  </r>
  <r>
    <d v="2022-04-22T00:00:00"/>
    <s v="ELC006"/>
    <x v="1"/>
    <x v="1"/>
    <x v="0"/>
    <n v="0"/>
    <x v="41"/>
    <x v="3"/>
    <s v="Pcs"/>
    <n v="15000"/>
    <n v="20000"/>
    <n v="1140000"/>
    <n v="1520000"/>
    <n v="22"/>
    <x v="3"/>
    <x v="2"/>
  </r>
  <r>
    <d v="2022-04-23T00:00:00"/>
    <s v="STA001"/>
    <x v="17"/>
    <x v="2"/>
    <x v="1"/>
    <n v="0"/>
    <x v="32"/>
    <x v="1"/>
    <s v="Pcs"/>
    <n v="9500"/>
    <n v="12000"/>
    <n v="712500"/>
    <n v="900000"/>
    <n v="23"/>
    <x v="3"/>
    <x v="2"/>
  </r>
  <r>
    <d v="2022-04-24T00:00:00"/>
    <s v="STA004"/>
    <x v="5"/>
    <x v="2"/>
    <x v="1"/>
    <n v="0"/>
    <x v="7"/>
    <x v="1"/>
    <s v="Pcs"/>
    <n v="1800"/>
    <n v="3000"/>
    <n v="160200"/>
    <n v="267000"/>
    <n v="24"/>
    <x v="3"/>
    <x v="2"/>
  </r>
  <r>
    <d v="2022-04-25T00:00:00"/>
    <s v="PRC005"/>
    <x v="1"/>
    <x v="0"/>
    <x v="0"/>
    <n v="0"/>
    <x v="22"/>
    <x v="0"/>
    <s v="Pcs"/>
    <n v="20500"/>
    <n v="24000"/>
    <n v="1558000"/>
    <n v="1824000"/>
    <n v="25"/>
    <x v="3"/>
    <x v="2"/>
  </r>
  <r>
    <d v="2022-04-26T00:00:00"/>
    <s v="PRC006"/>
    <x v="17"/>
    <x v="0"/>
    <x v="0"/>
    <n v="0"/>
    <x v="40"/>
    <x v="0"/>
    <s v="Pcs"/>
    <n v="14000"/>
    <n v="17500"/>
    <n v="1050000"/>
    <n v="1312500"/>
    <n v="26"/>
    <x v="3"/>
    <x v="2"/>
  </r>
  <r>
    <d v="2022-04-27T00:00:00"/>
    <s v="PRC008"/>
    <x v="17"/>
    <x v="2"/>
    <x v="1"/>
    <n v="0"/>
    <x v="3"/>
    <x v="0"/>
    <s v="Pcs"/>
    <n v="13500"/>
    <n v="17000"/>
    <n v="1012500"/>
    <n v="1275000"/>
    <n v="27"/>
    <x v="3"/>
    <x v="2"/>
  </r>
  <r>
    <d v="2022-04-28T00:00:00"/>
    <s v="ELC007"/>
    <x v="7"/>
    <x v="0"/>
    <x v="0"/>
    <n v="0"/>
    <x v="11"/>
    <x v="3"/>
    <s v="Pcs"/>
    <n v="18000"/>
    <n v="27000"/>
    <n v="1296000"/>
    <n v="1944000"/>
    <n v="28"/>
    <x v="3"/>
    <x v="2"/>
  </r>
  <r>
    <d v="2022-04-29T00:00:00"/>
    <s v="PRC010"/>
    <x v="15"/>
    <x v="0"/>
    <x v="0"/>
    <n v="0"/>
    <x v="6"/>
    <x v="0"/>
    <s v="Pcs"/>
    <n v="24500"/>
    <n v="29000"/>
    <n v="1960000"/>
    <n v="2320000"/>
    <n v="29"/>
    <x v="3"/>
    <x v="2"/>
  </r>
  <r>
    <d v="2022-04-30T00:00:00"/>
    <s v="BEV005"/>
    <x v="19"/>
    <x v="1"/>
    <x v="1"/>
    <n v="0"/>
    <x v="2"/>
    <x v="2"/>
    <s v="Pcs"/>
    <n v="7500"/>
    <n v="9800"/>
    <n v="525000"/>
    <n v="686000"/>
    <n v="30"/>
    <x v="3"/>
    <x v="2"/>
  </r>
  <r>
    <d v="2022-05-01T00:00:00"/>
    <s v="FOD009"/>
    <x v="2"/>
    <x v="0"/>
    <x v="0"/>
    <n v="0"/>
    <x v="31"/>
    <x v="4"/>
    <s v="Pcs"/>
    <n v="5500"/>
    <n v="7250"/>
    <n v="495000"/>
    <n v="652500"/>
    <n v="1"/>
    <x v="4"/>
    <x v="2"/>
  </r>
  <r>
    <d v="2022-05-02T00:00:00"/>
    <s v="ELC008"/>
    <x v="3"/>
    <x v="1"/>
    <x v="1"/>
    <n v="0"/>
    <x v="5"/>
    <x v="3"/>
    <s v="Pcs"/>
    <n v="20000"/>
    <n v="35000"/>
    <n v="1460000"/>
    <n v="2555000"/>
    <n v="2"/>
    <x v="4"/>
    <x v="2"/>
  </r>
  <r>
    <d v="2022-05-03T00:00:00"/>
    <s v="BEV007"/>
    <x v="12"/>
    <x v="2"/>
    <x v="0"/>
    <n v="0"/>
    <x v="39"/>
    <x v="2"/>
    <s v="Pcs"/>
    <n v="9800"/>
    <n v="12500"/>
    <n v="764400"/>
    <n v="975000"/>
    <n v="3"/>
    <x v="4"/>
    <x v="2"/>
  </r>
  <r>
    <d v="2022-05-04T00:00:00"/>
    <s v="STA005"/>
    <x v="8"/>
    <x v="2"/>
    <x v="1"/>
    <n v="0"/>
    <x v="14"/>
    <x v="1"/>
    <s v="Pcs"/>
    <n v="2200"/>
    <n v="3500"/>
    <n v="191400"/>
    <n v="304500"/>
    <n v="4"/>
    <x v="4"/>
    <x v="2"/>
  </r>
  <r>
    <d v="2022-05-05T00:00:00"/>
    <s v="STA002"/>
    <x v="19"/>
    <x v="2"/>
    <x v="0"/>
    <n v="0"/>
    <x v="19"/>
    <x v="1"/>
    <s v="Pcs"/>
    <n v="5500"/>
    <n v="7500"/>
    <n v="385000"/>
    <n v="525000"/>
    <n v="5"/>
    <x v="4"/>
    <x v="2"/>
  </r>
  <r>
    <d v="2022-05-06T00:00:00"/>
    <s v="BEV009"/>
    <x v="11"/>
    <x v="2"/>
    <x v="0"/>
    <n v="0"/>
    <x v="33"/>
    <x v="2"/>
    <s v="Pcs"/>
    <n v="6500"/>
    <n v="8500"/>
    <n v="500500"/>
    <n v="654500"/>
    <n v="6"/>
    <x v="4"/>
    <x v="2"/>
  </r>
  <r>
    <d v="2022-05-07T00:00:00"/>
    <s v="ELC002"/>
    <x v="7"/>
    <x v="0"/>
    <x v="1"/>
    <n v="0"/>
    <x v="25"/>
    <x v="3"/>
    <s v="Pcs"/>
    <n v="20000"/>
    <n v="30000"/>
    <n v="1440000"/>
    <n v="2160000"/>
    <n v="7"/>
    <x v="4"/>
    <x v="2"/>
  </r>
  <r>
    <d v="2022-05-08T00:00:00"/>
    <s v="PRC003"/>
    <x v="18"/>
    <x v="1"/>
    <x v="1"/>
    <n v="0"/>
    <x v="0"/>
    <x v="0"/>
    <s v="Pcs"/>
    <n v="6500"/>
    <n v="9000"/>
    <n v="461500"/>
    <n v="639000"/>
    <n v="8"/>
    <x v="4"/>
    <x v="2"/>
  </r>
  <r>
    <d v="2022-05-09T00:00:00"/>
    <s v="BEV001"/>
    <x v="10"/>
    <x v="0"/>
    <x v="1"/>
    <n v="0"/>
    <x v="27"/>
    <x v="2"/>
    <s v="Pcs"/>
    <n v="3750"/>
    <n v="5000"/>
    <n v="315000"/>
    <n v="420000"/>
    <n v="9"/>
    <x v="4"/>
    <x v="2"/>
  </r>
  <r>
    <d v="2022-05-10T00:00:00"/>
    <s v="FOD009"/>
    <x v="6"/>
    <x v="0"/>
    <x v="0"/>
    <n v="0"/>
    <x v="31"/>
    <x v="4"/>
    <s v="Pcs"/>
    <n v="5500"/>
    <n v="7250"/>
    <n v="407000"/>
    <n v="536500"/>
    <n v="10"/>
    <x v="4"/>
    <x v="2"/>
  </r>
  <r>
    <d v="2022-05-11T00:00:00"/>
    <s v="ELC007"/>
    <x v="10"/>
    <x v="0"/>
    <x v="0"/>
    <n v="0"/>
    <x v="11"/>
    <x v="3"/>
    <s v="Pcs"/>
    <n v="18000"/>
    <n v="27000"/>
    <n v="1512000"/>
    <n v="2268000"/>
    <n v="11"/>
    <x v="4"/>
    <x v="2"/>
  </r>
  <r>
    <d v="2022-05-12T00:00:00"/>
    <s v="FOD002"/>
    <x v="1"/>
    <x v="2"/>
    <x v="0"/>
    <n v="0"/>
    <x v="45"/>
    <x v="4"/>
    <s v="Pcs"/>
    <n v="15500"/>
    <n v="18000"/>
    <n v="1178000"/>
    <n v="1368000"/>
    <n v="12"/>
    <x v="4"/>
    <x v="2"/>
  </r>
  <r>
    <d v="2022-05-13T00:00:00"/>
    <s v="BEV008"/>
    <x v="18"/>
    <x v="1"/>
    <x v="1"/>
    <n v="0"/>
    <x v="10"/>
    <x v="2"/>
    <s v="Pcs"/>
    <n v="11000"/>
    <n v="14000"/>
    <n v="781000"/>
    <n v="994000"/>
    <n v="13"/>
    <x v="4"/>
    <x v="2"/>
  </r>
  <r>
    <d v="2022-05-14T00:00:00"/>
    <s v="STA002"/>
    <x v="19"/>
    <x v="1"/>
    <x v="1"/>
    <n v="0"/>
    <x v="19"/>
    <x v="1"/>
    <s v="Pcs"/>
    <n v="5500"/>
    <n v="7500"/>
    <n v="385000"/>
    <n v="525000"/>
    <n v="14"/>
    <x v="4"/>
    <x v="2"/>
  </r>
  <r>
    <d v="2022-05-15T00:00:00"/>
    <s v="FOD003"/>
    <x v="5"/>
    <x v="0"/>
    <x v="1"/>
    <n v="0"/>
    <x v="17"/>
    <x v="4"/>
    <s v="Pcs"/>
    <n v="8750"/>
    <n v="10500"/>
    <n v="778750"/>
    <n v="934500"/>
    <n v="15"/>
    <x v="4"/>
    <x v="2"/>
  </r>
  <r>
    <d v="2022-05-16T00:00:00"/>
    <s v="PRC004"/>
    <x v="6"/>
    <x v="2"/>
    <x v="1"/>
    <n v="0"/>
    <x v="16"/>
    <x v="0"/>
    <s v="Pcs"/>
    <n v="7200"/>
    <n v="10000"/>
    <n v="532800"/>
    <n v="740000"/>
    <n v="16"/>
    <x v="4"/>
    <x v="2"/>
  </r>
  <r>
    <d v="2022-05-17T00:00:00"/>
    <s v="STA001"/>
    <x v="11"/>
    <x v="1"/>
    <x v="0"/>
    <n v="0"/>
    <x v="32"/>
    <x v="1"/>
    <s v="Pcs"/>
    <n v="9500"/>
    <n v="12000"/>
    <n v="731500"/>
    <n v="924000"/>
    <n v="17"/>
    <x v="4"/>
    <x v="2"/>
  </r>
  <r>
    <d v="2022-05-18T00:00:00"/>
    <s v="STA010"/>
    <x v="4"/>
    <x v="2"/>
    <x v="0"/>
    <n v="0"/>
    <x v="35"/>
    <x v="1"/>
    <s v="Pcs"/>
    <n v="3800"/>
    <n v="5500"/>
    <n v="326800"/>
    <n v="473000"/>
    <n v="18"/>
    <x v="4"/>
    <x v="2"/>
  </r>
  <r>
    <d v="2022-05-19T00:00:00"/>
    <s v="STA006"/>
    <x v="5"/>
    <x v="0"/>
    <x v="0"/>
    <n v="0"/>
    <x v="1"/>
    <x v="1"/>
    <s v="Pcs"/>
    <n v="3000"/>
    <n v="5000"/>
    <n v="267000"/>
    <n v="445000"/>
    <n v="19"/>
    <x v="4"/>
    <x v="2"/>
  </r>
  <r>
    <d v="2022-05-20T00:00:00"/>
    <s v="FOD002"/>
    <x v="9"/>
    <x v="1"/>
    <x v="1"/>
    <n v="0"/>
    <x v="45"/>
    <x v="4"/>
    <s v="Pcs"/>
    <n v="15500"/>
    <n v="18000"/>
    <n v="1364000"/>
    <n v="1584000"/>
    <n v="20"/>
    <x v="4"/>
    <x v="2"/>
  </r>
  <r>
    <d v="2022-05-21T00:00:00"/>
    <s v="ELC008"/>
    <x v="20"/>
    <x v="2"/>
    <x v="0"/>
    <n v="0"/>
    <x v="5"/>
    <x v="3"/>
    <s v="Pcs"/>
    <n v="20000"/>
    <n v="35000"/>
    <n v="1620000"/>
    <n v="2835000"/>
    <n v="21"/>
    <x v="4"/>
    <x v="2"/>
  </r>
  <r>
    <d v="2022-05-22T00:00:00"/>
    <s v="ELC007"/>
    <x v="2"/>
    <x v="0"/>
    <x v="0"/>
    <n v="0"/>
    <x v="11"/>
    <x v="3"/>
    <s v="Pcs"/>
    <n v="18000"/>
    <n v="27000"/>
    <n v="1620000"/>
    <n v="2430000"/>
    <n v="22"/>
    <x v="4"/>
    <x v="2"/>
  </r>
  <r>
    <d v="2022-05-23T00:00:00"/>
    <s v="STA005"/>
    <x v="4"/>
    <x v="0"/>
    <x v="0"/>
    <n v="0"/>
    <x v="14"/>
    <x v="1"/>
    <s v="Pcs"/>
    <n v="2200"/>
    <n v="3500"/>
    <n v="189200"/>
    <n v="301000"/>
    <n v="23"/>
    <x v="4"/>
    <x v="2"/>
  </r>
  <r>
    <d v="2022-05-24T00:00:00"/>
    <s v="STA007"/>
    <x v="5"/>
    <x v="1"/>
    <x v="0"/>
    <n v="0"/>
    <x v="12"/>
    <x v="1"/>
    <s v="Pcs"/>
    <n v="4500"/>
    <n v="6800"/>
    <n v="400500"/>
    <n v="605200"/>
    <n v="24"/>
    <x v="4"/>
    <x v="2"/>
  </r>
  <r>
    <d v="2022-05-25T00:00:00"/>
    <s v="STA004"/>
    <x v="17"/>
    <x v="2"/>
    <x v="0"/>
    <n v="0"/>
    <x v="7"/>
    <x v="1"/>
    <s v="Pcs"/>
    <n v="1800"/>
    <n v="3000"/>
    <n v="135000"/>
    <n v="225000"/>
    <n v="25"/>
    <x v="4"/>
    <x v="2"/>
  </r>
  <r>
    <d v="2022-05-26T00:00:00"/>
    <s v="STA003"/>
    <x v="19"/>
    <x v="0"/>
    <x v="1"/>
    <n v="0"/>
    <x v="26"/>
    <x v="1"/>
    <s v="Pcs"/>
    <n v="2500"/>
    <n v="4000"/>
    <n v="175000"/>
    <n v="280000"/>
    <n v="26"/>
    <x v="4"/>
    <x v="2"/>
  </r>
  <r>
    <d v="2022-05-27T00:00:00"/>
    <s v="BEV007"/>
    <x v="13"/>
    <x v="2"/>
    <x v="1"/>
    <n v="0"/>
    <x v="39"/>
    <x v="2"/>
    <s v="Pcs"/>
    <n v="9800"/>
    <n v="12500"/>
    <n v="833000"/>
    <n v="1062500"/>
    <n v="27"/>
    <x v="4"/>
    <x v="2"/>
  </r>
  <r>
    <d v="2022-05-28T00:00:00"/>
    <s v="STA001"/>
    <x v="17"/>
    <x v="2"/>
    <x v="1"/>
    <n v="0"/>
    <x v="32"/>
    <x v="1"/>
    <s v="Pcs"/>
    <n v="9500"/>
    <n v="12000"/>
    <n v="712500"/>
    <n v="900000"/>
    <n v="28"/>
    <x v="4"/>
    <x v="2"/>
  </r>
  <r>
    <d v="2022-05-29T00:00:00"/>
    <s v="FOD002"/>
    <x v="14"/>
    <x v="2"/>
    <x v="1"/>
    <n v="0"/>
    <x v="45"/>
    <x v="4"/>
    <s v="Pcs"/>
    <n v="15500"/>
    <n v="18000"/>
    <n v="1224500"/>
    <n v="1422000"/>
    <n v="29"/>
    <x v="4"/>
    <x v="2"/>
  </r>
  <r>
    <d v="2022-05-30T00:00:00"/>
    <s v="FOD001"/>
    <x v="4"/>
    <x v="1"/>
    <x v="1"/>
    <n v="0"/>
    <x v="47"/>
    <x v="4"/>
    <s v="Pcs"/>
    <n v="9000"/>
    <n v="11000"/>
    <n v="774000"/>
    <n v="946000"/>
    <n v="30"/>
    <x v="4"/>
    <x v="2"/>
  </r>
  <r>
    <d v="2022-05-31T00:00:00"/>
    <s v="BEV001"/>
    <x v="19"/>
    <x v="1"/>
    <x v="0"/>
    <n v="0"/>
    <x v="27"/>
    <x v="2"/>
    <s v="Pcs"/>
    <n v="3750"/>
    <n v="5000"/>
    <n v="262500"/>
    <n v="350000"/>
    <n v="31"/>
    <x v="4"/>
    <x v="2"/>
  </r>
  <r>
    <d v="2022-06-01T00:00:00"/>
    <s v="ELC002"/>
    <x v="12"/>
    <x v="1"/>
    <x v="1"/>
    <n v="0"/>
    <x v="25"/>
    <x v="3"/>
    <s v="Pcs"/>
    <n v="20000"/>
    <n v="30000"/>
    <n v="1560000"/>
    <n v="2340000"/>
    <n v="1"/>
    <x v="5"/>
    <x v="2"/>
  </r>
  <r>
    <d v="2022-06-02T00:00:00"/>
    <s v="BEV008"/>
    <x v="8"/>
    <x v="2"/>
    <x v="0"/>
    <n v="0"/>
    <x v="10"/>
    <x v="2"/>
    <s v="Pcs"/>
    <n v="11000"/>
    <n v="14000"/>
    <n v="957000"/>
    <n v="1218000"/>
    <n v="2"/>
    <x v="5"/>
    <x v="2"/>
  </r>
  <r>
    <d v="2022-06-03T00:00:00"/>
    <s v="PRC006"/>
    <x v="14"/>
    <x v="0"/>
    <x v="0"/>
    <n v="0"/>
    <x v="40"/>
    <x v="0"/>
    <s v="Pcs"/>
    <n v="14000"/>
    <n v="17500"/>
    <n v="1106000"/>
    <n v="1382500"/>
    <n v="3"/>
    <x v="5"/>
    <x v="2"/>
  </r>
  <r>
    <d v="2022-06-04T00:00:00"/>
    <s v="BEV003"/>
    <x v="11"/>
    <x v="0"/>
    <x v="0"/>
    <n v="0"/>
    <x v="21"/>
    <x v="2"/>
    <s v="Pcs"/>
    <n v="3000"/>
    <n v="4500"/>
    <n v="231000"/>
    <n v="346500"/>
    <n v="4"/>
    <x v="5"/>
    <x v="2"/>
  </r>
  <r>
    <d v="2022-06-05T00:00:00"/>
    <s v="ELC005"/>
    <x v="3"/>
    <x v="2"/>
    <x v="1"/>
    <n v="0"/>
    <x v="13"/>
    <x v="3"/>
    <s v="Pcs"/>
    <n v="25000"/>
    <n v="35000"/>
    <n v="1825000"/>
    <n v="2555000"/>
    <n v="5"/>
    <x v="5"/>
    <x v="2"/>
  </r>
  <r>
    <d v="2022-06-06T00:00:00"/>
    <s v="STA010"/>
    <x v="20"/>
    <x v="0"/>
    <x v="1"/>
    <n v="0"/>
    <x v="35"/>
    <x v="1"/>
    <s v="Pcs"/>
    <n v="3800"/>
    <n v="5500"/>
    <n v="307800"/>
    <n v="445500"/>
    <n v="6"/>
    <x v="5"/>
    <x v="2"/>
  </r>
  <r>
    <d v="2022-06-07T00:00:00"/>
    <s v="FOD001"/>
    <x v="10"/>
    <x v="0"/>
    <x v="0"/>
    <n v="0"/>
    <x v="47"/>
    <x v="4"/>
    <s v="Pcs"/>
    <n v="9000"/>
    <n v="11000"/>
    <n v="756000"/>
    <n v="924000"/>
    <n v="7"/>
    <x v="5"/>
    <x v="2"/>
  </r>
  <r>
    <d v="2022-06-08T00:00:00"/>
    <s v="ELC009"/>
    <x v="17"/>
    <x v="0"/>
    <x v="1"/>
    <n v="0"/>
    <x v="18"/>
    <x v="3"/>
    <s v="Pcs"/>
    <n v="12000"/>
    <n v="20000"/>
    <n v="900000"/>
    <n v="1500000"/>
    <n v="8"/>
    <x v="5"/>
    <x v="2"/>
  </r>
  <r>
    <d v="2022-06-09T00:00:00"/>
    <s v="FOD002"/>
    <x v="16"/>
    <x v="2"/>
    <x v="0"/>
    <n v="0"/>
    <x v="45"/>
    <x v="4"/>
    <s v="Pcs"/>
    <n v="15500"/>
    <n v="18000"/>
    <n v="1271000"/>
    <n v="1476000"/>
    <n v="9"/>
    <x v="5"/>
    <x v="2"/>
  </r>
  <r>
    <d v="2022-06-10T00:00:00"/>
    <s v="PRC002"/>
    <x v="13"/>
    <x v="2"/>
    <x v="0"/>
    <n v="0"/>
    <x v="38"/>
    <x v="0"/>
    <s v="Pcs"/>
    <n v="15000"/>
    <n v="18000"/>
    <n v="1275000"/>
    <n v="1530000"/>
    <n v="10"/>
    <x v="5"/>
    <x v="2"/>
  </r>
  <r>
    <d v="2022-06-11T00:00:00"/>
    <s v="FOD007"/>
    <x v="3"/>
    <x v="1"/>
    <x v="0"/>
    <n v="0"/>
    <x v="15"/>
    <x v="4"/>
    <s v="Pcs"/>
    <n v="7200"/>
    <n v="9500"/>
    <n v="525600"/>
    <n v="693500"/>
    <n v="11"/>
    <x v="5"/>
    <x v="2"/>
  </r>
  <r>
    <d v="2022-06-12T00:00:00"/>
    <s v="FOD007"/>
    <x v="2"/>
    <x v="2"/>
    <x v="0"/>
    <n v="0"/>
    <x v="15"/>
    <x v="4"/>
    <s v="Pcs"/>
    <n v="7200"/>
    <n v="9500"/>
    <n v="648000"/>
    <n v="855000"/>
    <n v="12"/>
    <x v="5"/>
    <x v="2"/>
  </r>
  <r>
    <d v="2022-06-13T00:00:00"/>
    <s v="FOD009"/>
    <x v="9"/>
    <x v="0"/>
    <x v="0"/>
    <n v="0"/>
    <x v="31"/>
    <x v="4"/>
    <s v="Pcs"/>
    <n v="5500"/>
    <n v="7250"/>
    <n v="484000"/>
    <n v="638000"/>
    <n v="13"/>
    <x v="5"/>
    <x v="2"/>
  </r>
  <r>
    <d v="2022-06-14T00:00:00"/>
    <s v="PRC010"/>
    <x v="8"/>
    <x v="2"/>
    <x v="1"/>
    <n v="0"/>
    <x v="6"/>
    <x v="0"/>
    <s v="Pcs"/>
    <n v="24500"/>
    <n v="29000"/>
    <n v="2131500"/>
    <n v="2523000"/>
    <n v="14"/>
    <x v="5"/>
    <x v="2"/>
  </r>
  <r>
    <d v="2022-06-15T00:00:00"/>
    <s v="BEV004"/>
    <x v="17"/>
    <x v="2"/>
    <x v="0"/>
    <n v="0"/>
    <x v="46"/>
    <x v="2"/>
    <s v="Pcs"/>
    <n v="8000"/>
    <n v="10500"/>
    <n v="600000"/>
    <n v="787500"/>
    <n v="15"/>
    <x v="5"/>
    <x v="2"/>
  </r>
  <r>
    <d v="2022-06-16T00:00:00"/>
    <s v="BEV004"/>
    <x v="16"/>
    <x v="0"/>
    <x v="1"/>
    <n v="0"/>
    <x v="46"/>
    <x v="2"/>
    <s v="Pcs"/>
    <n v="8000"/>
    <n v="10500"/>
    <n v="656000"/>
    <n v="861000"/>
    <n v="16"/>
    <x v="5"/>
    <x v="2"/>
  </r>
  <r>
    <d v="2022-06-17T00:00:00"/>
    <s v="FOD007"/>
    <x v="0"/>
    <x v="0"/>
    <x v="0"/>
    <n v="0"/>
    <x v="15"/>
    <x v="4"/>
    <s v="Pcs"/>
    <n v="7200"/>
    <n v="9500"/>
    <n v="597600"/>
    <n v="788500"/>
    <n v="17"/>
    <x v="5"/>
    <x v="2"/>
  </r>
  <r>
    <d v="2022-06-18T00:00:00"/>
    <s v="PRC006"/>
    <x v="14"/>
    <x v="2"/>
    <x v="1"/>
    <n v="0"/>
    <x v="40"/>
    <x v="0"/>
    <s v="Pcs"/>
    <n v="14000"/>
    <n v="17500"/>
    <n v="1106000"/>
    <n v="1382500"/>
    <n v="18"/>
    <x v="5"/>
    <x v="2"/>
  </r>
  <r>
    <d v="2022-06-19T00:00:00"/>
    <s v="STA008"/>
    <x v="2"/>
    <x v="1"/>
    <x v="0"/>
    <n v="0"/>
    <x v="28"/>
    <x v="1"/>
    <s v="Pcs"/>
    <n v="5000"/>
    <n v="7500"/>
    <n v="450000"/>
    <n v="675000"/>
    <n v="19"/>
    <x v="5"/>
    <x v="2"/>
  </r>
  <r>
    <d v="2022-06-20T00:00:00"/>
    <s v="PRC002"/>
    <x v="15"/>
    <x v="2"/>
    <x v="0"/>
    <n v="0"/>
    <x v="38"/>
    <x v="0"/>
    <s v="Pcs"/>
    <n v="15000"/>
    <n v="18000"/>
    <n v="1200000"/>
    <n v="1440000"/>
    <n v="20"/>
    <x v="5"/>
    <x v="2"/>
  </r>
  <r>
    <d v="2022-06-21T00:00:00"/>
    <s v="STA008"/>
    <x v="1"/>
    <x v="1"/>
    <x v="1"/>
    <n v="0"/>
    <x v="28"/>
    <x v="1"/>
    <s v="Pcs"/>
    <n v="5000"/>
    <n v="7500"/>
    <n v="380000"/>
    <n v="570000"/>
    <n v="21"/>
    <x v="5"/>
    <x v="2"/>
  </r>
  <r>
    <d v="2022-06-22T00:00:00"/>
    <s v="BEV004"/>
    <x v="7"/>
    <x v="1"/>
    <x v="1"/>
    <n v="0"/>
    <x v="46"/>
    <x v="2"/>
    <s v="Pcs"/>
    <n v="8000"/>
    <n v="10500"/>
    <n v="576000"/>
    <n v="756000"/>
    <n v="22"/>
    <x v="5"/>
    <x v="2"/>
  </r>
  <r>
    <d v="2022-06-23T00:00:00"/>
    <s v="BEV003"/>
    <x v="17"/>
    <x v="1"/>
    <x v="0"/>
    <n v="0"/>
    <x v="21"/>
    <x v="2"/>
    <s v="Pcs"/>
    <n v="3000"/>
    <n v="4500"/>
    <n v="225000"/>
    <n v="337500"/>
    <n v="23"/>
    <x v="5"/>
    <x v="2"/>
  </r>
  <r>
    <d v="2022-06-24T00:00:00"/>
    <s v="PRC007"/>
    <x v="9"/>
    <x v="0"/>
    <x v="0"/>
    <n v="0"/>
    <x v="42"/>
    <x v="0"/>
    <s v="Pcs"/>
    <n v="9500"/>
    <n v="12000"/>
    <n v="836000"/>
    <n v="1056000"/>
    <n v="24"/>
    <x v="5"/>
    <x v="2"/>
  </r>
  <r>
    <d v="2022-06-25T00:00:00"/>
    <s v="PRC005"/>
    <x v="3"/>
    <x v="1"/>
    <x v="0"/>
    <n v="0"/>
    <x v="22"/>
    <x v="0"/>
    <s v="Pcs"/>
    <n v="20500"/>
    <n v="24000"/>
    <n v="1496500"/>
    <n v="1752000"/>
    <n v="25"/>
    <x v="5"/>
    <x v="2"/>
  </r>
  <r>
    <d v="2022-06-26T00:00:00"/>
    <s v="STA002"/>
    <x v="11"/>
    <x v="1"/>
    <x v="0"/>
    <n v="0"/>
    <x v="19"/>
    <x v="1"/>
    <s v="Pcs"/>
    <n v="5500"/>
    <n v="7500"/>
    <n v="423500"/>
    <n v="577500"/>
    <n v="26"/>
    <x v="5"/>
    <x v="2"/>
  </r>
  <r>
    <d v="2022-06-27T00:00:00"/>
    <s v="PRC003"/>
    <x v="5"/>
    <x v="2"/>
    <x v="1"/>
    <n v="0"/>
    <x v="0"/>
    <x v="0"/>
    <s v="Pcs"/>
    <n v="6500"/>
    <n v="9000"/>
    <n v="578500"/>
    <n v="801000"/>
    <n v="27"/>
    <x v="5"/>
    <x v="2"/>
  </r>
  <r>
    <d v="2022-06-28T00:00:00"/>
    <s v="FOD003"/>
    <x v="7"/>
    <x v="2"/>
    <x v="0"/>
    <n v="0"/>
    <x v="17"/>
    <x v="4"/>
    <s v="Pcs"/>
    <n v="8750"/>
    <n v="10500"/>
    <n v="630000"/>
    <n v="756000"/>
    <n v="28"/>
    <x v="5"/>
    <x v="2"/>
  </r>
  <r>
    <d v="2022-06-29T00:00:00"/>
    <s v="STA010"/>
    <x v="0"/>
    <x v="0"/>
    <x v="1"/>
    <n v="0"/>
    <x v="35"/>
    <x v="1"/>
    <s v="Pcs"/>
    <n v="3800"/>
    <n v="5500"/>
    <n v="315400"/>
    <n v="456500"/>
    <n v="29"/>
    <x v="5"/>
    <x v="2"/>
  </r>
  <r>
    <d v="2022-06-30T00:00:00"/>
    <s v="PRC008"/>
    <x v="8"/>
    <x v="2"/>
    <x v="1"/>
    <n v="0"/>
    <x v="3"/>
    <x v="0"/>
    <s v="Pcs"/>
    <n v="13500"/>
    <n v="17000"/>
    <n v="1174500"/>
    <n v="1479000"/>
    <n v="30"/>
    <x v="5"/>
    <x v="2"/>
  </r>
  <r>
    <d v="2022-07-01T00:00:00"/>
    <s v="PRC001"/>
    <x v="0"/>
    <x v="2"/>
    <x v="0"/>
    <n v="0"/>
    <x v="43"/>
    <x v="0"/>
    <s v="Pcs"/>
    <n v="18000"/>
    <n v="21000"/>
    <n v="1494000"/>
    <n v="1743000"/>
    <n v="1"/>
    <x v="6"/>
    <x v="2"/>
  </r>
  <r>
    <d v="2022-07-02T00:00:00"/>
    <s v="ELC005"/>
    <x v="11"/>
    <x v="1"/>
    <x v="1"/>
    <n v="0"/>
    <x v="13"/>
    <x v="3"/>
    <s v="Pcs"/>
    <n v="25000"/>
    <n v="35000"/>
    <n v="1925000"/>
    <n v="2695000"/>
    <n v="2"/>
    <x v="6"/>
    <x v="2"/>
  </r>
  <r>
    <d v="2022-07-03T00:00:00"/>
    <s v="STA004"/>
    <x v="3"/>
    <x v="1"/>
    <x v="0"/>
    <n v="0"/>
    <x v="7"/>
    <x v="1"/>
    <s v="Pcs"/>
    <n v="1800"/>
    <n v="3000"/>
    <n v="131400"/>
    <n v="219000"/>
    <n v="3"/>
    <x v="6"/>
    <x v="2"/>
  </r>
  <r>
    <d v="2022-07-04T00:00:00"/>
    <s v="ELC009"/>
    <x v="5"/>
    <x v="0"/>
    <x v="1"/>
    <n v="0"/>
    <x v="18"/>
    <x v="3"/>
    <s v="Pcs"/>
    <n v="12000"/>
    <n v="20000"/>
    <n v="1068000"/>
    <n v="1780000"/>
    <n v="4"/>
    <x v="6"/>
    <x v="2"/>
  </r>
  <r>
    <d v="2022-07-05T00:00:00"/>
    <s v="FOD005"/>
    <x v="2"/>
    <x v="2"/>
    <x v="0"/>
    <n v="0"/>
    <x v="29"/>
    <x v="4"/>
    <s v="Pcs"/>
    <n v="12500"/>
    <n v="15000"/>
    <n v="1125000"/>
    <n v="1350000"/>
    <n v="5"/>
    <x v="6"/>
    <x v="2"/>
  </r>
  <r>
    <d v="2022-07-06T00:00:00"/>
    <s v="ELC002"/>
    <x v="16"/>
    <x v="1"/>
    <x v="0"/>
    <n v="0"/>
    <x v="25"/>
    <x v="3"/>
    <s v="Pcs"/>
    <n v="20000"/>
    <n v="30000"/>
    <n v="1640000"/>
    <n v="2460000"/>
    <n v="6"/>
    <x v="6"/>
    <x v="2"/>
  </r>
  <r>
    <d v="2022-07-07T00:00:00"/>
    <s v="ELC008"/>
    <x v="19"/>
    <x v="2"/>
    <x v="1"/>
    <n v="0"/>
    <x v="5"/>
    <x v="3"/>
    <s v="Pcs"/>
    <n v="20000"/>
    <n v="35000"/>
    <n v="1400000"/>
    <n v="2450000"/>
    <n v="7"/>
    <x v="6"/>
    <x v="2"/>
  </r>
  <r>
    <d v="2022-07-08T00:00:00"/>
    <s v="STA003"/>
    <x v="9"/>
    <x v="1"/>
    <x v="1"/>
    <n v="0"/>
    <x v="26"/>
    <x v="1"/>
    <s v="Pcs"/>
    <n v="2500"/>
    <n v="4000"/>
    <n v="220000"/>
    <n v="352000"/>
    <n v="8"/>
    <x v="6"/>
    <x v="2"/>
  </r>
  <r>
    <d v="2022-07-09T00:00:00"/>
    <s v="BEV007"/>
    <x v="20"/>
    <x v="0"/>
    <x v="1"/>
    <n v="0"/>
    <x v="39"/>
    <x v="2"/>
    <s v="Pcs"/>
    <n v="9800"/>
    <n v="12500"/>
    <n v="793800"/>
    <n v="1012500"/>
    <n v="9"/>
    <x v="6"/>
    <x v="2"/>
  </r>
  <r>
    <d v="2022-07-10T00:00:00"/>
    <s v="BEV009"/>
    <x v="8"/>
    <x v="0"/>
    <x v="1"/>
    <n v="0"/>
    <x v="33"/>
    <x v="2"/>
    <s v="Pcs"/>
    <n v="6500"/>
    <n v="8500"/>
    <n v="565500"/>
    <n v="739500"/>
    <n v="10"/>
    <x v="6"/>
    <x v="2"/>
  </r>
  <r>
    <d v="2022-07-11T00:00:00"/>
    <s v="PRC004"/>
    <x v="16"/>
    <x v="1"/>
    <x v="1"/>
    <n v="0"/>
    <x v="16"/>
    <x v="0"/>
    <s v="Pcs"/>
    <n v="7200"/>
    <n v="10000"/>
    <n v="590400"/>
    <n v="820000"/>
    <n v="11"/>
    <x v="6"/>
    <x v="2"/>
  </r>
  <r>
    <d v="2022-07-12T00:00:00"/>
    <s v="STA002"/>
    <x v="17"/>
    <x v="0"/>
    <x v="0"/>
    <n v="0"/>
    <x v="19"/>
    <x v="1"/>
    <s v="Pcs"/>
    <n v="5500"/>
    <n v="7500"/>
    <n v="412500"/>
    <n v="562500"/>
    <n v="12"/>
    <x v="6"/>
    <x v="2"/>
  </r>
  <r>
    <d v="2022-07-13T00:00:00"/>
    <s v="FOD007"/>
    <x v="16"/>
    <x v="0"/>
    <x v="0"/>
    <n v="0"/>
    <x v="15"/>
    <x v="4"/>
    <s v="Pcs"/>
    <n v="7200"/>
    <n v="9500"/>
    <n v="590400"/>
    <n v="779000"/>
    <n v="13"/>
    <x v="6"/>
    <x v="2"/>
  </r>
  <r>
    <d v="2022-07-14T00:00:00"/>
    <s v="PRC008"/>
    <x v="1"/>
    <x v="0"/>
    <x v="1"/>
    <n v="0"/>
    <x v="3"/>
    <x v="0"/>
    <s v="Pcs"/>
    <n v="13500"/>
    <n v="17000"/>
    <n v="1026000"/>
    <n v="1292000"/>
    <n v="14"/>
    <x v="6"/>
    <x v="2"/>
  </r>
  <r>
    <d v="2022-07-15T00:00:00"/>
    <s v="ELC003"/>
    <x v="5"/>
    <x v="0"/>
    <x v="1"/>
    <n v="0"/>
    <x v="44"/>
    <x v="3"/>
    <s v="Pcs"/>
    <n v="15000"/>
    <n v="25000"/>
    <n v="1335000"/>
    <n v="2225000"/>
    <n v="15"/>
    <x v="6"/>
    <x v="2"/>
  </r>
  <r>
    <d v="2022-07-16T00:00:00"/>
    <s v="ELC001"/>
    <x v="10"/>
    <x v="1"/>
    <x v="0"/>
    <n v="0"/>
    <x v="30"/>
    <x v="3"/>
    <s v="Pcs"/>
    <n v="10000"/>
    <n v="15000"/>
    <n v="840000"/>
    <n v="1260000"/>
    <n v="16"/>
    <x v="6"/>
    <x v="2"/>
  </r>
  <r>
    <d v="2022-07-17T00:00:00"/>
    <s v="BEV004"/>
    <x v="18"/>
    <x v="1"/>
    <x v="1"/>
    <n v="0"/>
    <x v="46"/>
    <x v="2"/>
    <s v="Pcs"/>
    <n v="8000"/>
    <n v="10500"/>
    <n v="568000"/>
    <n v="745500"/>
    <n v="17"/>
    <x v="6"/>
    <x v="2"/>
  </r>
  <r>
    <d v="2022-07-18T00:00:00"/>
    <s v="FOD002"/>
    <x v="3"/>
    <x v="2"/>
    <x v="0"/>
    <n v="0"/>
    <x v="45"/>
    <x v="4"/>
    <s v="Pcs"/>
    <n v="15500"/>
    <n v="18000"/>
    <n v="1131500"/>
    <n v="1314000"/>
    <n v="18"/>
    <x v="6"/>
    <x v="2"/>
  </r>
  <r>
    <d v="2022-07-19T00:00:00"/>
    <s v="FOD007"/>
    <x v="16"/>
    <x v="1"/>
    <x v="0"/>
    <n v="0"/>
    <x v="15"/>
    <x v="4"/>
    <s v="Pcs"/>
    <n v="7200"/>
    <n v="9500"/>
    <n v="590400"/>
    <n v="779000"/>
    <n v="19"/>
    <x v="6"/>
    <x v="2"/>
  </r>
  <r>
    <d v="2022-07-20T00:00:00"/>
    <s v="STA010"/>
    <x v="0"/>
    <x v="2"/>
    <x v="1"/>
    <n v="0"/>
    <x v="35"/>
    <x v="1"/>
    <s v="Pcs"/>
    <n v="3800"/>
    <n v="5500"/>
    <n v="315400"/>
    <n v="456500"/>
    <n v="20"/>
    <x v="6"/>
    <x v="2"/>
  </r>
  <r>
    <d v="2022-07-21T00:00:00"/>
    <s v="ELC004"/>
    <x v="0"/>
    <x v="0"/>
    <x v="0"/>
    <n v="0"/>
    <x v="9"/>
    <x v="3"/>
    <s v="Pcs"/>
    <n v="20000"/>
    <n v="30000"/>
    <n v="1660000"/>
    <n v="2490000"/>
    <n v="21"/>
    <x v="6"/>
    <x v="2"/>
  </r>
  <r>
    <d v="2022-07-22T00:00:00"/>
    <s v="BEV009"/>
    <x v="20"/>
    <x v="2"/>
    <x v="1"/>
    <n v="0"/>
    <x v="33"/>
    <x v="2"/>
    <s v="Pcs"/>
    <n v="6500"/>
    <n v="8500"/>
    <n v="526500"/>
    <n v="688500"/>
    <n v="22"/>
    <x v="6"/>
    <x v="2"/>
  </r>
  <r>
    <d v="2022-07-23T00:00:00"/>
    <s v="FOD006"/>
    <x v="11"/>
    <x v="1"/>
    <x v="0"/>
    <n v="0"/>
    <x v="34"/>
    <x v="4"/>
    <s v="Pcs"/>
    <n v="4800"/>
    <n v="6500"/>
    <n v="369600"/>
    <n v="500500"/>
    <n v="23"/>
    <x v="6"/>
    <x v="2"/>
  </r>
  <r>
    <d v="2022-07-24T00:00:00"/>
    <s v="STA008"/>
    <x v="3"/>
    <x v="0"/>
    <x v="0"/>
    <n v="0"/>
    <x v="28"/>
    <x v="1"/>
    <s v="Pcs"/>
    <n v="5000"/>
    <n v="7500"/>
    <n v="365000"/>
    <n v="547500"/>
    <n v="24"/>
    <x v="6"/>
    <x v="2"/>
  </r>
  <r>
    <d v="2022-07-25T00:00:00"/>
    <s v="STA003"/>
    <x v="11"/>
    <x v="2"/>
    <x v="0"/>
    <n v="0"/>
    <x v="26"/>
    <x v="1"/>
    <s v="Pcs"/>
    <n v="2500"/>
    <n v="4000"/>
    <n v="192500"/>
    <n v="308000"/>
    <n v="25"/>
    <x v="6"/>
    <x v="2"/>
  </r>
  <r>
    <d v="2022-07-26T00:00:00"/>
    <s v="STA007"/>
    <x v="13"/>
    <x v="0"/>
    <x v="1"/>
    <n v="0"/>
    <x v="12"/>
    <x v="1"/>
    <s v="Pcs"/>
    <n v="4500"/>
    <n v="6800"/>
    <n v="382500"/>
    <n v="578000"/>
    <n v="26"/>
    <x v="6"/>
    <x v="2"/>
  </r>
  <r>
    <d v="2022-07-27T00:00:00"/>
    <s v="STA002"/>
    <x v="6"/>
    <x v="0"/>
    <x v="1"/>
    <n v="0"/>
    <x v="19"/>
    <x v="1"/>
    <s v="Pcs"/>
    <n v="5500"/>
    <n v="7500"/>
    <n v="407000"/>
    <n v="555000"/>
    <n v="27"/>
    <x v="6"/>
    <x v="2"/>
  </r>
  <r>
    <d v="2022-07-28T00:00:00"/>
    <s v="FOD001"/>
    <x v="15"/>
    <x v="0"/>
    <x v="1"/>
    <n v="0"/>
    <x v="47"/>
    <x v="4"/>
    <s v="Pcs"/>
    <n v="9000"/>
    <n v="11000"/>
    <n v="720000"/>
    <n v="880000"/>
    <n v="28"/>
    <x v="6"/>
    <x v="2"/>
  </r>
  <r>
    <d v="2022-07-29T00:00:00"/>
    <s v="PRC005"/>
    <x v="6"/>
    <x v="1"/>
    <x v="1"/>
    <n v="0"/>
    <x v="22"/>
    <x v="0"/>
    <s v="Pcs"/>
    <n v="20500"/>
    <n v="24000"/>
    <n v="1517000"/>
    <n v="1776000"/>
    <n v="29"/>
    <x v="6"/>
    <x v="2"/>
  </r>
  <r>
    <d v="2022-07-30T00:00:00"/>
    <s v="PRC002"/>
    <x v="0"/>
    <x v="2"/>
    <x v="1"/>
    <n v="0"/>
    <x v="38"/>
    <x v="0"/>
    <s v="Pcs"/>
    <n v="15000"/>
    <n v="18000"/>
    <n v="1245000"/>
    <n v="1494000"/>
    <n v="30"/>
    <x v="6"/>
    <x v="2"/>
  </r>
  <r>
    <d v="2022-07-31T00:00:00"/>
    <s v="ELC009"/>
    <x v="3"/>
    <x v="0"/>
    <x v="0"/>
    <n v="0"/>
    <x v="18"/>
    <x v="3"/>
    <s v="Pcs"/>
    <n v="12000"/>
    <n v="20000"/>
    <n v="876000"/>
    <n v="1460000"/>
    <n v="31"/>
    <x v="6"/>
    <x v="2"/>
  </r>
  <r>
    <d v="2022-08-01T00:00:00"/>
    <s v="STA004"/>
    <x v="12"/>
    <x v="2"/>
    <x v="0"/>
    <n v="0"/>
    <x v="7"/>
    <x v="1"/>
    <s v="Pcs"/>
    <n v="1800"/>
    <n v="3000"/>
    <n v="140400"/>
    <n v="234000"/>
    <n v="1"/>
    <x v="7"/>
    <x v="2"/>
  </r>
  <r>
    <d v="2022-08-02T00:00:00"/>
    <s v="BEV007"/>
    <x v="1"/>
    <x v="2"/>
    <x v="0"/>
    <n v="0"/>
    <x v="39"/>
    <x v="2"/>
    <s v="Pcs"/>
    <n v="9800"/>
    <n v="12500"/>
    <n v="744800"/>
    <n v="950000"/>
    <n v="2"/>
    <x v="7"/>
    <x v="2"/>
  </r>
  <r>
    <d v="2022-08-03T00:00:00"/>
    <s v="ELC009"/>
    <x v="20"/>
    <x v="0"/>
    <x v="0"/>
    <n v="0"/>
    <x v="18"/>
    <x v="3"/>
    <s v="Pcs"/>
    <n v="12000"/>
    <n v="20000"/>
    <n v="972000"/>
    <n v="1620000"/>
    <n v="3"/>
    <x v="7"/>
    <x v="2"/>
  </r>
  <r>
    <d v="2022-08-04T00:00:00"/>
    <s v="STA010"/>
    <x v="9"/>
    <x v="1"/>
    <x v="0"/>
    <n v="0"/>
    <x v="35"/>
    <x v="1"/>
    <s v="Pcs"/>
    <n v="3800"/>
    <n v="5500"/>
    <n v="334400"/>
    <n v="484000"/>
    <n v="4"/>
    <x v="7"/>
    <x v="2"/>
  </r>
  <r>
    <d v="2022-08-05T00:00:00"/>
    <s v="FOD007"/>
    <x v="3"/>
    <x v="0"/>
    <x v="1"/>
    <n v="0"/>
    <x v="15"/>
    <x v="4"/>
    <s v="Pcs"/>
    <n v="7200"/>
    <n v="9500"/>
    <n v="525600"/>
    <n v="693500"/>
    <n v="5"/>
    <x v="7"/>
    <x v="2"/>
  </r>
  <r>
    <d v="2022-08-06T00:00:00"/>
    <s v="FOD004"/>
    <x v="0"/>
    <x v="2"/>
    <x v="0"/>
    <n v="0"/>
    <x v="48"/>
    <x v="4"/>
    <s v="Pcs"/>
    <n v="6200"/>
    <n v="7800"/>
    <n v="514600"/>
    <n v="647400"/>
    <n v="6"/>
    <x v="7"/>
    <x v="2"/>
  </r>
  <r>
    <d v="2022-08-07T00:00:00"/>
    <s v="FOD001"/>
    <x v="9"/>
    <x v="1"/>
    <x v="0"/>
    <n v="0"/>
    <x v="47"/>
    <x v="4"/>
    <s v="Pcs"/>
    <n v="9000"/>
    <n v="11000"/>
    <n v="792000"/>
    <n v="968000"/>
    <n v="7"/>
    <x v="7"/>
    <x v="2"/>
  </r>
  <r>
    <d v="2022-08-08T00:00:00"/>
    <s v="FOD002"/>
    <x v="1"/>
    <x v="2"/>
    <x v="0"/>
    <n v="0"/>
    <x v="45"/>
    <x v="4"/>
    <s v="Pcs"/>
    <n v="15500"/>
    <n v="18000"/>
    <n v="1178000"/>
    <n v="1368000"/>
    <n v="8"/>
    <x v="7"/>
    <x v="2"/>
  </r>
  <r>
    <d v="2022-08-09T00:00:00"/>
    <s v="ELC001"/>
    <x v="11"/>
    <x v="2"/>
    <x v="0"/>
    <n v="0"/>
    <x v="30"/>
    <x v="3"/>
    <s v="Pcs"/>
    <n v="10000"/>
    <n v="15000"/>
    <n v="770000"/>
    <n v="1155000"/>
    <n v="9"/>
    <x v="7"/>
    <x v="2"/>
  </r>
  <r>
    <d v="2022-08-10T00:00:00"/>
    <s v="ELC002"/>
    <x v="6"/>
    <x v="1"/>
    <x v="0"/>
    <n v="0"/>
    <x v="25"/>
    <x v="3"/>
    <s v="Pcs"/>
    <n v="20000"/>
    <n v="30000"/>
    <n v="1480000"/>
    <n v="2220000"/>
    <n v="10"/>
    <x v="7"/>
    <x v="2"/>
  </r>
  <r>
    <d v="2022-08-11T00:00:00"/>
    <s v="BEV009"/>
    <x v="2"/>
    <x v="2"/>
    <x v="0"/>
    <n v="0"/>
    <x v="33"/>
    <x v="2"/>
    <s v="Pcs"/>
    <n v="6500"/>
    <n v="8500"/>
    <n v="585000"/>
    <n v="765000"/>
    <n v="11"/>
    <x v="7"/>
    <x v="2"/>
  </r>
  <r>
    <d v="2022-08-12T00:00:00"/>
    <s v="PRC001"/>
    <x v="17"/>
    <x v="0"/>
    <x v="0"/>
    <n v="0"/>
    <x v="43"/>
    <x v="0"/>
    <s v="Pcs"/>
    <n v="18000"/>
    <n v="21000"/>
    <n v="1350000"/>
    <n v="1575000"/>
    <n v="12"/>
    <x v="7"/>
    <x v="2"/>
  </r>
  <r>
    <d v="2022-08-13T00:00:00"/>
    <s v="STA010"/>
    <x v="20"/>
    <x v="1"/>
    <x v="0"/>
    <n v="0"/>
    <x v="35"/>
    <x v="1"/>
    <s v="Pcs"/>
    <n v="3800"/>
    <n v="5500"/>
    <n v="307800"/>
    <n v="445500"/>
    <n v="13"/>
    <x v="7"/>
    <x v="2"/>
  </r>
  <r>
    <d v="2022-08-14T00:00:00"/>
    <s v="FOD008"/>
    <x v="1"/>
    <x v="2"/>
    <x v="1"/>
    <n v="0"/>
    <x v="8"/>
    <x v="4"/>
    <s v="Pcs"/>
    <n v="3000"/>
    <n v="4500"/>
    <n v="228000"/>
    <n v="342000"/>
    <n v="14"/>
    <x v="7"/>
    <x v="2"/>
  </r>
  <r>
    <d v="2022-08-15T00:00:00"/>
    <s v="FOD008"/>
    <x v="5"/>
    <x v="2"/>
    <x v="1"/>
    <n v="0"/>
    <x v="8"/>
    <x v="4"/>
    <s v="Pcs"/>
    <n v="3000"/>
    <n v="4500"/>
    <n v="267000"/>
    <n v="400500"/>
    <n v="15"/>
    <x v="7"/>
    <x v="2"/>
  </r>
  <r>
    <d v="2022-08-16T00:00:00"/>
    <s v="FOD003"/>
    <x v="9"/>
    <x v="1"/>
    <x v="1"/>
    <n v="0"/>
    <x v="17"/>
    <x v="4"/>
    <s v="Pcs"/>
    <n v="8750"/>
    <n v="10500"/>
    <n v="770000"/>
    <n v="924000"/>
    <n v="16"/>
    <x v="7"/>
    <x v="2"/>
  </r>
  <r>
    <d v="2022-08-17T00:00:00"/>
    <s v="FOD008"/>
    <x v="9"/>
    <x v="1"/>
    <x v="1"/>
    <n v="0"/>
    <x v="8"/>
    <x v="4"/>
    <s v="Pcs"/>
    <n v="3000"/>
    <n v="4500"/>
    <n v="264000"/>
    <n v="396000"/>
    <n v="17"/>
    <x v="7"/>
    <x v="2"/>
  </r>
  <r>
    <d v="2022-08-18T00:00:00"/>
    <s v="BEV007"/>
    <x v="20"/>
    <x v="1"/>
    <x v="1"/>
    <n v="0"/>
    <x v="39"/>
    <x v="2"/>
    <s v="Pcs"/>
    <n v="9800"/>
    <n v="12500"/>
    <n v="793800"/>
    <n v="1012500"/>
    <n v="18"/>
    <x v="7"/>
    <x v="2"/>
  </r>
  <r>
    <d v="2022-08-19T00:00:00"/>
    <s v="ELC006"/>
    <x v="20"/>
    <x v="0"/>
    <x v="0"/>
    <n v="0"/>
    <x v="41"/>
    <x v="3"/>
    <s v="Pcs"/>
    <n v="15000"/>
    <n v="20000"/>
    <n v="1215000"/>
    <n v="1620000"/>
    <n v="19"/>
    <x v="7"/>
    <x v="2"/>
  </r>
  <r>
    <d v="2022-08-20T00:00:00"/>
    <s v="ELC008"/>
    <x v="0"/>
    <x v="0"/>
    <x v="1"/>
    <n v="0"/>
    <x v="5"/>
    <x v="3"/>
    <s v="Pcs"/>
    <n v="20000"/>
    <n v="35000"/>
    <n v="1660000"/>
    <n v="2905000"/>
    <n v="20"/>
    <x v="7"/>
    <x v="2"/>
  </r>
  <r>
    <d v="2022-08-21T00:00:00"/>
    <s v="STA007"/>
    <x v="17"/>
    <x v="0"/>
    <x v="1"/>
    <n v="0"/>
    <x v="12"/>
    <x v="1"/>
    <s v="Pcs"/>
    <n v="4500"/>
    <n v="6800"/>
    <n v="337500"/>
    <n v="510000"/>
    <n v="21"/>
    <x v="7"/>
    <x v="2"/>
  </r>
  <r>
    <d v="2022-08-22T00:00:00"/>
    <s v="PRC004"/>
    <x v="5"/>
    <x v="0"/>
    <x v="1"/>
    <n v="0"/>
    <x v="16"/>
    <x v="0"/>
    <s v="Pcs"/>
    <n v="7200"/>
    <n v="10000"/>
    <n v="640800"/>
    <n v="890000"/>
    <n v="22"/>
    <x v="7"/>
    <x v="2"/>
  </r>
  <r>
    <d v="2022-08-23T00:00:00"/>
    <s v="FOD003"/>
    <x v="3"/>
    <x v="2"/>
    <x v="1"/>
    <n v="0"/>
    <x v="17"/>
    <x v="4"/>
    <s v="Pcs"/>
    <n v="8750"/>
    <n v="10500"/>
    <n v="638750"/>
    <n v="766500"/>
    <n v="23"/>
    <x v="7"/>
    <x v="2"/>
  </r>
  <r>
    <d v="2022-08-24T00:00:00"/>
    <s v="FOD010"/>
    <x v="8"/>
    <x v="1"/>
    <x v="1"/>
    <n v="0"/>
    <x v="37"/>
    <x v="4"/>
    <s v="Pcs"/>
    <n v="10000"/>
    <n v="12500"/>
    <n v="870000"/>
    <n v="1087500"/>
    <n v="24"/>
    <x v="7"/>
    <x v="2"/>
  </r>
  <r>
    <d v="2022-08-25T00:00:00"/>
    <s v="FOD007"/>
    <x v="15"/>
    <x v="0"/>
    <x v="0"/>
    <n v="0"/>
    <x v="15"/>
    <x v="4"/>
    <s v="Pcs"/>
    <n v="7200"/>
    <n v="9500"/>
    <n v="576000"/>
    <n v="760000"/>
    <n v="25"/>
    <x v="7"/>
    <x v="2"/>
  </r>
  <r>
    <d v="2022-08-26T00:00:00"/>
    <s v="BEV010"/>
    <x v="17"/>
    <x v="0"/>
    <x v="0"/>
    <n v="0"/>
    <x v="23"/>
    <x v="2"/>
    <s v="Pcs"/>
    <n v="12000"/>
    <n v="15500"/>
    <n v="900000"/>
    <n v="1162500"/>
    <n v="26"/>
    <x v="7"/>
    <x v="2"/>
  </r>
  <r>
    <d v="2022-08-27T00:00:00"/>
    <s v="PRC010"/>
    <x v="7"/>
    <x v="2"/>
    <x v="0"/>
    <n v="0"/>
    <x v="6"/>
    <x v="0"/>
    <s v="Pcs"/>
    <n v="24500"/>
    <n v="29000"/>
    <n v="1764000"/>
    <n v="2088000"/>
    <n v="27"/>
    <x v="7"/>
    <x v="2"/>
  </r>
  <r>
    <d v="2022-08-28T00:00:00"/>
    <s v="FOD003"/>
    <x v="5"/>
    <x v="2"/>
    <x v="1"/>
    <n v="0"/>
    <x v="17"/>
    <x v="4"/>
    <s v="Pcs"/>
    <n v="8750"/>
    <n v="10500"/>
    <n v="778750"/>
    <n v="934500"/>
    <n v="28"/>
    <x v="7"/>
    <x v="2"/>
  </r>
  <r>
    <d v="2022-08-29T00:00:00"/>
    <s v="ELC009"/>
    <x v="10"/>
    <x v="0"/>
    <x v="0"/>
    <n v="0"/>
    <x v="18"/>
    <x v="3"/>
    <s v="Pcs"/>
    <n v="12000"/>
    <n v="20000"/>
    <n v="1008000"/>
    <n v="1680000"/>
    <n v="29"/>
    <x v="7"/>
    <x v="2"/>
  </r>
  <r>
    <d v="2022-08-30T00:00:00"/>
    <s v="BEV006"/>
    <x v="5"/>
    <x v="2"/>
    <x v="0"/>
    <n v="0"/>
    <x v="36"/>
    <x v="2"/>
    <s v="Pcs"/>
    <n v="7200"/>
    <n v="9500"/>
    <n v="640800"/>
    <n v="845500"/>
    <n v="30"/>
    <x v="7"/>
    <x v="2"/>
  </r>
  <r>
    <d v="2022-08-31T00:00:00"/>
    <s v="FOD002"/>
    <x v="17"/>
    <x v="1"/>
    <x v="0"/>
    <n v="0"/>
    <x v="45"/>
    <x v="4"/>
    <s v="Pcs"/>
    <n v="15500"/>
    <n v="18000"/>
    <n v="1162500"/>
    <n v="1350000"/>
    <n v="31"/>
    <x v="7"/>
    <x v="2"/>
  </r>
  <r>
    <d v="2022-09-01T00:00:00"/>
    <s v="BEV001"/>
    <x v="4"/>
    <x v="0"/>
    <x v="1"/>
    <n v="0"/>
    <x v="27"/>
    <x v="2"/>
    <s v="Pcs"/>
    <n v="3750"/>
    <n v="5000"/>
    <n v="322500"/>
    <n v="430000"/>
    <n v="1"/>
    <x v="8"/>
    <x v="2"/>
  </r>
  <r>
    <d v="2022-09-02T00:00:00"/>
    <s v="STA002"/>
    <x v="5"/>
    <x v="0"/>
    <x v="0"/>
    <n v="0"/>
    <x v="19"/>
    <x v="1"/>
    <s v="Pcs"/>
    <n v="5500"/>
    <n v="7500"/>
    <n v="489500"/>
    <n v="667500"/>
    <n v="2"/>
    <x v="8"/>
    <x v="2"/>
  </r>
  <r>
    <d v="2022-09-03T00:00:00"/>
    <s v="ELC005"/>
    <x v="0"/>
    <x v="0"/>
    <x v="1"/>
    <n v="0"/>
    <x v="13"/>
    <x v="3"/>
    <s v="Pcs"/>
    <n v="25000"/>
    <n v="35000"/>
    <n v="2075000"/>
    <n v="2905000"/>
    <n v="3"/>
    <x v="8"/>
    <x v="2"/>
  </r>
  <r>
    <d v="2022-09-04T00:00:00"/>
    <s v="STA005"/>
    <x v="2"/>
    <x v="0"/>
    <x v="1"/>
    <n v="0"/>
    <x v="14"/>
    <x v="1"/>
    <s v="Pcs"/>
    <n v="2200"/>
    <n v="3500"/>
    <n v="198000"/>
    <n v="315000"/>
    <n v="4"/>
    <x v="8"/>
    <x v="2"/>
  </r>
  <r>
    <d v="2022-09-05T00:00:00"/>
    <s v="STA003"/>
    <x v="20"/>
    <x v="2"/>
    <x v="1"/>
    <n v="0"/>
    <x v="26"/>
    <x v="1"/>
    <s v="Pcs"/>
    <n v="2500"/>
    <n v="4000"/>
    <n v="202500"/>
    <n v="324000"/>
    <n v="5"/>
    <x v="8"/>
    <x v="2"/>
  </r>
  <r>
    <d v="2022-09-06T00:00:00"/>
    <s v="FOD003"/>
    <x v="8"/>
    <x v="0"/>
    <x v="0"/>
    <n v="0"/>
    <x v="17"/>
    <x v="4"/>
    <s v="Pcs"/>
    <n v="8750"/>
    <n v="10500"/>
    <n v="761250"/>
    <n v="913500"/>
    <n v="6"/>
    <x v="8"/>
    <x v="2"/>
  </r>
  <r>
    <d v="2022-09-07T00:00:00"/>
    <s v="ELC004"/>
    <x v="15"/>
    <x v="0"/>
    <x v="1"/>
    <n v="0"/>
    <x v="9"/>
    <x v="3"/>
    <s v="Pcs"/>
    <n v="20000"/>
    <n v="30000"/>
    <n v="1600000"/>
    <n v="2400000"/>
    <n v="7"/>
    <x v="8"/>
    <x v="2"/>
  </r>
  <r>
    <d v="2022-09-08T00:00:00"/>
    <s v="STA010"/>
    <x v="5"/>
    <x v="0"/>
    <x v="1"/>
    <n v="0"/>
    <x v="35"/>
    <x v="1"/>
    <s v="Pcs"/>
    <n v="3800"/>
    <n v="5500"/>
    <n v="338200"/>
    <n v="489500"/>
    <n v="8"/>
    <x v="8"/>
    <x v="2"/>
  </r>
  <r>
    <d v="2022-09-09T00:00:00"/>
    <s v="FOD008"/>
    <x v="19"/>
    <x v="2"/>
    <x v="0"/>
    <n v="0"/>
    <x v="8"/>
    <x v="4"/>
    <s v="Pcs"/>
    <n v="3000"/>
    <n v="4500"/>
    <n v="210000"/>
    <n v="315000"/>
    <n v="9"/>
    <x v="8"/>
    <x v="2"/>
  </r>
  <r>
    <d v="2022-09-10T00:00:00"/>
    <s v="BEV008"/>
    <x v="1"/>
    <x v="0"/>
    <x v="1"/>
    <n v="0"/>
    <x v="10"/>
    <x v="2"/>
    <s v="Pcs"/>
    <n v="11000"/>
    <n v="14000"/>
    <n v="836000"/>
    <n v="1064000"/>
    <n v="10"/>
    <x v="8"/>
    <x v="2"/>
  </r>
  <r>
    <d v="2022-09-11T00:00:00"/>
    <s v="PRC001"/>
    <x v="5"/>
    <x v="1"/>
    <x v="0"/>
    <n v="0"/>
    <x v="43"/>
    <x v="0"/>
    <s v="Pcs"/>
    <n v="18000"/>
    <n v="21000"/>
    <n v="1602000"/>
    <n v="1869000"/>
    <n v="11"/>
    <x v="8"/>
    <x v="2"/>
  </r>
  <r>
    <d v="2022-09-12T00:00:00"/>
    <s v="PRC010"/>
    <x v="8"/>
    <x v="0"/>
    <x v="1"/>
    <n v="0"/>
    <x v="6"/>
    <x v="0"/>
    <s v="Pcs"/>
    <n v="24500"/>
    <n v="29000"/>
    <n v="2131500"/>
    <n v="2523000"/>
    <n v="12"/>
    <x v="8"/>
    <x v="2"/>
  </r>
  <r>
    <d v="2022-09-13T00:00:00"/>
    <s v="STA006"/>
    <x v="19"/>
    <x v="2"/>
    <x v="0"/>
    <n v="0"/>
    <x v="1"/>
    <x v="1"/>
    <s v="Pcs"/>
    <n v="3000"/>
    <n v="5000"/>
    <n v="210000"/>
    <n v="350000"/>
    <n v="13"/>
    <x v="8"/>
    <x v="2"/>
  </r>
  <r>
    <d v="2022-09-14T00:00:00"/>
    <s v="STA009"/>
    <x v="12"/>
    <x v="1"/>
    <x v="0"/>
    <n v="0"/>
    <x v="4"/>
    <x v="1"/>
    <s v="Pcs"/>
    <n v="6000"/>
    <n v="8000"/>
    <n v="468000"/>
    <n v="624000"/>
    <n v="14"/>
    <x v="8"/>
    <x v="2"/>
  </r>
  <r>
    <d v="2022-09-15T00:00:00"/>
    <s v="BEV003"/>
    <x v="19"/>
    <x v="1"/>
    <x v="0"/>
    <n v="0"/>
    <x v="21"/>
    <x v="2"/>
    <s v="Pcs"/>
    <n v="3000"/>
    <n v="4500"/>
    <n v="210000"/>
    <n v="315000"/>
    <n v="15"/>
    <x v="8"/>
    <x v="2"/>
  </r>
  <r>
    <d v="2022-09-16T00:00:00"/>
    <s v="BEV004"/>
    <x v="16"/>
    <x v="0"/>
    <x v="1"/>
    <n v="0"/>
    <x v="46"/>
    <x v="2"/>
    <s v="Pcs"/>
    <n v="8000"/>
    <n v="10500"/>
    <n v="656000"/>
    <n v="861000"/>
    <n v="16"/>
    <x v="8"/>
    <x v="2"/>
  </r>
  <r>
    <d v="2022-09-17T00:00:00"/>
    <s v="ELC007"/>
    <x v="14"/>
    <x v="2"/>
    <x v="1"/>
    <n v="0"/>
    <x v="11"/>
    <x v="3"/>
    <s v="Pcs"/>
    <n v="18000"/>
    <n v="27000"/>
    <n v="1422000"/>
    <n v="2133000"/>
    <n v="17"/>
    <x v="8"/>
    <x v="2"/>
  </r>
  <r>
    <d v="2022-09-18T00:00:00"/>
    <s v="BEV010"/>
    <x v="0"/>
    <x v="2"/>
    <x v="1"/>
    <n v="0"/>
    <x v="23"/>
    <x v="2"/>
    <s v="Pcs"/>
    <n v="12000"/>
    <n v="15500"/>
    <n v="996000"/>
    <n v="1286500"/>
    <n v="18"/>
    <x v="8"/>
    <x v="2"/>
  </r>
  <r>
    <d v="2022-09-19T00:00:00"/>
    <s v="FOD001"/>
    <x v="8"/>
    <x v="0"/>
    <x v="1"/>
    <n v="0"/>
    <x v="47"/>
    <x v="4"/>
    <s v="Pcs"/>
    <n v="9000"/>
    <n v="11000"/>
    <n v="783000"/>
    <n v="957000"/>
    <n v="19"/>
    <x v="8"/>
    <x v="2"/>
  </r>
  <r>
    <d v="2022-09-20T00:00:00"/>
    <s v="STA003"/>
    <x v="4"/>
    <x v="2"/>
    <x v="0"/>
    <n v="0"/>
    <x v="26"/>
    <x v="1"/>
    <s v="Pcs"/>
    <n v="2500"/>
    <n v="4000"/>
    <n v="215000"/>
    <n v="344000"/>
    <n v="20"/>
    <x v="8"/>
    <x v="2"/>
  </r>
  <r>
    <d v="2022-09-21T00:00:00"/>
    <s v="FOD002"/>
    <x v="13"/>
    <x v="2"/>
    <x v="0"/>
    <n v="0"/>
    <x v="45"/>
    <x v="4"/>
    <s v="Pcs"/>
    <n v="15500"/>
    <n v="18000"/>
    <n v="1317500"/>
    <n v="1530000"/>
    <n v="21"/>
    <x v="8"/>
    <x v="2"/>
  </r>
  <r>
    <d v="2022-09-22T00:00:00"/>
    <s v="FOD003"/>
    <x v="2"/>
    <x v="1"/>
    <x v="0"/>
    <n v="0"/>
    <x v="17"/>
    <x v="4"/>
    <s v="Pcs"/>
    <n v="8750"/>
    <n v="10500"/>
    <n v="787500"/>
    <n v="945000"/>
    <n v="22"/>
    <x v="8"/>
    <x v="2"/>
  </r>
  <r>
    <d v="2022-09-23T00:00:00"/>
    <s v="PRC008"/>
    <x v="19"/>
    <x v="1"/>
    <x v="0"/>
    <n v="0"/>
    <x v="3"/>
    <x v="0"/>
    <s v="Pcs"/>
    <n v="13500"/>
    <n v="17000"/>
    <n v="945000"/>
    <n v="1190000"/>
    <n v="23"/>
    <x v="8"/>
    <x v="2"/>
  </r>
  <r>
    <d v="2022-09-24T00:00:00"/>
    <s v="PRC004"/>
    <x v="7"/>
    <x v="0"/>
    <x v="0"/>
    <n v="0"/>
    <x v="16"/>
    <x v="0"/>
    <s v="Pcs"/>
    <n v="7200"/>
    <n v="10000"/>
    <n v="518400"/>
    <n v="720000"/>
    <n v="24"/>
    <x v="8"/>
    <x v="2"/>
  </r>
  <r>
    <d v="2022-09-25T00:00:00"/>
    <s v="STA010"/>
    <x v="10"/>
    <x v="0"/>
    <x v="1"/>
    <n v="0"/>
    <x v="35"/>
    <x v="1"/>
    <s v="Pcs"/>
    <n v="3800"/>
    <n v="5500"/>
    <n v="319200"/>
    <n v="462000"/>
    <n v="25"/>
    <x v="8"/>
    <x v="2"/>
  </r>
  <r>
    <d v="2022-09-26T00:00:00"/>
    <s v="STA006"/>
    <x v="10"/>
    <x v="0"/>
    <x v="0"/>
    <n v="0"/>
    <x v="1"/>
    <x v="1"/>
    <s v="Pcs"/>
    <n v="3000"/>
    <n v="5000"/>
    <n v="252000"/>
    <n v="420000"/>
    <n v="26"/>
    <x v="8"/>
    <x v="2"/>
  </r>
  <r>
    <d v="2022-09-27T00:00:00"/>
    <s v="FOD010"/>
    <x v="0"/>
    <x v="2"/>
    <x v="0"/>
    <n v="0"/>
    <x v="37"/>
    <x v="4"/>
    <s v="Pcs"/>
    <n v="10000"/>
    <n v="12500"/>
    <n v="830000"/>
    <n v="1037500"/>
    <n v="27"/>
    <x v="8"/>
    <x v="2"/>
  </r>
  <r>
    <d v="2022-09-28T00:00:00"/>
    <s v="PRC007"/>
    <x v="16"/>
    <x v="1"/>
    <x v="0"/>
    <n v="0"/>
    <x v="42"/>
    <x v="0"/>
    <s v="Pcs"/>
    <n v="9500"/>
    <n v="12000"/>
    <n v="779000"/>
    <n v="984000"/>
    <n v="28"/>
    <x v="8"/>
    <x v="2"/>
  </r>
  <r>
    <d v="2022-09-29T00:00:00"/>
    <s v="STA006"/>
    <x v="13"/>
    <x v="2"/>
    <x v="1"/>
    <n v="0"/>
    <x v="1"/>
    <x v="1"/>
    <s v="Pcs"/>
    <n v="3000"/>
    <n v="5000"/>
    <n v="255000"/>
    <n v="425000"/>
    <n v="29"/>
    <x v="8"/>
    <x v="2"/>
  </r>
  <r>
    <d v="2022-09-30T00:00:00"/>
    <s v="FOD004"/>
    <x v="3"/>
    <x v="2"/>
    <x v="1"/>
    <n v="0"/>
    <x v="48"/>
    <x v="4"/>
    <s v="Pcs"/>
    <n v="6200"/>
    <n v="7800"/>
    <n v="452600"/>
    <n v="569400"/>
    <n v="30"/>
    <x v="8"/>
    <x v="2"/>
  </r>
  <r>
    <d v="2022-10-01T00:00:00"/>
    <s v="ELC007"/>
    <x v="7"/>
    <x v="1"/>
    <x v="1"/>
    <n v="0"/>
    <x v="11"/>
    <x v="3"/>
    <s v="Pcs"/>
    <n v="18000"/>
    <n v="27000"/>
    <n v="1296000"/>
    <n v="1944000"/>
    <n v="1"/>
    <x v="9"/>
    <x v="2"/>
  </r>
  <r>
    <d v="2022-10-02T00:00:00"/>
    <s v="BEV005"/>
    <x v="10"/>
    <x v="1"/>
    <x v="0"/>
    <n v="0"/>
    <x v="2"/>
    <x v="2"/>
    <s v="Pcs"/>
    <n v="7500"/>
    <n v="9800"/>
    <n v="630000"/>
    <n v="823200"/>
    <n v="2"/>
    <x v="9"/>
    <x v="2"/>
  </r>
  <r>
    <d v="2022-10-03T00:00:00"/>
    <s v="BEV004"/>
    <x v="16"/>
    <x v="2"/>
    <x v="0"/>
    <n v="0"/>
    <x v="46"/>
    <x v="2"/>
    <s v="Pcs"/>
    <n v="8000"/>
    <n v="10500"/>
    <n v="656000"/>
    <n v="861000"/>
    <n v="3"/>
    <x v="9"/>
    <x v="2"/>
  </r>
  <r>
    <d v="2022-10-04T00:00:00"/>
    <s v="ELC006"/>
    <x v="1"/>
    <x v="2"/>
    <x v="1"/>
    <n v="0"/>
    <x v="41"/>
    <x v="3"/>
    <s v="Pcs"/>
    <n v="15000"/>
    <n v="20000"/>
    <n v="1140000"/>
    <n v="1520000"/>
    <n v="4"/>
    <x v="9"/>
    <x v="2"/>
  </r>
  <r>
    <d v="2022-10-05T00:00:00"/>
    <s v="STA007"/>
    <x v="6"/>
    <x v="1"/>
    <x v="1"/>
    <n v="0"/>
    <x v="12"/>
    <x v="1"/>
    <s v="Pcs"/>
    <n v="4500"/>
    <n v="6800"/>
    <n v="333000"/>
    <n v="503200"/>
    <n v="5"/>
    <x v="9"/>
    <x v="2"/>
  </r>
  <r>
    <d v="2022-10-06T00:00:00"/>
    <s v="PRC009"/>
    <x v="18"/>
    <x v="2"/>
    <x v="0"/>
    <n v="0"/>
    <x v="24"/>
    <x v="0"/>
    <s v="Pcs"/>
    <n v="21000"/>
    <n v="25000"/>
    <n v="1491000"/>
    <n v="1775000"/>
    <n v="6"/>
    <x v="9"/>
    <x v="2"/>
  </r>
  <r>
    <d v="2022-10-07T00:00:00"/>
    <s v="FOD009"/>
    <x v="1"/>
    <x v="2"/>
    <x v="1"/>
    <n v="0"/>
    <x v="31"/>
    <x v="4"/>
    <s v="Pcs"/>
    <n v="5500"/>
    <n v="7250"/>
    <n v="418000"/>
    <n v="551000"/>
    <n v="7"/>
    <x v="9"/>
    <x v="2"/>
  </r>
  <r>
    <d v="2022-10-08T00:00:00"/>
    <s v="FOD006"/>
    <x v="9"/>
    <x v="2"/>
    <x v="1"/>
    <n v="0"/>
    <x v="34"/>
    <x v="4"/>
    <s v="Pcs"/>
    <n v="4800"/>
    <n v="6500"/>
    <n v="422400"/>
    <n v="572000"/>
    <n v="8"/>
    <x v="9"/>
    <x v="2"/>
  </r>
  <r>
    <d v="2022-10-09T00:00:00"/>
    <s v="PRC004"/>
    <x v="1"/>
    <x v="0"/>
    <x v="1"/>
    <n v="0"/>
    <x v="16"/>
    <x v="0"/>
    <s v="Pcs"/>
    <n v="7200"/>
    <n v="10000"/>
    <n v="547200"/>
    <n v="760000"/>
    <n v="9"/>
    <x v="9"/>
    <x v="2"/>
  </r>
  <r>
    <d v="2022-10-10T00:00:00"/>
    <s v="PRC009"/>
    <x v="8"/>
    <x v="2"/>
    <x v="0"/>
    <n v="0"/>
    <x v="24"/>
    <x v="0"/>
    <s v="Pcs"/>
    <n v="21000"/>
    <n v="25000"/>
    <n v="1827000"/>
    <n v="2175000"/>
    <n v="10"/>
    <x v="9"/>
    <x v="2"/>
  </r>
  <r>
    <d v="2022-10-11T00:00:00"/>
    <s v="STA008"/>
    <x v="20"/>
    <x v="1"/>
    <x v="1"/>
    <n v="0"/>
    <x v="28"/>
    <x v="1"/>
    <s v="Pcs"/>
    <n v="5000"/>
    <n v="7500"/>
    <n v="405000"/>
    <n v="607500"/>
    <n v="11"/>
    <x v="9"/>
    <x v="2"/>
  </r>
  <r>
    <d v="2022-10-12T00:00:00"/>
    <s v="ELC009"/>
    <x v="7"/>
    <x v="1"/>
    <x v="1"/>
    <n v="0"/>
    <x v="18"/>
    <x v="3"/>
    <s v="Pcs"/>
    <n v="12000"/>
    <n v="20000"/>
    <n v="864000"/>
    <n v="1440000"/>
    <n v="12"/>
    <x v="9"/>
    <x v="2"/>
  </r>
  <r>
    <d v="2022-10-13T00:00:00"/>
    <s v="FOD003"/>
    <x v="4"/>
    <x v="2"/>
    <x v="1"/>
    <n v="0"/>
    <x v="17"/>
    <x v="4"/>
    <s v="Pcs"/>
    <n v="8750"/>
    <n v="10500"/>
    <n v="752500"/>
    <n v="903000"/>
    <n v="13"/>
    <x v="9"/>
    <x v="2"/>
  </r>
  <r>
    <d v="2022-10-14T00:00:00"/>
    <s v="PRC007"/>
    <x v="8"/>
    <x v="2"/>
    <x v="1"/>
    <n v="0"/>
    <x v="42"/>
    <x v="0"/>
    <s v="Pcs"/>
    <n v="9500"/>
    <n v="12000"/>
    <n v="826500"/>
    <n v="1044000"/>
    <n v="14"/>
    <x v="9"/>
    <x v="2"/>
  </r>
  <r>
    <d v="2022-10-15T00:00:00"/>
    <s v="ELC003"/>
    <x v="8"/>
    <x v="2"/>
    <x v="1"/>
    <n v="0"/>
    <x v="44"/>
    <x v="3"/>
    <s v="Pcs"/>
    <n v="15000"/>
    <n v="25000"/>
    <n v="1305000"/>
    <n v="2175000"/>
    <n v="15"/>
    <x v="9"/>
    <x v="2"/>
  </r>
  <r>
    <d v="2022-10-16T00:00:00"/>
    <s v="PRC010"/>
    <x v="0"/>
    <x v="1"/>
    <x v="0"/>
    <n v="0"/>
    <x v="6"/>
    <x v="0"/>
    <s v="Pcs"/>
    <n v="24500"/>
    <n v="29000"/>
    <n v="2033500"/>
    <n v="2407000"/>
    <n v="16"/>
    <x v="9"/>
    <x v="2"/>
  </r>
  <r>
    <d v="2022-10-17T00:00:00"/>
    <s v="FOD008"/>
    <x v="0"/>
    <x v="0"/>
    <x v="1"/>
    <n v="0"/>
    <x v="8"/>
    <x v="4"/>
    <s v="Pcs"/>
    <n v="3000"/>
    <n v="4500"/>
    <n v="249000"/>
    <n v="373500"/>
    <n v="17"/>
    <x v="9"/>
    <x v="2"/>
  </r>
  <r>
    <d v="2022-10-18T00:00:00"/>
    <s v="PRC009"/>
    <x v="20"/>
    <x v="0"/>
    <x v="1"/>
    <n v="0"/>
    <x v="24"/>
    <x v="0"/>
    <s v="Pcs"/>
    <n v="21000"/>
    <n v="25000"/>
    <n v="1701000"/>
    <n v="2025000"/>
    <n v="18"/>
    <x v="9"/>
    <x v="2"/>
  </r>
  <r>
    <d v="2022-10-19T00:00:00"/>
    <s v="STA003"/>
    <x v="11"/>
    <x v="2"/>
    <x v="1"/>
    <n v="0"/>
    <x v="26"/>
    <x v="1"/>
    <s v="Pcs"/>
    <n v="2500"/>
    <n v="4000"/>
    <n v="192500"/>
    <n v="308000"/>
    <n v="19"/>
    <x v="9"/>
    <x v="2"/>
  </r>
  <r>
    <d v="2022-10-20T00:00:00"/>
    <s v="STA006"/>
    <x v="9"/>
    <x v="2"/>
    <x v="0"/>
    <n v="0"/>
    <x v="1"/>
    <x v="1"/>
    <s v="Pcs"/>
    <n v="3000"/>
    <n v="5000"/>
    <n v="264000"/>
    <n v="440000"/>
    <n v="20"/>
    <x v="9"/>
    <x v="2"/>
  </r>
  <r>
    <d v="2022-10-21T00:00:00"/>
    <s v="PRC003"/>
    <x v="16"/>
    <x v="1"/>
    <x v="0"/>
    <n v="0"/>
    <x v="0"/>
    <x v="0"/>
    <s v="Pcs"/>
    <n v="6500"/>
    <n v="9000"/>
    <n v="533000"/>
    <n v="738000"/>
    <n v="21"/>
    <x v="9"/>
    <x v="2"/>
  </r>
  <r>
    <d v="2022-10-22T00:00:00"/>
    <s v="ELC007"/>
    <x v="8"/>
    <x v="2"/>
    <x v="1"/>
    <n v="0"/>
    <x v="11"/>
    <x v="3"/>
    <s v="Pcs"/>
    <n v="18000"/>
    <n v="27000"/>
    <n v="1566000"/>
    <n v="2349000"/>
    <n v="22"/>
    <x v="9"/>
    <x v="2"/>
  </r>
  <r>
    <d v="2022-10-23T00:00:00"/>
    <s v="PRC008"/>
    <x v="6"/>
    <x v="2"/>
    <x v="1"/>
    <n v="0"/>
    <x v="3"/>
    <x v="0"/>
    <s v="Pcs"/>
    <n v="13500"/>
    <n v="17000"/>
    <n v="999000"/>
    <n v="1258000"/>
    <n v="23"/>
    <x v="9"/>
    <x v="2"/>
  </r>
  <r>
    <d v="2022-10-24T00:00:00"/>
    <s v="ELC002"/>
    <x v="11"/>
    <x v="1"/>
    <x v="1"/>
    <n v="0"/>
    <x v="25"/>
    <x v="3"/>
    <s v="Pcs"/>
    <n v="20000"/>
    <n v="30000"/>
    <n v="1540000"/>
    <n v="2310000"/>
    <n v="24"/>
    <x v="9"/>
    <x v="2"/>
  </r>
  <r>
    <d v="2022-10-25T00:00:00"/>
    <s v="STA002"/>
    <x v="13"/>
    <x v="2"/>
    <x v="0"/>
    <n v="0"/>
    <x v="19"/>
    <x v="1"/>
    <s v="Pcs"/>
    <n v="5500"/>
    <n v="7500"/>
    <n v="467500"/>
    <n v="637500"/>
    <n v="25"/>
    <x v="9"/>
    <x v="2"/>
  </r>
  <r>
    <d v="2022-10-26T00:00:00"/>
    <s v="STA010"/>
    <x v="1"/>
    <x v="1"/>
    <x v="0"/>
    <n v="0"/>
    <x v="35"/>
    <x v="1"/>
    <s v="Pcs"/>
    <n v="3800"/>
    <n v="5500"/>
    <n v="288800"/>
    <n v="418000"/>
    <n v="26"/>
    <x v="9"/>
    <x v="2"/>
  </r>
  <r>
    <d v="2022-10-27T00:00:00"/>
    <s v="FOD004"/>
    <x v="2"/>
    <x v="2"/>
    <x v="0"/>
    <n v="0"/>
    <x v="48"/>
    <x v="4"/>
    <s v="Pcs"/>
    <n v="6200"/>
    <n v="7800"/>
    <n v="558000"/>
    <n v="702000"/>
    <n v="27"/>
    <x v="9"/>
    <x v="2"/>
  </r>
  <r>
    <d v="2022-10-28T00:00:00"/>
    <s v="STA006"/>
    <x v="19"/>
    <x v="1"/>
    <x v="1"/>
    <n v="0"/>
    <x v="1"/>
    <x v="1"/>
    <s v="Pcs"/>
    <n v="3000"/>
    <n v="5000"/>
    <n v="210000"/>
    <n v="350000"/>
    <n v="28"/>
    <x v="9"/>
    <x v="2"/>
  </r>
  <r>
    <d v="2022-10-29T00:00:00"/>
    <s v="FOD001"/>
    <x v="14"/>
    <x v="2"/>
    <x v="0"/>
    <n v="0"/>
    <x v="47"/>
    <x v="4"/>
    <s v="Pcs"/>
    <n v="9000"/>
    <n v="11000"/>
    <n v="711000"/>
    <n v="869000"/>
    <n v="29"/>
    <x v="9"/>
    <x v="2"/>
  </r>
  <r>
    <d v="2022-10-30T00:00:00"/>
    <s v="BEV004"/>
    <x v="5"/>
    <x v="0"/>
    <x v="0"/>
    <n v="0"/>
    <x v="46"/>
    <x v="2"/>
    <s v="Pcs"/>
    <n v="8000"/>
    <n v="10500"/>
    <n v="712000"/>
    <n v="934500"/>
    <n v="30"/>
    <x v="9"/>
    <x v="2"/>
  </r>
  <r>
    <d v="2022-10-31T00:00:00"/>
    <s v="BEV006"/>
    <x v="2"/>
    <x v="0"/>
    <x v="1"/>
    <n v="0"/>
    <x v="36"/>
    <x v="2"/>
    <s v="Pcs"/>
    <n v="7200"/>
    <n v="9500"/>
    <n v="648000"/>
    <n v="855000"/>
    <n v="31"/>
    <x v="9"/>
    <x v="2"/>
  </r>
  <r>
    <d v="2022-11-01T00:00:00"/>
    <s v="FOD001"/>
    <x v="5"/>
    <x v="2"/>
    <x v="1"/>
    <n v="0"/>
    <x v="47"/>
    <x v="4"/>
    <s v="Pcs"/>
    <n v="9000"/>
    <n v="11000"/>
    <n v="801000"/>
    <n v="979000"/>
    <n v="1"/>
    <x v="10"/>
    <x v="2"/>
  </r>
  <r>
    <d v="2022-11-02T00:00:00"/>
    <s v="STA009"/>
    <x v="11"/>
    <x v="2"/>
    <x v="0"/>
    <n v="0"/>
    <x v="4"/>
    <x v="1"/>
    <s v="Pcs"/>
    <n v="6000"/>
    <n v="8000"/>
    <n v="462000"/>
    <n v="616000"/>
    <n v="2"/>
    <x v="10"/>
    <x v="2"/>
  </r>
  <r>
    <d v="2022-11-03T00:00:00"/>
    <s v="STA005"/>
    <x v="20"/>
    <x v="1"/>
    <x v="0"/>
    <n v="0"/>
    <x v="14"/>
    <x v="1"/>
    <s v="Pcs"/>
    <n v="2200"/>
    <n v="3500"/>
    <n v="178200"/>
    <n v="283500"/>
    <n v="3"/>
    <x v="10"/>
    <x v="2"/>
  </r>
  <r>
    <d v="2022-11-04T00:00:00"/>
    <s v="ELC007"/>
    <x v="20"/>
    <x v="0"/>
    <x v="1"/>
    <n v="0"/>
    <x v="11"/>
    <x v="3"/>
    <s v="Pcs"/>
    <n v="18000"/>
    <n v="27000"/>
    <n v="1458000"/>
    <n v="2187000"/>
    <n v="4"/>
    <x v="10"/>
    <x v="2"/>
  </r>
  <r>
    <d v="2022-11-05T00:00:00"/>
    <s v="ELC004"/>
    <x v="6"/>
    <x v="0"/>
    <x v="1"/>
    <n v="0"/>
    <x v="9"/>
    <x v="3"/>
    <s v="Pcs"/>
    <n v="20000"/>
    <n v="30000"/>
    <n v="1480000"/>
    <n v="2220000"/>
    <n v="5"/>
    <x v="10"/>
    <x v="2"/>
  </r>
  <r>
    <d v="2022-11-06T00:00:00"/>
    <s v="BEV008"/>
    <x v="8"/>
    <x v="2"/>
    <x v="0"/>
    <n v="0"/>
    <x v="10"/>
    <x v="2"/>
    <s v="Pcs"/>
    <n v="11000"/>
    <n v="14000"/>
    <n v="957000"/>
    <n v="1218000"/>
    <n v="6"/>
    <x v="10"/>
    <x v="2"/>
  </r>
  <r>
    <d v="2022-11-07T00:00:00"/>
    <s v="STA005"/>
    <x v="14"/>
    <x v="0"/>
    <x v="1"/>
    <n v="0"/>
    <x v="14"/>
    <x v="1"/>
    <s v="Pcs"/>
    <n v="2200"/>
    <n v="3500"/>
    <n v="173800"/>
    <n v="276500"/>
    <n v="7"/>
    <x v="10"/>
    <x v="2"/>
  </r>
  <r>
    <d v="2022-11-08T00:00:00"/>
    <s v="STA009"/>
    <x v="5"/>
    <x v="1"/>
    <x v="0"/>
    <n v="0"/>
    <x v="4"/>
    <x v="1"/>
    <s v="Pcs"/>
    <n v="6000"/>
    <n v="8000"/>
    <n v="534000"/>
    <n v="712000"/>
    <n v="8"/>
    <x v="10"/>
    <x v="2"/>
  </r>
  <r>
    <d v="2022-11-09T00:00:00"/>
    <s v="STA006"/>
    <x v="6"/>
    <x v="2"/>
    <x v="0"/>
    <n v="0"/>
    <x v="1"/>
    <x v="1"/>
    <s v="Pcs"/>
    <n v="3000"/>
    <n v="5000"/>
    <n v="222000"/>
    <n v="370000"/>
    <n v="9"/>
    <x v="10"/>
    <x v="2"/>
  </r>
  <r>
    <d v="2022-11-10T00:00:00"/>
    <s v="STA002"/>
    <x v="18"/>
    <x v="2"/>
    <x v="1"/>
    <n v="0"/>
    <x v="19"/>
    <x v="1"/>
    <s v="Pcs"/>
    <n v="5500"/>
    <n v="7500"/>
    <n v="390500"/>
    <n v="532500"/>
    <n v="10"/>
    <x v="10"/>
    <x v="2"/>
  </r>
  <r>
    <d v="2022-11-11T00:00:00"/>
    <s v="STA010"/>
    <x v="20"/>
    <x v="1"/>
    <x v="0"/>
    <n v="0"/>
    <x v="35"/>
    <x v="1"/>
    <s v="Pcs"/>
    <n v="3800"/>
    <n v="5500"/>
    <n v="307800"/>
    <n v="445500"/>
    <n v="11"/>
    <x v="10"/>
    <x v="2"/>
  </r>
  <r>
    <d v="2022-11-12T00:00:00"/>
    <s v="PRC009"/>
    <x v="6"/>
    <x v="0"/>
    <x v="1"/>
    <n v="0"/>
    <x v="24"/>
    <x v="0"/>
    <s v="Pcs"/>
    <n v="21000"/>
    <n v="25000"/>
    <n v="1554000"/>
    <n v="1850000"/>
    <n v="12"/>
    <x v="10"/>
    <x v="2"/>
  </r>
  <r>
    <d v="2022-11-13T00:00:00"/>
    <s v="ELC007"/>
    <x v="11"/>
    <x v="0"/>
    <x v="1"/>
    <n v="0"/>
    <x v="11"/>
    <x v="3"/>
    <s v="Pcs"/>
    <n v="18000"/>
    <n v="27000"/>
    <n v="1386000"/>
    <n v="2079000"/>
    <n v="13"/>
    <x v="10"/>
    <x v="2"/>
  </r>
  <r>
    <d v="2022-11-14T00:00:00"/>
    <s v="FOD001"/>
    <x v="6"/>
    <x v="2"/>
    <x v="0"/>
    <n v="0"/>
    <x v="47"/>
    <x v="4"/>
    <s v="Pcs"/>
    <n v="9000"/>
    <n v="11000"/>
    <n v="666000"/>
    <n v="814000"/>
    <n v="14"/>
    <x v="10"/>
    <x v="2"/>
  </r>
  <r>
    <d v="2022-11-15T00:00:00"/>
    <s v="ELC007"/>
    <x v="12"/>
    <x v="1"/>
    <x v="1"/>
    <n v="0"/>
    <x v="11"/>
    <x v="3"/>
    <s v="Pcs"/>
    <n v="18000"/>
    <n v="27000"/>
    <n v="1404000"/>
    <n v="2106000"/>
    <n v="15"/>
    <x v="10"/>
    <x v="2"/>
  </r>
  <r>
    <d v="2022-11-16T00:00:00"/>
    <s v="PRC001"/>
    <x v="1"/>
    <x v="2"/>
    <x v="1"/>
    <n v="0"/>
    <x v="43"/>
    <x v="0"/>
    <s v="Pcs"/>
    <n v="18000"/>
    <n v="21000"/>
    <n v="1368000"/>
    <n v="1596000"/>
    <n v="16"/>
    <x v="10"/>
    <x v="2"/>
  </r>
  <r>
    <d v="2022-11-17T00:00:00"/>
    <s v="BEV004"/>
    <x v="0"/>
    <x v="1"/>
    <x v="1"/>
    <n v="0"/>
    <x v="46"/>
    <x v="2"/>
    <s v="Pcs"/>
    <n v="8000"/>
    <n v="10500"/>
    <n v="664000"/>
    <n v="871500"/>
    <n v="17"/>
    <x v="10"/>
    <x v="2"/>
  </r>
  <r>
    <d v="2022-11-18T00:00:00"/>
    <s v="STA001"/>
    <x v="1"/>
    <x v="0"/>
    <x v="1"/>
    <n v="0"/>
    <x v="32"/>
    <x v="1"/>
    <s v="Pcs"/>
    <n v="9500"/>
    <n v="12000"/>
    <n v="722000"/>
    <n v="912000"/>
    <n v="18"/>
    <x v="10"/>
    <x v="2"/>
  </r>
  <r>
    <d v="2022-11-19T00:00:00"/>
    <s v="FOD010"/>
    <x v="9"/>
    <x v="1"/>
    <x v="0"/>
    <n v="0"/>
    <x v="37"/>
    <x v="4"/>
    <s v="Pcs"/>
    <n v="10000"/>
    <n v="12500"/>
    <n v="880000"/>
    <n v="1100000"/>
    <n v="19"/>
    <x v="10"/>
    <x v="2"/>
  </r>
  <r>
    <d v="2022-11-20T00:00:00"/>
    <s v="STA008"/>
    <x v="17"/>
    <x v="0"/>
    <x v="0"/>
    <n v="0"/>
    <x v="28"/>
    <x v="1"/>
    <s v="Pcs"/>
    <n v="5000"/>
    <n v="7500"/>
    <n v="375000"/>
    <n v="562500"/>
    <n v="20"/>
    <x v="10"/>
    <x v="2"/>
  </r>
  <r>
    <d v="2022-11-21T00:00:00"/>
    <s v="STA003"/>
    <x v="15"/>
    <x v="1"/>
    <x v="0"/>
    <n v="0"/>
    <x v="26"/>
    <x v="1"/>
    <s v="Pcs"/>
    <n v="2500"/>
    <n v="4000"/>
    <n v="200000"/>
    <n v="320000"/>
    <n v="21"/>
    <x v="10"/>
    <x v="2"/>
  </r>
  <r>
    <d v="2022-11-22T00:00:00"/>
    <s v="FOD007"/>
    <x v="7"/>
    <x v="1"/>
    <x v="0"/>
    <n v="0"/>
    <x v="15"/>
    <x v="4"/>
    <s v="Pcs"/>
    <n v="7200"/>
    <n v="9500"/>
    <n v="518400"/>
    <n v="684000"/>
    <n v="22"/>
    <x v="10"/>
    <x v="2"/>
  </r>
  <r>
    <d v="2022-11-23T00:00:00"/>
    <s v="BEV006"/>
    <x v="2"/>
    <x v="1"/>
    <x v="0"/>
    <n v="0"/>
    <x v="36"/>
    <x v="2"/>
    <s v="Pcs"/>
    <n v="7200"/>
    <n v="9500"/>
    <n v="648000"/>
    <n v="855000"/>
    <n v="23"/>
    <x v="10"/>
    <x v="2"/>
  </r>
  <r>
    <d v="2022-11-24T00:00:00"/>
    <s v="FOD003"/>
    <x v="13"/>
    <x v="1"/>
    <x v="1"/>
    <n v="0"/>
    <x v="17"/>
    <x v="4"/>
    <s v="Pcs"/>
    <n v="8750"/>
    <n v="10500"/>
    <n v="743750"/>
    <n v="892500"/>
    <n v="24"/>
    <x v="10"/>
    <x v="2"/>
  </r>
  <r>
    <d v="2022-11-25T00:00:00"/>
    <s v="STA004"/>
    <x v="11"/>
    <x v="0"/>
    <x v="0"/>
    <n v="0"/>
    <x v="7"/>
    <x v="1"/>
    <s v="Pcs"/>
    <n v="1800"/>
    <n v="3000"/>
    <n v="138600"/>
    <n v="231000"/>
    <n v="25"/>
    <x v="10"/>
    <x v="2"/>
  </r>
  <r>
    <d v="2022-11-26T00:00:00"/>
    <s v="BEV004"/>
    <x v="4"/>
    <x v="2"/>
    <x v="0"/>
    <n v="0"/>
    <x v="46"/>
    <x v="2"/>
    <s v="Pcs"/>
    <n v="8000"/>
    <n v="10500"/>
    <n v="688000"/>
    <n v="903000"/>
    <n v="26"/>
    <x v="10"/>
    <x v="2"/>
  </r>
  <r>
    <d v="2022-11-27T00:00:00"/>
    <s v="BEV009"/>
    <x v="4"/>
    <x v="1"/>
    <x v="1"/>
    <n v="0"/>
    <x v="33"/>
    <x v="2"/>
    <s v="Pcs"/>
    <n v="6500"/>
    <n v="8500"/>
    <n v="559000"/>
    <n v="731000"/>
    <n v="27"/>
    <x v="10"/>
    <x v="2"/>
  </r>
  <r>
    <d v="2022-11-28T00:00:00"/>
    <s v="BEV009"/>
    <x v="11"/>
    <x v="1"/>
    <x v="1"/>
    <n v="0"/>
    <x v="33"/>
    <x v="2"/>
    <s v="Pcs"/>
    <n v="6500"/>
    <n v="8500"/>
    <n v="500500"/>
    <n v="654500"/>
    <n v="28"/>
    <x v="10"/>
    <x v="2"/>
  </r>
  <r>
    <d v="2022-11-29T00:00:00"/>
    <s v="PRC002"/>
    <x v="16"/>
    <x v="2"/>
    <x v="0"/>
    <n v="0"/>
    <x v="38"/>
    <x v="0"/>
    <s v="Pcs"/>
    <n v="15000"/>
    <n v="18000"/>
    <n v="1230000"/>
    <n v="1476000"/>
    <n v="29"/>
    <x v="10"/>
    <x v="2"/>
  </r>
  <r>
    <d v="2022-11-30T00:00:00"/>
    <s v="BEV010"/>
    <x v="9"/>
    <x v="1"/>
    <x v="1"/>
    <n v="0"/>
    <x v="23"/>
    <x v="2"/>
    <s v="Pcs"/>
    <n v="12000"/>
    <n v="15500"/>
    <n v="1056000"/>
    <n v="1364000"/>
    <n v="30"/>
    <x v="10"/>
    <x v="2"/>
  </r>
  <r>
    <d v="2022-12-01T00:00:00"/>
    <s v="BEV002"/>
    <x v="14"/>
    <x v="0"/>
    <x v="0"/>
    <n v="0"/>
    <x v="20"/>
    <x v="2"/>
    <s v="Pcs"/>
    <n v="2500"/>
    <n v="4000"/>
    <n v="197500"/>
    <n v="316000"/>
    <n v="1"/>
    <x v="11"/>
    <x v="2"/>
  </r>
  <r>
    <d v="2022-12-02T00:00:00"/>
    <s v="BEV002"/>
    <x v="1"/>
    <x v="2"/>
    <x v="0"/>
    <n v="0"/>
    <x v="20"/>
    <x v="2"/>
    <s v="Pcs"/>
    <n v="2500"/>
    <n v="4000"/>
    <n v="190000"/>
    <n v="304000"/>
    <n v="2"/>
    <x v="11"/>
    <x v="2"/>
  </r>
  <r>
    <d v="2022-12-03T00:00:00"/>
    <s v="FOD010"/>
    <x v="17"/>
    <x v="0"/>
    <x v="0"/>
    <n v="0"/>
    <x v="37"/>
    <x v="4"/>
    <s v="Pcs"/>
    <n v="10000"/>
    <n v="12500"/>
    <n v="750000"/>
    <n v="937500"/>
    <n v="3"/>
    <x v="11"/>
    <x v="2"/>
  </r>
  <r>
    <d v="2022-12-04T00:00:00"/>
    <s v="FOD005"/>
    <x v="15"/>
    <x v="2"/>
    <x v="0"/>
    <n v="0"/>
    <x v="29"/>
    <x v="4"/>
    <s v="Pcs"/>
    <n v="12500"/>
    <n v="15000"/>
    <n v="1000000"/>
    <n v="1200000"/>
    <n v="4"/>
    <x v="11"/>
    <x v="2"/>
  </r>
  <r>
    <d v="2022-12-05T00:00:00"/>
    <s v="BEV009"/>
    <x v="12"/>
    <x v="2"/>
    <x v="1"/>
    <n v="0"/>
    <x v="33"/>
    <x v="2"/>
    <s v="Pcs"/>
    <n v="6500"/>
    <n v="8500"/>
    <n v="507000"/>
    <n v="663000"/>
    <n v="5"/>
    <x v="11"/>
    <x v="2"/>
  </r>
  <r>
    <d v="2022-12-06T00:00:00"/>
    <s v="FOD009"/>
    <x v="15"/>
    <x v="0"/>
    <x v="1"/>
    <n v="0"/>
    <x v="31"/>
    <x v="4"/>
    <s v="Pcs"/>
    <n v="5500"/>
    <n v="7250"/>
    <n v="440000"/>
    <n v="580000"/>
    <n v="6"/>
    <x v="11"/>
    <x v="2"/>
  </r>
  <r>
    <d v="2022-12-07T00:00:00"/>
    <s v="PRC003"/>
    <x v="8"/>
    <x v="0"/>
    <x v="0"/>
    <n v="0"/>
    <x v="0"/>
    <x v="0"/>
    <s v="Pcs"/>
    <n v="6500"/>
    <n v="9000"/>
    <n v="565500"/>
    <n v="783000"/>
    <n v="7"/>
    <x v="11"/>
    <x v="2"/>
  </r>
  <r>
    <d v="2022-12-08T00:00:00"/>
    <s v="BEV004"/>
    <x v="7"/>
    <x v="0"/>
    <x v="0"/>
    <n v="0"/>
    <x v="46"/>
    <x v="2"/>
    <s v="Pcs"/>
    <n v="8000"/>
    <n v="10500"/>
    <n v="576000"/>
    <n v="756000"/>
    <n v="8"/>
    <x v="11"/>
    <x v="2"/>
  </r>
  <r>
    <d v="2022-12-09T00:00:00"/>
    <s v="BEV005"/>
    <x v="16"/>
    <x v="1"/>
    <x v="0"/>
    <n v="0"/>
    <x v="2"/>
    <x v="2"/>
    <s v="Pcs"/>
    <n v="7500"/>
    <n v="9800"/>
    <n v="615000"/>
    <n v="803600"/>
    <n v="9"/>
    <x v="11"/>
    <x v="2"/>
  </r>
  <r>
    <d v="2022-12-10T00:00:00"/>
    <s v="FOD003"/>
    <x v="0"/>
    <x v="0"/>
    <x v="1"/>
    <n v="0"/>
    <x v="17"/>
    <x v="4"/>
    <s v="Pcs"/>
    <n v="8750"/>
    <n v="10500"/>
    <n v="726250"/>
    <n v="871500"/>
    <n v="10"/>
    <x v="11"/>
    <x v="2"/>
  </r>
  <r>
    <d v="2022-12-11T00:00:00"/>
    <s v="FOD001"/>
    <x v="2"/>
    <x v="1"/>
    <x v="1"/>
    <n v="0"/>
    <x v="47"/>
    <x v="4"/>
    <s v="Pcs"/>
    <n v="9000"/>
    <n v="11000"/>
    <n v="810000"/>
    <n v="990000"/>
    <n v="11"/>
    <x v="11"/>
    <x v="2"/>
  </r>
  <r>
    <d v="2022-12-12T00:00:00"/>
    <s v="BEV008"/>
    <x v="19"/>
    <x v="0"/>
    <x v="0"/>
    <n v="0"/>
    <x v="10"/>
    <x v="2"/>
    <s v="Pcs"/>
    <n v="11000"/>
    <n v="14000"/>
    <n v="770000"/>
    <n v="980000"/>
    <n v="12"/>
    <x v="11"/>
    <x v="2"/>
  </r>
  <r>
    <d v="2022-12-13T00:00:00"/>
    <s v="BEV004"/>
    <x v="8"/>
    <x v="1"/>
    <x v="0"/>
    <n v="0"/>
    <x v="46"/>
    <x v="2"/>
    <s v="Pcs"/>
    <n v="8000"/>
    <n v="10500"/>
    <n v="696000"/>
    <n v="913500"/>
    <n v="13"/>
    <x v="11"/>
    <x v="2"/>
  </r>
  <r>
    <d v="2022-12-14T00:00:00"/>
    <s v="BEV002"/>
    <x v="20"/>
    <x v="1"/>
    <x v="1"/>
    <n v="0"/>
    <x v="20"/>
    <x v="2"/>
    <s v="Pcs"/>
    <n v="2500"/>
    <n v="4000"/>
    <n v="202500"/>
    <n v="324000"/>
    <n v="14"/>
    <x v="11"/>
    <x v="2"/>
  </r>
  <r>
    <d v="2022-12-15T00:00:00"/>
    <s v="FOD010"/>
    <x v="16"/>
    <x v="0"/>
    <x v="1"/>
    <n v="0"/>
    <x v="37"/>
    <x v="4"/>
    <s v="Pcs"/>
    <n v="10000"/>
    <n v="12500"/>
    <n v="820000"/>
    <n v="1025000"/>
    <n v="15"/>
    <x v="11"/>
    <x v="2"/>
  </r>
  <r>
    <d v="2022-12-16T00:00:00"/>
    <s v="BEV001"/>
    <x v="13"/>
    <x v="1"/>
    <x v="0"/>
    <n v="0"/>
    <x v="27"/>
    <x v="2"/>
    <s v="Pcs"/>
    <n v="3750"/>
    <n v="5000"/>
    <n v="318750"/>
    <n v="425000"/>
    <n v="16"/>
    <x v="11"/>
    <x v="2"/>
  </r>
  <r>
    <d v="2022-12-17T00:00:00"/>
    <s v="FOD003"/>
    <x v="9"/>
    <x v="2"/>
    <x v="1"/>
    <n v="0"/>
    <x v="17"/>
    <x v="4"/>
    <s v="Pcs"/>
    <n v="8750"/>
    <n v="10500"/>
    <n v="770000"/>
    <n v="924000"/>
    <n v="17"/>
    <x v="11"/>
    <x v="2"/>
  </r>
  <r>
    <d v="2022-12-18T00:00:00"/>
    <s v="BEV001"/>
    <x v="20"/>
    <x v="0"/>
    <x v="1"/>
    <n v="0"/>
    <x v="27"/>
    <x v="2"/>
    <s v="Pcs"/>
    <n v="3750"/>
    <n v="5000"/>
    <n v="303750"/>
    <n v="405000"/>
    <n v="18"/>
    <x v="11"/>
    <x v="2"/>
  </r>
  <r>
    <d v="2022-12-19T00:00:00"/>
    <s v="FOD006"/>
    <x v="11"/>
    <x v="1"/>
    <x v="1"/>
    <n v="0"/>
    <x v="34"/>
    <x v="4"/>
    <s v="Pcs"/>
    <n v="4800"/>
    <n v="6500"/>
    <n v="369600"/>
    <n v="500500"/>
    <n v="19"/>
    <x v="11"/>
    <x v="2"/>
  </r>
  <r>
    <d v="2022-12-20T00:00:00"/>
    <s v="FOD004"/>
    <x v="14"/>
    <x v="2"/>
    <x v="0"/>
    <n v="0"/>
    <x v="48"/>
    <x v="4"/>
    <s v="Pcs"/>
    <n v="6200"/>
    <n v="7800"/>
    <n v="489800"/>
    <n v="616200"/>
    <n v="20"/>
    <x v="11"/>
    <x v="2"/>
  </r>
  <r>
    <d v="2022-12-21T00:00:00"/>
    <s v="FOD007"/>
    <x v="20"/>
    <x v="1"/>
    <x v="1"/>
    <n v="0"/>
    <x v="15"/>
    <x v="4"/>
    <s v="Pcs"/>
    <n v="7200"/>
    <n v="9500"/>
    <n v="583200"/>
    <n v="769500"/>
    <n v="21"/>
    <x v="11"/>
    <x v="2"/>
  </r>
  <r>
    <d v="2022-12-22T00:00:00"/>
    <s v="FOD004"/>
    <x v="17"/>
    <x v="2"/>
    <x v="0"/>
    <n v="0"/>
    <x v="48"/>
    <x v="4"/>
    <s v="Pcs"/>
    <n v="6200"/>
    <n v="7800"/>
    <n v="465000"/>
    <n v="585000"/>
    <n v="22"/>
    <x v="11"/>
    <x v="2"/>
  </r>
  <r>
    <d v="2022-12-23T00:00:00"/>
    <s v="FOD005"/>
    <x v="8"/>
    <x v="2"/>
    <x v="1"/>
    <n v="0"/>
    <x v="29"/>
    <x v="4"/>
    <s v="Pcs"/>
    <n v="12500"/>
    <n v="15000"/>
    <n v="1087500"/>
    <n v="1305000"/>
    <n v="23"/>
    <x v="11"/>
    <x v="2"/>
  </r>
  <r>
    <d v="2022-12-24T00:00:00"/>
    <s v="FOD005"/>
    <x v="5"/>
    <x v="0"/>
    <x v="0"/>
    <n v="0"/>
    <x v="29"/>
    <x v="4"/>
    <s v="Pcs"/>
    <n v="12500"/>
    <n v="15000"/>
    <n v="1112500"/>
    <n v="1335000"/>
    <n v="24"/>
    <x v="11"/>
    <x v="2"/>
  </r>
  <r>
    <d v="2022-12-25T00:00:00"/>
    <s v="FOD004"/>
    <x v="5"/>
    <x v="1"/>
    <x v="0"/>
    <n v="0"/>
    <x v="48"/>
    <x v="4"/>
    <s v="Pcs"/>
    <n v="6200"/>
    <n v="7800"/>
    <n v="551800"/>
    <n v="694200"/>
    <n v="25"/>
    <x v="11"/>
    <x v="2"/>
  </r>
  <r>
    <d v="2022-12-26T00:00:00"/>
    <s v="FOD002"/>
    <x v="16"/>
    <x v="0"/>
    <x v="1"/>
    <n v="0"/>
    <x v="45"/>
    <x v="4"/>
    <s v="Pcs"/>
    <n v="15500"/>
    <n v="18000"/>
    <n v="1271000"/>
    <n v="1476000"/>
    <n v="26"/>
    <x v="11"/>
    <x v="2"/>
  </r>
  <r>
    <d v="2022-12-27T00:00:00"/>
    <s v="FOD004"/>
    <x v="12"/>
    <x v="1"/>
    <x v="0"/>
    <n v="0"/>
    <x v="48"/>
    <x v="4"/>
    <s v="Pcs"/>
    <n v="6200"/>
    <n v="7800"/>
    <n v="483600"/>
    <n v="608400"/>
    <n v="27"/>
    <x v="11"/>
    <x v="2"/>
  </r>
  <r>
    <d v="2022-12-28T00:00:00"/>
    <s v="FOD002"/>
    <x v="8"/>
    <x v="2"/>
    <x v="1"/>
    <n v="0"/>
    <x v="45"/>
    <x v="4"/>
    <s v="Pcs"/>
    <n v="15500"/>
    <n v="18000"/>
    <n v="1348500"/>
    <n v="1566000"/>
    <n v="28"/>
    <x v="11"/>
    <x v="2"/>
  </r>
  <r>
    <d v="2022-12-29T00:00:00"/>
    <s v="FOD003"/>
    <x v="8"/>
    <x v="1"/>
    <x v="1"/>
    <n v="0"/>
    <x v="17"/>
    <x v="4"/>
    <s v="Pcs"/>
    <n v="8750"/>
    <n v="10500"/>
    <n v="761250"/>
    <n v="913500"/>
    <n v="29"/>
    <x v="11"/>
    <x v="2"/>
  </r>
  <r>
    <d v="2022-12-30T00:00:00"/>
    <s v="FOD001"/>
    <x v="6"/>
    <x v="1"/>
    <x v="0"/>
    <n v="0"/>
    <x v="47"/>
    <x v="4"/>
    <s v="Pcs"/>
    <n v="9000"/>
    <n v="11000"/>
    <n v="666000"/>
    <n v="814000"/>
    <n v="30"/>
    <x v="11"/>
    <x v="2"/>
  </r>
  <r>
    <d v="2022-12-31T00:00:00"/>
    <s v="FOD001"/>
    <x v="16"/>
    <x v="1"/>
    <x v="0"/>
    <n v="0"/>
    <x v="47"/>
    <x v="4"/>
    <s v="Pcs"/>
    <n v="9000"/>
    <n v="11000"/>
    <n v="738000"/>
    <n v="902000"/>
    <n v="31"/>
    <x v="1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6DD5E7-D0B6-429F-9DFA-96F56CE541A4}" name="Sales/ year"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I38:J41" firstHeaderRow="1" firstDataRow="1" firstDataCol="1"/>
  <pivotFields count="16">
    <pivotField numFmtId="164" showAll="0"/>
    <pivotField showAll="0"/>
    <pivotField showAll="0"/>
    <pivotField showAll="0"/>
    <pivotField showAll="0">
      <items count="3">
        <item x="1"/>
        <item x="0"/>
        <item t="default"/>
      </items>
    </pivotField>
    <pivotField numFmtId="9" showAll="0"/>
    <pivotField showAll="0"/>
    <pivotField showAll="0"/>
    <pivotField showAll="0"/>
    <pivotField numFmtId="165" showAll="0"/>
    <pivotField numFmtId="165" showAll="0"/>
    <pivotField numFmtId="165" showAll="0"/>
    <pivotField dataField="1" numFmtId="165" showAll="0"/>
    <pivotField showAll="0"/>
    <pivotField showAll="0">
      <items count="24">
        <item x="0"/>
        <item h="1" m="1" x="12"/>
        <item x="1"/>
        <item x="2"/>
        <item h="1" m="1" x="13"/>
        <item h="1" m="1" x="14"/>
        <item h="1" m="1" x="15"/>
        <item x="3"/>
        <item x="4"/>
        <item h="1" m="1" x="16"/>
        <item x="5"/>
        <item x="6"/>
        <item h="1" m="1" x="17"/>
        <item h="1" m="1" x="18"/>
        <item h="1" m="1" x="19"/>
        <item x="7"/>
        <item x="8"/>
        <item h="1" m="1" x="20"/>
        <item h="1" m="1" x="21"/>
        <item x="9"/>
        <item h="1" m="1" x="22"/>
        <item x="10"/>
        <item x="11"/>
        <item t="default"/>
      </items>
    </pivotField>
    <pivotField axis="axisRow" showAll="0">
      <items count="4">
        <item x="0"/>
        <item x="1"/>
        <item x="2"/>
        <item t="default"/>
      </items>
    </pivotField>
  </pivotFields>
  <rowFields count="1">
    <field x="15"/>
  </rowFields>
  <rowItems count="3">
    <i>
      <x/>
    </i>
    <i>
      <x v="1"/>
    </i>
    <i>
      <x v="2"/>
    </i>
  </rowItems>
  <colItems count="1">
    <i/>
  </colItems>
  <dataFields count="1">
    <dataField name="Sum of TOTAL SELLING PRICE" fld="12" baseField="0" baseItem="0" numFmtId="165"/>
  </dataFields>
  <formats count="1">
    <format dxfId="1">
      <pivotArea collapsedLevelsAreSubtotals="1" fieldPosition="0">
        <references count="1">
          <reference field="15" count="0"/>
        </references>
      </pivotArea>
    </format>
  </format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5" count="1" selected="0">
            <x v="1"/>
          </reference>
        </references>
      </pivotArea>
    </chartFormat>
    <chartFormat chart="3" format="4">
      <pivotArea type="data" outline="0" fieldPosition="0">
        <references count="2">
          <reference field="4294967294" count="1" selected="0">
            <x v="0"/>
          </reference>
          <reference field="15" count="1" selected="0">
            <x v="2"/>
          </reference>
        </references>
      </pivotArea>
    </chartFormat>
    <chartFormat chart="3" format="5">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BC2EB7-3CC4-4744-8381-EC305090B8DC}" name="Best Selling Produc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21:B31" firstHeaderRow="1" firstDataRow="1" firstDataCol="1"/>
  <pivotFields count="16">
    <pivotField numFmtId="164" showAll="0"/>
    <pivotField showAll="0"/>
    <pivotField dataField="1" showAll="0"/>
    <pivotField showAll="0"/>
    <pivotField showAll="0">
      <items count="3">
        <item x="1"/>
        <item x="0"/>
        <item t="default"/>
      </items>
    </pivotField>
    <pivotField numFmtId="9" showAll="0"/>
    <pivotField axis="axisRow" showAll="0" measureFilter="1" sortType="descending">
      <items count="50">
        <item x="21"/>
        <item x="30"/>
        <item x="40"/>
        <item x="32"/>
        <item x="9"/>
        <item x="34"/>
        <item x="47"/>
        <item x="15"/>
        <item x="16"/>
        <item x="46"/>
        <item x="4"/>
        <item x="42"/>
        <item x="13"/>
        <item x="36"/>
        <item x="6"/>
        <item x="37"/>
        <item x="12"/>
        <item x="44"/>
        <item x="5"/>
        <item x="17"/>
        <item x="25"/>
        <item x="18"/>
        <item x="20"/>
        <item x="3"/>
        <item x="8"/>
        <item x="35"/>
        <item x="10"/>
        <item x="43"/>
        <item x="1"/>
        <item x="7"/>
        <item x="26"/>
        <item x="0"/>
        <item x="33"/>
        <item x="19"/>
        <item x="31"/>
        <item x="11"/>
        <item x="45"/>
        <item x="2"/>
        <item x="28"/>
        <item x="41"/>
        <item x="38"/>
        <item x="48"/>
        <item x="27"/>
        <item x="29"/>
        <item x="14"/>
        <item x="39"/>
        <item x="22"/>
        <item x="24"/>
        <item x="23"/>
        <item t="default"/>
      </items>
      <autoSortScope>
        <pivotArea dataOnly="0" outline="0" fieldPosition="0">
          <references count="1">
            <reference field="4294967294" count="1" selected="0">
              <x v="0"/>
            </reference>
          </references>
        </pivotArea>
      </autoSortScope>
    </pivotField>
    <pivotField showAll="0"/>
    <pivotField showAll="0"/>
    <pivotField numFmtId="165" showAll="0"/>
    <pivotField numFmtId="165" showAll="0"/>
    <pivotField numFmtId="165" showAll="0"/>
    <pivotField numFmtId="165" showAll="0"/>
    <pivotField showAll="0"/>
    <pivotField showAll="0">
      <items count="24">
        <item x="0"/>
        <item h="1" m="1" x="12"/>
        <item x="1"/>
        <item x="2"/>
        <item h="1" m="1" x="13"/>
        <item h="1" m="1" x="14"/>
        <item h="1" m="1" x="15"/>
        <item x="3"/>
        <item x="4"/>
        <item h="1" m="1" x="16"/>
        <item x="5"/>
        <item x="6"/>
        <item h="1" m="1" x="17"/>
        <item h="1" m="1" x="18"/>
        <item h="1" m="1" x="19"/>
        <item x="7"/>
        <item x="8"/>
        <item h="1" m="1" x="20"/>
        <item h="1" m="1" x="21"/>
        <item x="9"/>
        <item h="1" m="1" x="22"/>
        <item x="10"/>
        <item x="11"/>
        <item t="default"/>
      </items>
    </pivotField>
    <pivotField showAll="0">
      <items count="4">
        <item x="0"/>
        <item x="1"/>
        <item x="2"/>
        <item t="default"/>
      </items>
    </pivotField>
  </pivotFields>
  <rowFields count="1">
    <field x="6"/>
  </rowFields>
  <rowItems count="10">
    <i>
      <x v="35"/>
    </i>
    <i>
      <x v="23"/>
    </i>
    <i>
      <x v="19"/>
    </i>
    <i>
      <x v="6"/>
    </i>
    <i>
      <x v="7"/>
    </i>
    <i>
      <x v="27"/>
    </i>
    <i>
      <x v="11"/>
    </i>
    <i>
      <x v="32"/>
    </i>
    <i>
      <x v="26"/>
    </i>
    <i>
      <x v="41"/>
    </i>
  </rowItems>
  <colItems count="1">
    <i/>
  </colItems>
  <dataFields count="1">
    <dataField name="Sum of QTY" fld="2" baseField="0" baseItem="0"/>
  </dataFields>
  <formats count="1">
    <format dxfId="2">
      <pivotArea collapsedLevelsAreSubtotals="1" fieldPosition="0">
        <references count="1">
          <reference field="6" count="10">
            <x v="6"/>
            <x v="7"/>
            <x v="11"/>
            <x v="19"/>
            <x v="23"/>
            <x v="26"/>
            <x v="27"/>
            <x v="32"/>
            <x v="35"/>
            <x v="41"/>
          </reference>
        </references>
      </pivotArea>
    </format>
  </formats>
  <chartFormats count="14">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6" count="1" selected="0">
            <x v="35"/>
          </reference>
        </references>
      </pivotArea>
    </chartFormat>
    <chartFormat chart="13" format="6">
      <pivotArea type="data" outline="0" fieldPosition="0">
        <references count="2">
          <reference field="4294967294" count="1" selected="0">
            <x v="0"/>
          </reference>
          <reference field="6" count="1" selected="0">
            <x v="23"/>
          </reference>
        </references>
      </pivotArea>
    </chartFormat>
    <chartFormat chart="13" format="7">
      <pivotArea type="data" outline="0" fieldPosition="0">
        <references count="2">
          <reference field="4294967294" count="1" selected="0">
            <x v="0"/>
          </reference>
          <reference field="6" count="1" selected="0">
            <x v="19"/>
          </reference>
        </references>
      </pivotArea>
    </chartFormat>
    <chartFormat chart="13" format="8">
      <pivotArea type="data" outline="0" fieldPosition="0">
        <references count="2">
          <reference field="4294967294" count="1" selected="0">
            <x v="0"/>
          </reference>
          <reference field="6" count="1" selected="0">
            <x v="6"/>
          </reference>
        </references>
      </pivotArea>
    </chartFormat>
    <chartFormat chart="13" format="9">
      <pivotArea type="data" outline="0" fieldPosition="0">
        <references count="2">
          <reference field="4294967294" count="1" selected="0">
            <x v="0"/>
          </reference>
          <reference field="6" count="1" selected="0">
            <x v="7"/>
          </reference>
        </references>
      </pivotArea>
    </chartFormat>
    <chartFormat chart="13" format="10">
      <pivotArea type="data" outline="0" fieldPosition="0">
        <references count="2">
          <reference field="4294967294" count="1" selected="0">
            <x v="0"/>
          </reference>
          <reference field="6" count="1" selected="0">
            <x v="27"/>
          </reference>
        </references>
      </pivotArea>
    </chartFormat>
    <chartFormat chart="13" format="11">
      <pivotArea type="data" outline="0" fieldPosition="0">
        <references count="2">
          <reference field="4294967294" count="1" selected="0">
            <x v="0"/>
          </reference>
          <reference field="6" count="1" selected="0">
            <x v="11"/>
          </reference>
        </references>
      </pivotArea>
    </chartFormat>
    <chartFormat chart="13" format="12">
      <pivotArea type="data" outline="0" fieldPosition="0">
        <references count="2">
          <reference field="4294967294" count="1" selected="0">
            <x v="0"/>
          </reference>
          <reference field="6" count="1" selected="0">
            <x v="32"/>
          </reference>
        </references>
      </pivotArea>
    </chartFormat>
    <chartFormat chart="13" format="13">
      <pivotArea type="data" outline="0" fieldPosition="0">
        <references count="2">
          <reference field="4294967294" count="1" selected="0">
            <x v="0"/>
          </reference>
          <reference field="6" count="1" selected="0">
            <x v="26"/>
          </reference>
        </references>
      </pivotArea>
    </chartFormat>
    <chartFormat chart="13" format="14">
      <pivotArea type="data" outline="0" fieldPosition="0">
        <references count="2">
          <reference field="4294967294" count="1" selected="0">
            <x v="0"/>
          </reference>
          <reference field="6" count="1" selected="0">
            <x v="41"/>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5E426F-4BAC-4CF5-8F54-7B16DA4C46E3}" name="Payment Method"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F38:G40" firstHeaderRow="1" firstDataRow="1" firstDataCol="1"/>
  <pivotFields count="16">
    <pivotField numFmtId="164" showAll="0"/>
    <pivotField showAll="0"/>
    <pivotField showAll="0"/>
    <pivotField showAll="0"/>
    <pivotField axis="axisRow" showAll="0">
      <items count="3">
        <item x="1"/>
        <item x="0"/>
        <item t="default"/>
      </items>
    </pivotField>
    <pivotField numFmtId="9" showAll="0"/>
    <pivotField showAll="0"/>
    <pivotField showAll="0"/>
    <pivotField showAll="0"/>
    <pivotField numFmtId="165" showAll="0"/>
    <pivotField numFmtId="165" showAll="0"/>
    <pivotField numFmtId="165" showAll="0"/>
    <pivotField dataField="1" numFmtId="165" showAll="0"/>
    <pivotField showAll="0"/>
    <pivotField showAll="0">
      <items count="24">
        <item x="0"/>
        <item h="1" m="1" x="12"/>
        <item x="1"/>
        <item x="2"/>
        <item h="1" m="1" x="13"/>
        <item h="1" m="1" x="14"/>
        <item h="1" m="1" x="15"/>
        <item x="3"/>
        <item x="4"/>
        <item h="1" m="1" x="16"/>
        <item x="5"/>
        <item x="6"/>
        <item h="1" m="1" x="17"/>
        <item h="1" m="1" x="18"/>
        <item h="1" m="1" x="19"/>
        <item x="7"/>
        <item x="8"/>
        <item h="1" m="1" x="20"/>
        <item h="1" m="1" x="21"/>
        <item x="9"/>
        <item h="1" m="1" x="22"/>
        <item x="10"/>
        <item x="11"/>
        <item t="default"/>
      </items>
    </pivotField>
    <pivotField showAll="0">
      <items count="4">
        <item x="0"/>
        <item x="1"/>
        <item x="2"/>
        <item t="default"/>
      </items>
    </pivotField>
  </pivotFields>
  <rowFields count="1">
    <field x="4"/>
  </rowFields>
  <rowItems count="2">
    <i>
      <x/>
    </i>
    <i>
      <x v="1"/>
    </i>
  </rowItems>
  <colItems count="1">
    <i/>
  </colItems>
  <dataFields count="1">
    <dataField name="Sum of TOTAL SELLING PRICE" fld="12" baseField="0" baseItem="0" numFmtId="165"/>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1EDD37-89A3-4072-88B5-279E76DCB38B}" name="SUM 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4" firstHeaderRow="0" firstDataRow="1" firstDataCol="0"/>
  <pivotFields count="16">
    <pivotField numFmtId="164" showAll="0"/>
    <pivotField showAll="0"/>
    <pivotField showAll="0"/>
    <pivotField showAll="0">
      <items count="4">
        <item x="2"/>
        <item x="1"/>
        <item x="0"/>
        <item t="default"/>
      </items>
    </pivotField>
    <pivotField showAll="0">
      <items count="3">
        <item x="1"/>
        <item x="0"/>
        <item t="default"/>
      </items>
    </pivotField>
    <pivotField numFmtId="9" showAll="0"/>
    <pivotField showAll="0"/>
    <pivotField showAll="0"/>
    <pivotField showAll="0"/>
    <pivotField numFmtId="165" showAll="0"/>
    <pivotField numFmtId="165" showAll="0"/>
    <pivotField dataField="1" numFmtId="165" showAll="0"/>
    <pivotField dataField="1" numFmtId="165" showAll="0"/>
    <pivotField showAll="0"/>
    <pivotField showAll="0">
      <items count="24">
        <item x="0"/>
        <item h="1" m="1" x="12"/>
        <item x="1"/>
        <item x="2"/>
        <item h="1" m="1" x="13"/>
        <item h="1" m="1" x="14"/>
        <item h="1" m="1" x="15"/>
        <item x="3"/>
        <item x="4"/>
        <item h="1" m="1" x="16"/>
        <item x="5"/>
        <item x="6"/>
        <item h="1" m="1" x="17"/>
        <item h="1" m="1" x="18"/>
        <item h="1" m="1" x="19"/>
        <item x="7"/>
        <item x="8"/>
        <item h="1" m="1" x="20"/>
        <item h="1" m="1" x="21"/>
        <item x="9"/>
        <item h="1" m="1" x="22"/>
        <item x="10"/>
        <item x="11"/>
        <item t="default"/>
      </items>
    </pivotField>
    <pivotField showAll="0">
      <items count="4">
        <item x="0"/>
        <item x="1"/>
        <item x="2"/>
        <item t="default"/>
      </items>
    </pivotField>
  </pivotFields>
  <rowItems count="1">
    <i/>
  </rowItems>
  <colFields count="1">
    <field x="-2"/>
  </colFields>
  <colItems count="2">
    <i>
      <x/>
    </i>
    <i i="1">
      <x v="1"/>
    </i>
  </colItems>
  <dataFields count="2">
    <dataField name="Sum of TOTAL PURCHASE PRICE" fld="11" baseField="0" baseItem="0" numFmtId="165"/>
    <dataField name="Sum of TOTAL SELLING PRIC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A82796-2A0A-4BD3-853A-A63D8DCF4EC3}" name="Month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F3:H15" firstHeaderRow="0" firstDataRow="1" firstDataCol="1"/>
  <pivotFields count="16">
    <pivotField numFmtId="164" showAll="0"/>
    <pivotField showAll="0"/>
    <pivotField showAll="0"/>
    <pivotField showAll="0"/>
    <pivotField showAll="0">
      <items count="3">
        <item x="1"/>
        <item x="0"/>
        <item t="default"/>
      </items>
    </pivotField>
    <pivotField numFmtId="9"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24">
        <item h="1" m="1" x="12"/>
        <item h="1" m="1" x="13"/>
        <item h="1" m="1" x="14"/>
        <item h="1" m="1" x="15"/>
        <item h="1" m="1" x="16"/>
        <item h="1" m="1" x="17"/>
        <item h="1" m="1" x="18"/>
        <item h="1" m="1" x="19"/>
        <item h="1" m="1" x="20"/>
        <item h="1" m="1" x="21"/>
        <item h="1" m="1" x="22"/>
        <item x="0"/>
        <item x="1"/>
        <item x="2"/>
        <item x="3"/>
        <item x="4"/>
        <item x="5"/>
        <item x="6"/>
        <item x="7"/>
        <item x="8"/>
        <item x="9"/>
        <item x="10"/>
        <item x="11"/>
        <item t="default"/>
      </items>
    </pivotField>
    <pivotField showAll="0">
      <items count="4">
        <item x="0"/>
        <item x="1"/>
        <item x="2"/>
        <item t="default"/>
      </items>
    </pivotField>
  </pivotFields>
  <rowFields count="1">
    <field x="14"/>
  </rowFields>
  <rowItems count="12">
    <i>
      <x v="11"/>
    </i>
    <i>
      <x v="12"/>
    </i>
    <i>
      <x v="13"/>
    </i>
    <i>
      <x v="14"/>
    </i>
    <i>
      <x v="15"/>
    </i>
    <i>
      <x v="16"/>
    </i>
    <i>
      <x v="17"/>
    </i>
    <i>
      <x v="18"/>
    </i>
    <i>
      <x v="19"/>
    </i>
    <i>
      <x v="20"/>
    </i>
    <i>
      <x v="21"/>
    </i>
    <i>
      <x v="22"/>
    </i>
  </rowItems>
  <colFields count="1">
    <field x="-2"/>
  </colFields>
  <colItems count="2">
    <i>
      <x/>
    </i>
    <i i="1">
      <x v="1"/>
    </i>
  </colItems>
  <dataFields count="2">
    <dataField name="Sum of TOTAL PURCHASE PRICE" fld="11" baseField="0" baseItem="0" numFmtId="165"/>
    <dataField name="Sum of TOTAL SELLING PRIC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C994B6-837F-4FEF-976A-EF3B84933596}" name="Sales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8:B41" firstHeaderRow="1" firstDataRow="1" firstDataCol="1"/>
  <pivotFields count="16">
    <pivotField numFmtId="164" showAll="0"/>
    <pivotField showAll="0"/>
    <pivotField showAll="0"/>
    <pivotField axis="axisRow" showAll="0">
      <items count="4">
        <item x="2"/>
        <item x="1"/>
        <item x="0"/>
        <item t="default"/>
      </items>
    </pivotField>
    <pivotField showAll="0">
      <items count="3">
        <item x="1"/>
        <item x="0"/>
        <item t="default"/>
      </items>
    </pivotField>
    <pivotField numFmtId="9" showAll="0"/>
    <pivotField showAll="0"/>
    <pivotField showAll="0"/>
    <pivotField showAll="0"/>
    <pivotField numFmtId="165" showAll="0"/>
    <pivotField numFmtId="165" showAll="0"/>
    <pivotField numFmtId="165" showAll="0"/>
    <pivotField dataField="1" numFmtId="165" showAll="0"/>
    <pivotField showAll="0"/>
    <pivotField showAll="0">
      <items count="24">
        <item x="0"/>
        <item h="1" m="1" x="12"/>
        <item x="1"/>
        <item x="2"/>
        <item h="1" m="1" x="13"/>
        <item h="1" m="1" x="14"/>
        <item h="1" m="1" x="15"/>
        <item x="3"/>
        <item x="4"/>
        <item h="1" m="1" x="16"/>
        <item x="5"/>
        <item x="6"/>
        <item h="1" m="1" x="17"/>
        <item h="1" m="1" x="18"/>
        <item h="1" m="1" x="19"/>
        <item x="7"/>
        <item x="8"/>
        <item h="1" m="1" x="20"/>
        <item h="1" m="1" x="21"/>
        <item x="9"/>
        <item h="1" m="1" x="22"/>
        <item x="10"/>
        <item x="11"/>
        <item t="default"/>
      </items>
    </pivotField>
    <pivotField showAll="0">
      <items count="4">
        <item x="0"/>
        <item x="1"/>
        <item x="2"/>
        <item t="default"/>
      </items>
    </pivotField>
  </pivotFields>
  <rowFields count="1">
    <field x="3"/>
  </rowFields>
  <rowItems count="3">
    <i>
      <x/>
    </i>
    <i>
      <x v="1"/>
    </i>
    <i>
      <x v="2"/>
    </i>
  </rowItems>
  <colItems count="1">
    <i/>
  </colItems>
  <dataFields count="1">
    <dataField name="Sum of TOTAL SELLING PRIC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DC6F19-D7AB-4E81-BE51-B241F215BA8F}" name="Best Selling 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N22:O27" firstHeaderRow="1" firstDataRow="1" firstDataCol="1"/>
  <pivotFields count="16">
    <pivotField numFmtId="164" showAll="0"/>
    <pivotField showAll="0"/>
    <pivotField showAll="0"/>
    <pivotField showAll="0"/>
    <pivotField showAll="0">
      <items count="3">
        <item x="1"/>
        <item x="0"/>
        <item t="default"/>
      </items>
    </pivotField>
    <pivotField numFmtId="9" showAll="0"/>
    <pivotField showAll="0"/>
    <pivotField axis="axisRow"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showAll="0"/>
    <pivotField numFmtId="165" showAll="0"/>
    <pivotField numFmtId="165" showAll="0"/>
    <pivotField numFmtId="165" showAll="0"/>
    <pivotField dataField="1" numFmtId="165" showAll="0"/>
    <pivotField showAll="0"/>
    <pivotField showAll="0">
      <items count="24">
        <item x="0"/>
        <item h="1" m="1" x="12"/>
        <item x="1"/>
        <item x="2"/>
        <item h="1" m="1" x="13"/>
        <item h="1" m="1" x="14"/>
        <item h="1" m="1" x="15"/>
        <item x="3"/>
        <item x="4"/>
        <item h="1" m="1" x="16"/>
        <item x="5"/>
        <item x="6"/>
        <item h="1" m="1" x="17"/>
        <item h="1" m="1" x="18"/>
        <item h="1" m="1" x="19"/>
        <item x="7"/>
        <item x="8"/>
        <item h="1" m="1" x="20"/>
        <item h="1" m="1" x="21"/>
        <item x="9"/>
        <item h="1" m="1" x="22"/>
        <item x="10"/>
        <item x="11"/>
        <item t="default"/>
      </items>
    </pivotField>
    <pivotField showAll="0">
      <items count="4">
        <item x="0"/>
        <item x="1"/>
        <item x="2"/>
        <item t="default"/>
      </items>
    </pivotField>
  </pivotFields>
  <rowFields count="1">
    <field x="7"/>
  </rowFields>
  <rowItems count="5">
    <i>
      <x v="3"/>
    </i>
    <i>
      <x v="1"/>
    </i>
    <i>
      <x v="2"/>
    </i>
    <i>
      <x v="4"/>
    </i>
    <i>
      <x/>
    </i>
  </rowItems>
  <colItems count="1">
    <i/>
  </colItems>
  <dataFields count="1">
    <dataField name="Sum of TOTAL SELLING PRIC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7ED304-B0F7-4DF9-917E-F547805F99D1}" name="Category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G21:H26" firstHeaderRow="1" firstDataRow="1" firstDataCol="1"/>
  <pivotFields count="16">
    <pivotField numFmtId="164" showAll="0"/>
    <pivotField showAll="0"/>
    <pivotField showAll="0"/>
    <pivotField showAll="0">
      <items count="4">
        <item x="2"/>
        <item x="1"/>
        <item x="0"/>
        <item t="default"/>
      </items>
    </pivotField>
    <pivotField showAll="0">
      <items count="3">
        <item x="1"/>
        <item x="0"/>
        <item t="default"/>
      </items>
    </pivotField>
    <pivotField numFmtId="9" showAll="0"/>
    <pivotField showAll="0"/>
    <pivotField axis="axisRow" showAll="0">
      <items count="6">
        <item x="2"/>
        <item x="3"/>
        <item x="4"/>
        <item x="0"/>
        <item x="1"/>
        <item t="default"/>
      </items>
    </pivotField>
    <pivotField showAll="0"/>
    <pivotField numFmtId="165" showAll="0"/>
    <pivotField numFmtId="165" showAll="0"/>
    <pivotField numFmtId="165" showAll="0"/>
    <pivotField dataField="1" numFmtId="165" showAll="0"/>
    <pivotField showAll="0"/>
    <pivotField showAll="0">
      <items count="24">
        <item x="0"/>
        <item h="1" m="1" x="12"/>
        <item x="1"/>
        <item x="2"/>
        <item h="1" m="1" x="13"/>
        <item h="1" m="1" x="14"/>
        <item h="1" m="1" x="15"/>
        <item x="3"/>
        <item x="4"/>
        <item h="1" m="1" x="16"/>
        <item x="5"/>
        <item x="6"/>
        <item h="1" m="1" x="17"/>
        <item h="1" m="1" x="18"/>
        <item h="1" m="1" x="19"/>
        <item x="7"/>
        <item x="8"/>
        <item h="1" m="1" x="20"/>
        <item h="1" m="1" x="21"/>
        <item x="9"/>
        <item h="1" m="1" x="22"/>
        <item x="10"/>
        <item x="11"/>
        <item t="default"/>
      </items>
    </pivotField>
    <pivotField showAll="0">
      <items count="4">
        <item x="0"/>
        <item x="1"/>
        <item x="2"/>
        <item t="default"/>
      </items>
    </pivotField>
  </pivotFields>
  <rowFields count="1">
    <field x="7"/>
  </rowFields>
  <rowItems count="5">
    <i>
      <x/>
    </i>
    <i>
      <x v="1"/>
    </i>
    <i>
      <x v="2"/>
    </i>
    <i>
      <x v="3"/>
    </i>
    <i>
      <x v="4"/>
    </i>
  </rowItems>
  <colItems count="1">
    <i/>
  </colItems>
  <dataFields count="1">
    <dataField name="Sum of TOTAL SELLING PRIC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FC74D52-9D60-4618-B6EE-9E1A281056E1}" name="SUM Q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numFmtId="164" showAll="0"/>
    <pivotField showAll="0"/>
    <pivotField dataField="1" showAll="0"/>
    <pivotField showAll="0"/>
    <pivotField showAll="0">
      <items count="3">
        <item x="1"/>
        <item x="0"/>
        <item t="default"/>
      </items>
    </pivotField>
    <pivotField numFmtId="9" showAll="0"/>
    <pivotField showAll="0"/>
    <pivotField showAll="0"/>
    <pivotField showAll="0"/>
    <pivotField numFmtId="165" showAll="0"/>
    <pivotField numFmtId="165" showAll="0"/>
    <pivotField numFmtId="165" showAll="0"/>
    <pivotField numFmtId="165" showAll="0"/>
    <pivotField showAll="0"/>
    <pivotField showAll="0">
      <items count="24">
        <item x="0"/>
        <item h="1" m="1" x="12"/>
        <item x="1"/>
        <item x="2"/>
        <item h="1" m="1" x="13"/>
        <item h="1" m="1" x="14"/>
        <item h="1" m="1" x="15"/>
        <item x="3"/>
        <item x="4"/>
        <item h="1" m="1" x="16"/>
        <item x="5"/>
        <item x="6"/>
        <item h="1" m="1" x="17"/>
        <item h="1" m="1" x="18"/>
        <item h="1" m="1" x="19"/>
        <item x="7"/>
        <item x="8"/>
        <item h="1" m="1" x="20"/>
        <item h="1" m="1" x="21"/>
        <item x="9"/>
        <item h="1" m="1" x="22"/>
        <item x="10"/>
        <item x="11"/>
        <item t="default"/>
      </items>
    </pivotField>
    <pivotField showAll="0">
      <items count="4">
        <item x="0"/>
        <item x="1"/>
        <item x="2"/>
        <item t="default"/>
      </items>
    </pivotField>
  </pivotFields>
  <rowItems count="1">
    <i/>
  </rowItems>
  <colItems count="1">
    <i/>
  </colItems>
  <dataFields count="1">
    <dataField name="Sum of QTY" fld="2" baseField="0" baseItem="0" numFmtId="3"/>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B294B20-4657-4B33-AD70-51D5365D9853}" sourceName="MONTH">
  <pivotTables>
    <pivotTable tabId="4" name="SUM Total"/>
    <pivotTable tabId="4" name="Best Selling Product"/>
    <pivotTable tabId="4" name="Category Type"/>
    <pivotTable tabId="4" name="Sales Type"/>
    <pivotTable tabId="4" name="Payment Method"/>
    <pivotTable tabId="4" name="Sales/ year"/>
    <pivotTable tabId="4" name="Best Selling Category"/>
    <pivotTable tabId="4" name="SUM QTY"/>
    <pivotTable tabId="4" name="Monthly Sales"/>
  </pivotTables>
  <data>
    <tabular pivotCacheId="292669666">
      <items count="23">
        <i x="0" s="1"/>
        <i x="1" s="1"/>
        <i x="2" s="1"/>
        <i x="3" s="1"/>
        <i x="5" s="1"/>
        <i x="4" s="1"/>
        <i x="6" s="1"/>
        <i x="7" s="1"/>
        <i x="8" s="1"/>
        <i x="9" s="1"/>
        <i x="10" s="1"/>
        <i x="11" s="1"/>
        <i x="13" nd="1"/>
        <i x="15" nd="1"/>
        <i x="19" nd="1"/>
        <i x="17" nd="1"/>
        <i x="12" nd="1"/>
        <i x="14" nd="1"/>
        <i x="16" nd="1"/>
        <i x="18" nd="1"/>
        <i x="20" nd="1"/>
        <i x="21" nd="1"/>
        <i x="2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6C7A68D-C413-4665-A1BB-034E0B07B732}" sourceName="YEAR">
  <pivotTables>
    <pivotTable tabId="4" name="SUM Total"/>
    <pivotTable tabId="4" name="Best Selling Product"/>
    <pivotTable tabId="4" name="Category Type"/>
    <pivotTable tabId="4" name="Sales Type"/>
    <pivotTable tabId="4" name="Payment Method"/>
    <pivotTable tabId="4" name="Sales/ year"/>
    <pivotTable tabId="4" name="Best Selling Category"/>
    <pivotTable tabId="4" name="SUM QTY"/>
    <pivotTable tabId="4" name="Monthly Sales"/>
  </pivotTables>
  <data>
    <tabular pivotCacheId="292669666">
      <items count="3">
        <i x="0" s="1"/>
        <i x="1"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0B5C927F-AF5C-4870-8972-E15D6C48AF05}" sourceName="PAYMENT METHOD">
  <pivotTables>
    <pivotTable tabId="4" name="SUM Total"/>
    <pivotTable tabId="4" name="Best Selling Product"/>
    <pivotTable tabId="4" name="Category Type"/>
    <pivotTable tabId="4" name="Sales Type"/>
    <pivotTable tabId="4" name="Payment Method"/>
    <pivotTable tabId="4" name="Sales/ year"/>
    <pivotTable tabId="4" name="Best Selling Category"/>
    <pivotTable tabId="4" name="SUM QTY"/>
    <pivotTable tabId="4" name="Monthly Sales"/>
  </pivotTables>
  <data>
    <tabular pivotCacheId="29266966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7429CAA6-E203-49F7-AA00-DD7E0FCCDB29}" cache="Slicer_MONTH" caption="MONTH" columnCount="4" showCaption="0" style="Slicer Style 1" rowHeight="247650"/>
  <slicer name="YEAR" xr10:uid="{BF0A11C9-1119-4448-A82F-828A9E2C0E8D}" cache="Slicer_YEAR" caption="YEAR" showCaption="0" style="Slicer Style 1" rowHeight="247650"/>
  <slicer name="PAYMENT METHOD" xr10:uid="{587CEFAD-A8EF-432A-84BF-5CB55D4B1EF7}" cache="Slicer_PAYMENT_METHOD" caption="PAYMENT METHOD" columnCount="2" showCaption="0" style="Slicer Style 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EFB4C2-AEED-4A99-A772-1ABE0569A377}" name="Product" displayName="Product" ref="A1:F51" totalsRowShown="0" headerRowDxfId="34" dataDxfId="33">
  <autoFilter ref="A1:F51" xr:uid="{6AEFB4C2-AEED-4A99-A772-1ABE0569A377}"/>
  <tableColumns count="6">
    <tableColumn id="1" xr3:uid="{7A4556B4-9422-4D67-AD17-161F049DCC56}" name="CODE" dataDxfId="32"/>
    <tableColumn id="2" xr3:uid="{EE9BAD7A-959F-471A-9FB6-CA02E64051D8}" name="PRODUCT NAME" dataDxfId="31"/>
    <tableColumn id="3" xr3:uid="{7870E99B-63FC-4B2E-9143-28659732017B}" name="CATEGORY" dataDxfId="30">
      <calculatedColumnFormula>VLOOKUP(LEFT(Product[[#This Row],[CODE]],3),Table2[#All],2,)</calculatedColumnFormula>
    </tableColumn>
    <tableColumn id="4" xr3:uid="{72576F0A-4D50-4969-AC9D-642E8645AE1F}" name="UNIT" dataDxfId="29"/>
    <tableColumn id="5" xr3:uid="{F112815D-E003-4B07-9DF4-8796F6301639}" name="PURCHASE PRICE" dataDxfId="28"/>
    <tableColumn id="6" xr3:uid="{255DBA39-6B08-49FE-BE56-20CCB9542B31}" name="SELLING PRICE" dataDxfId="2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E74085-3CFC-4296-8739-826C95B742EB}" name="Table2" displayName="Table2" ref="H2:I7" totalsRowShown="0" headerRowDxfId="26" dataDxfId="25">
  <autoFilter ref="H2:I7" xr:uid="{BAE74085-3CFC-4296-8739-826C95B742EB}"/>
  <tableColumns count="2">
    <tableColumn id="1" xr3:uid="{2FB51610-A26D-4E25-B469-FC689DE37E39}" name="CODE" dataDxfId="24"/>
    <tableColumn id="2" xr3:uid="{176D41F9-9C8E-4247-9088-514927049755}" name="CATEGORY" dataDxfId="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022D13-7BF3-46AC-8D8E-11A1F8A17AEB}" name="Transaction" displayName="Transaction" ref="A1:P1097" totalsRowShown="0" headerRowDxfId="22" dataDxfId="20" headerRowBorderDxfId="21" tableBorderDxfId="19">
  <autoFilter ref="A1:P1097" xr:uid="{CA022D13-7BF3-46AC-8D8E-11A1F8A17AEB}"/>
  <tableColumns count="16">
    <tableColumn id="1" xr3:uid="{288409CB-6599-406F-A250-36AA97579D56}" name="DATE" dataDxfId="18"/>
    <tableColumn id="2" xr3:uid="{BEC10E9B-587D-4819-98B5-C5913222343A}" name="ITEM CODE" dataDxfId="17">
      <calculatedColumnFormula array="1">_xlfn.XLOOKUP(G2,Product[[#All],[PRODUCT NAME]],Product[[#All],[CODE]],"",0,1)</calculatedColumnFormula>
    </tableColumn>
    <tableColumn id="3" xr3:uid="{4A3051C8-6BDD-4FEB-AA7A-47B3F7459A38}" name="QTY" dataDxfId="16"/>
    <tableColumn id="4" xr3:uid="{61E845D2-404A-4930-B434-FB5C4E49C028}" name="SALES TYPE" dataDxfId="15"/>
    <tableColumn id="5" xr3:uid="{722C30FC-BC29-45DD-9534-0BB7D7322442}" name="PAYMENT METHOD" dataDxfId="14"/>
    <tableColumn id="6" xr3:uid="{C48FC501-B0C8-4957-92B7-8D152A9939FE}" name="DISCOUNT" dataDxfId="13"/>
    <tableColumn id="7" xr3:uid="{4710B9DD-3824-4616-82B3-ADFCC18C069B}" name="PRODUCT NAME" dataDxfId="12"/>
    <tableColumn id="8" xr3:uid="{10E5F1F5-DB5E-47BC-BCDC-FA6C2D4EF650}" name="CATEGORY" dataDxfId="11">
      <calculatedColumnFormula>VLOOKUP(LEFT(B2,3),Table2[#All],2,)</calculatedColumnFormula>
    </tableColumn>
    <tableColumn id="9" xr3:uid="{F193D6F8-176F-45F7-AD46-17F162B5DA5C}" name="UNIT" dataDxfId="10"/>
    <tableColumn id="10" xr3:uid="{FE815A95-BD22-4493-B519-4842D813443B}" name="PURCHASE PRICE" dataDxfId="9">
      <calculatedColumnFormula>VLOOKUP(Transaction!B2,Product[#All],5,0)</calculatedColumnFormula>
    </tableColumn>
    <tableColumn id="11" xr3:uid="{57308ADC-E223-4B6B-AB66-27177FB4FFC4}" name="SELLING PRICE" dataDxfId="8">
      <calculatedColumnFormula>VLOOKUP(Transaction!B2,Product[#All],6,0)</calculatedColumnFormula>
    </tableColumn>
    <tableColumn id="12" xr3:uid="{B86B2D98-5558-459B-8990-AD3547E275B6}" name="TOTAL PURCHASE PRICE" dataDxfId="7">
      <calculatedColumnFormula>Transaction[[#This Row],[QTY]]*Transaction[[#This Row],[PURCHASE PRICE]]</calculatedColumnFormula>
    </tableColumn>
    <tableColumn id="13" xr3:uid="{D049FCDA-7E85-47D4-A5CF-4FDBF19F434F}" name="TOTAL SELLING PRICE" dataDxfId="6">
      <calculatedColumnFormula>Transaction[[#This Row],[QTY]]*Transaction[[#This Row],[SELLING PRICE]]</calculatedColumnFormula>
    </tableColumn>
    <tableColumn id="14" xr3:uid="{1D53215D-7072-4D6C-8F12-174536EDFCC3}" name="DAY" dataDxfId="5">
      <calculatedColumnFormula>DAY(Transaction[[#This Row],[DATE]])</calculatedColumnFormula>
    </tableColumn>
    <tableColumn id="15" xr3:uid="{B2A82A49-1D1C-4EEA-B93A-5F8FB6558C4F}" name="MONTH" dataDxfId="4">
      <calculatedColumnFormula>TEXT(Transaction[[#This Row],[DATE]],"mmm")</calculatedColumnFormula>
    </tableColumn>
    <tableColumn id="16" xr3:uid="{D6342BC8-F6B8-497F-833C-1EF638BD2DF2}" name="YEAR" dataDxfId="3">
      <calculatedColumnFormula>YEAR(Transaction[[#This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vertOverflow="clip" horzOverflow="clip" rtlCol="0" anchor="t"/>
      <a:lstStyle>
        <a:defPPr algn="l">
          <a:defRPr sz="1100"/>
        </a:defPPr>
      </a:lstStyle>
      <a:style>
        <a:lnRef idx="2">
          <a:schemeClr val="accent1">
            <a:shade val="15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ln w="9525" cmpd="sng">
          <a:noFill/>
        </a:ln>
      </a:spPr>
      <a:bodyPr vertOverflow="clip" horzOverflow="clip" wrap="square" rtlCol="0" anchor="ctr"/>
      <a:lstStyle>
        <a:defPPr algn="l">
          <a:defRPr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A9A6-9820-4543-B081-CC05C61D3FB4}">
  <dimension ref="J2:X24"/>
  <sheetViews>
    <sheetView showGridLines="0" tabSelected="1" zoomScaleNormal="100" workbookViewId="0">
      <selection activeCell="X7" sqref="X7"/>
    </sheetView>
  </sheetViews>
  <sheetFormatPr defaultRowHeight="14.4" x14ac:dyDescent="0.3"/>
  <cols>
    <col min="23" max="23" width="8.88671875" customWidth="1"/>
  </cols>
  <sheetData>
    <row r="2" spans="10:24" x14ac:dyDescent="0.3">
      <c r="J2" t="b">
        <v>1</v>
      </c>
      <c r="K2" t="b">
        <v>0</v>
      </c>
      <c r="L2" t="b">
        <v>0</v>
      </c>
    </row>
    <row r="8" spans="10:24" x14ac:dyDescent="0.3">
      <c r="X8" s="4"/>
    </row>
    <row r="24" ht="10.8" customHeight="1" x14ac:dyDescent="0.3"/>
  </sheetData>
  <sheetProtection algorithmName="SHA-512" hashValue="5pVvnTtkslTN/0rPXzieNS/01pdjSQFxKX1PbFwHJmngSy4ZMCuABPHCxrcvu8JfL15Advknkqo+zZltJSCh2Q==" saltValue="4FbdhLJy2NmqPC0L6BcgnA==" spinCount="100000" sheet="1" objects="1" scenarios="1" formatCells="0" formatColumns="0" formatRows="0" insertColumns="0" insertRows="0" insertHyperlinks="0" deleteColumns="0" deleteRows="0" sort="0" autoFilter="0" pivotTables="0"/>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locked="0" defaultSize="0" autoFill="0" autoLine="0" autoPict="0">
                <anchor moveWithCells="1">
                  <from>
                    <xdr:col>9</xdr:col>
                    <xdr:colOff>373380</xdr:colOff>
                    <xdr:row>6</xdr:row>
                    <xdr:rowOff>91440</xdr:rowOff>
                  </from>
                  <to>
                    <xdr:col>10</xdr:col>
                    <xdr:colOff>373380</xdr:colOff>
                    <xdr:row>7</xdr:row>
                    <xdr:rowOff>129540</xdr:rowOff>
                  </to>
                </anchor>
              </controlPr>
            </control>
          </mc:Choice>
        </mc:AlternateContent>
        <mc:AlternateContent xmlns:mc="http://schemas.openxmlformats.org/markup-compatibility/2006">
          <mc:Choice Requires="x14">
            <control shapeId="3074" r:id="rId4" name="Check Box 2">
              <controlPr locked="0" defaultSize="0" autoFill="0" autoLine="0" autoPict="0">
                <anchor moveWithCells="1">
                  <from>
                    <xdr:col>10</xdr:col>
                    <xdr:colOff>495300</xdr:colOff>
                    <xdr:row>6</xdr:row>
                    <xdr:rowOff>91440</xdr:rowOff>
                  </from>
                  <to>
                    <xdr:col>11</xdr:col>
                    <xdr:colOff>502920</xdr:colOff>
                    <xdr:row>7</xdr:row>
                    <xdr:rowOff>129540</xdr:rowOff>
                  </to>
                </anchor>
              </controlPr>
            </control>
          </mc:Choice>
        </mc:AlternateContent>
        <mc:AlternateContent xmlns:mc="http://schemas.openxmlformats.org/markup-compatibility/2006">
          <mc:Choice Requires="x14">
            <control shapeId="3075" r:id="rId5" name="Check Box 3">
              <controlPr locked="0" defaultSize="0" autoFill="0" autoLine="0" autoPict="0">
                <anchor moveWithCells="1">
                  <from>
                    <xdr:col>11</xdr:col>
                    <xdr:colOff>579120</xdr:colOff>
                    <xdr:row>6</xdr:row>
                    <xdr:rowOff>114300</xdr:rowOff>
                  </from>
                  <to>
                    <xdr:col>12</xdr:col>
                    <xdr:colOff>190500</xdr:colOff>
                    <xdr:row>7</xdr:row>
                    <xdr:rowOff>114300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4CF00-AA2B-48B2-B97C-6BF8D03C9083}">
  <dimension ref="A1:I51"/>
  <sheetViews>
    <sheetView topLeftCell="B1" workbookViewId="0">
      <selection activeCell="F6" sqref="F6"/>
    </sheetView>
  </sheetViews>
  <sheetFormatPr defaultRowHeight="14.4" x14ac:dyDescent="0.3"/>
  <cols>
    <col min="1" max="1" width="8.21875" bestFit="1" customWidth="1"/>
    <col min="2" max="2" width="20.5546875" bestFit="1" customWidth="1"/>
    <col min="3" max="3" width="15" bestFit="1" customWidth="1"/>
    <col min="4" max="4" width="9.6640625" customWidth="1"/>
    <col min="5" max="5" width="20.109375" bestFit="1" customWidth="1"/>
    <col min="6" max="6" width="18" bestFit="1" customWidth="1"/>
    <col min="8" max="8" width="9.77734375" customWidth="1"/>
    <col min="9" max="9" width="16.77734375" customWidth="1"/>
  </cols>
  <sheetData>
    <row r="1" spans="1:9" x14ac:dyDescent="0.3">
      <c r="A1" s="3" t="s">
        <v>59</v>
      </c>
      <c r="B1" s="3" t="s">
        <v>54</v>
      </c>
      <c r="C1" s="3" t="s">
        <v>55</v>
      </c>
      <c r="D1" s="3" t="s">
        <v>56</v>
      </c>
      <c r="E1" s="3" t="s">
        <v>57</v>
      </c>
      <c r="F1" s="3" t="s">
        <v>58</v>
      </c>
    </row>
    <row r="2" spans="1:9" x14ac:dyDescent="0.3">
      <c r="A2" s="15" t="s">
        <v>75</v>
      </c>
      <c r="B2" s="15" t="s">
        <v>0</v>
      </c>
      <c r="C2" s="15" t="str">
        <f>VLOOKUP(LEFT(Product[[#This Row],[CODE]],3),Table2[#All],2,)</f>
        <v>Food</v>
      </c>
      <c r="D2" s="15" t="s">
        <v>1</v>
      </c>
      <c r="E2" s="16">
        <v>9000</v>
      </c>
      <c r="F2" s="16">
        <v>11000</v>
      </c>
      <c r="H2" s="18" t="s">
        <v>59</v>
      </c>
      <c r="I2" s="18" t="s">
        <v>55</v>
      </c>
    </row>
    <row r="3" spans="1:9" x14ac:dyDescent="0.3">
      <c r="A3" s="15" t="s">
        <v>76</v>
      </c>
      <c r="B3" s="15" t="s">
        <v>2</v>
      </c>
      <c r="C3" s="15" t="str">
        <f>VLOOKUP(LEFT(Product[[#This Row],[CODE]],3),Table2[#All],2,)</f>
        <v>Food</v>
      </c>
      <c r="D3" s="15" t="s">
        <v>1</v>
      </c>
      <c r="E3" s="16">
        <v>15500</v>
      </c>
      <c r="F3" s="16">
        <v>18000</v>
      </c>
      <c r="H3" s="12" t="s">
        <v>125</v>
      </c>
      <c r="I3" s="15" t="s">
        <v>70</v>
      </c>
    </row>
    <row r="4" spans="1:9" x14ac:dyDescent="0.3">
      <c r="A4" s="15" t="s">
        <v>77</v>
      </c>
      <c r="B4" s="15" t="s">
        <v>3</v>
      </c>
      <c r="C4" s="15" t="str">
        <f>VLOOKUP(LEFT(Product[[#This Row],[CODE]],3),Table2[#All],2,)</f>
        <v>Food</v>
      </c>
      <c r="D4" s="15" t="s">
        <v>1</v>
      </c>
      <c r="E4" s="16">
        <v>8750</v>
      </c>
      <c r="F4" s="16">
        <v>10500</v>
      </c>
      <c r="H4" s="12" t="s">
        <v>126</v>
      </c>
      <c r="I4" s="15" t="s">
        <v>71</v>
      </c>
    </row>
    <row r="5" spans="1:9" x14ac:dyDescent="0.3">
      <c r="A5" s="15" t="s">
        <v>78</v>
      </c>
      <c r="B5" s="15" t="s">
        <v>4</v>
      </c>
      <c r="C5" s="15" t="str">
        <f>VLOOKUP(LEFT(Product[[#This Row],[CODE]],3),Table2[#All],2,)</f>
        <v>Food</v>
      </c>
      <c r="D5" s="15" t="s">
        <v>1</v>
      </c>
      <c r="E5" s="16">
        <v>6200</v>
      </c>
      <c r="F5" s="16">
        <v>7800</v>
      </c>
      <c r="H5" s="12" t="s">
        <v>127</v>
      </c>
      <c r="I5" s="15" t="s">
        <v>72</v>
      </c>
    </row>
    <row r="6" spans="1:9" x14ac:dyDescent="0.3">
      <c r="A6" s="15" t="s">
        <v>79</v>
      </c>
      <c r="B6" s="15" t="s">
        <v>5</v>
      </c>
      <c r="C6" s="15" t="str">
        <f>VLOOKUP(LEFT(Product[[#This Row],[CODE]],3),Table2[#All],2,)</f>
        <v>Food</v>
      </c>
      <c r="D6" s="15" t="s">
        <v>1</v>
      </c>
      <c r="E6" s="16">
        <v>12500</v>
      </c>
      <c r="F6" s="16">
        <v>15000</v>
      </c>
      <c r="H6" s="12" t="s">
        <v>128</v>
      </c>
      <c r="I6" s="15" t="s">
        <v>73</v>
      </c>
    </row>
    <row r="7" spans="1:9" x14ac:dyDescent="0.3">
      <c r="A7" s="15" t="s">
        <v>80</v>
      </c>
      <c r="B7" s="15" t="s">
        <v>6</v>
      </c>
      <c r="C7" s="15" t="str">
        <f>VLOOKUP(LEFT(Product[[#This Row],[CODE]],3),Table2[#All],2,)</f>
        <v>Food</v>
      </c>
      <c r="D7" s="15" t="s">
        <v>1</v>
      </c>
      <c r="E7" s="16">
        <v>4800</v>
      </c>
      <c r="F7" s="16">
        <v>6500</v>
      </c>
      <c r="H7" s="12" t="s">
        <v>129</v>
      </c>
      <c r="I7" s="1" t="s">
        <v>74</v>
      </c>
    </row>
    <row r="8" spans="1:9" x14ac:dyDescent="0.3">
      <c r="A8" s="15" t="s">
        <v>81</v>
      </c>
      <c r="B8" s="15" t="s">
        <v>7</v>
      </c>
      <c r="C8" s="15" t="str">
        <f>VLOOKUP(LEFT(Product[[#This Row],[CODE]],3),Table2[#All],2,)</f>
        <v>Food</v>
      </c>
      <c r="D8" s="15" t="s">
        <v>1</v>
      </c>
      <c r="E8" s="16">
        <v>7200</v>
      </c>
      <c r="F8" s="16">
        <v>9500</v>
      </c>
    </row>
    <row r="9" spans="1:9" x14ac:dyDescent="0.3">
      <c r="A9" s="15" t="s">
        <v>82</v>
      </c>
      <c r="B9" s="15" t="s">
        <v>8</v>
      </c>
      <c r="C9" s="15" t="str">
        <f>VLOOKUP(LEFT(Product[[#This Row],[CODE]],3),Table2[#All],2,)</f>
        <v>Food</v>
      </c>
      <c r="D9" s="15" t="s">
        <v>1</v>
      </c>
      <c r="E9" s="16">
        <v>3000</v>
      </c>
      <c r="F9" s="16">
        <v>4500</v>
      </c>
      <c r="H9" s="5" t="s">
        <v>50</v>
      </c>
    </row>
    <row r="10" spans="1:9" x14ac:dyDescent="0.3">
      <c r="A10" s="15" t="s">
        <v>83</v>
      </c>
      <c r="B10" s="15" t="s">
        <v>9</v>
      </c>
      <c r="C10" s="15" t="str">
        <f>VLOOKUP(LEFT(Product[[#This Row],[CODE]],3),Table2[#All],2,)</f>
        <v>Food</v>
      </c>
      <c r="D10" s="15" t="s">
        <v>1</v>
      </c>
      <c r="E10" s="16">
        <v>5500</v>
      </c>
      <c r="F10" s="16">
        <v>7250</v>
      </c>
    </row>
    <row r="11" spans="1:9" x14ac:dyDescent="0.3">
      <c r="A11" s="15" t="s">
        <v>84</v>
      </c>
      <c r="B11" s="15" t="s">
        <v>10</v>
      </c>
      <c r="C11" s="15" t="str">
        <f>VLOOKUP(LEFT(Product[[#This Row],[CODE]],3),Table2[#All],2,)</f>
        <v>Food</v>
      </c>
      <c r="D11" s="15" t="s">
        <v>1</v>
      </c>
      <c r="E11" s="16">
        <v>10000</v>
      </c>
      <c r="F11" s="16">
        <v>12500</v>
      </c>
    </row>
    <row r="12" spans="1:9" x14ac:dyDescent="0.3">
      <c r="A12" s="15" t="s">
        <v>85</v>
      </c>
      <c r="B12" s="15" t="s">
        <v>11</v>
      </c>
      <c r="C12" s="15" t="str">
        <f>VLOOKUP(LEFT(Product[[#This Row],[CODE]],3),Table2[#All],2,)</f>
        <v>Beverage</v>
      </c>
      <c r="D12" s="15" t="s">
        <v>1</v>
      </c>
      <c r="E12" s="16">
        <v>3750</v>
      </c>
      <c r="F12" s="16">
        <v>5000</v>
      </c>
    </row>
    <row r="13" spans="1:9" x14ac:dyDescent="0.3">
      <c r="A13" s="15" t="s">
        <v>86</v>
      </c>
      <c r="B13" s="15" t="s">
        <v>12</v>
      </c>
      <c r="C13" s="15" t="str">
        <f>VLOOKUP(LEFT(Product[[#This Row],[CODE]],3),Table2[#All],2,)</f>
        <v>Beverage</v>
      </c>
      <c r="D13" s="15" t="s">
        <v>1</v>
      </c>
      <c r="E13" s="16">
        <v>2500</v>
      </c>
      <c r="F13" s="16">
        <v>4000</v>
      </c>
    </row>
    <row r="14" spans="1:9" x14ac:dyDescent="0.3">
      <c r="A14" s="15" t="s">
        <v>87</v>
      </c>
      <c r="B14" s="15" t="s">
        <v>13</v>
      </c>
      <c r="C14" s="15" t="str">
        <f>VLOOKUP(LEFT(Product[[#This Row],[CODE]],3),Table2[#All],2,)</f>
        <v>Beverage</v>
      </c>
      <c r="D14" s="15" t="s">
        <v>1</v>
      </c>
      <c r="E14" s="16">
        <v>3000</v>
      </c>
      <c r="F14" s="16">
        <v>4500</v>
      </c>
    </row>
    <row r="15" spans="1:9" x14ac:dyDescent="0.3">
      <c r="A15" s="15" t="s">
        <v>88</v>
      </c>
      <c r="B15" s="15" t="s">
        <v>14</v>
      </c>
      <c r="C15" s="15" t="str">
        <f>VLOOKUP(LEFT(Product[[#This Row],[CODE]],3),Table2[#All],2,)</f>
        <v>Beverage</v>
      </c>
      <c r="D15" s="15" t="s">
        <v>1</v>
      </c>
      <c r="E15" s="16">
        <v>8000</v>
      </c>
      <c r="F15" s="16">
        <v>10500</v>
      </c>
    </row>
    <row r="16" spans="1:9" x14ac:dyDescent="0.3">
      <c r="A16" s="15" t="s">
        <v>89</v>
      </c>
      <c r="B16" s="15" t="s">
        <v>15</v>
      </c>
      <c r="C16" s="15" t="str">
        <f>VLOOKUP(LEFT(Product[[#This Row],[CODE]],3),Table2[#All],2,)</f>
        <v>Beverage</v>
      </c>
      <c r="D16" s="15" t="s">
        <v>1</v>
      </c>
      <c r="E16" s="16">
        <v>7500</v>
      </c>
      <c r="F16" s="16">
        <v>9800</v>
      </c>
    </row>
    <row r="17" spans="1:6" x14ac:dyDescent="0.3">
      <c r="A17" s="15" t="s">
        <v>90</v>
      </c>
      <c r="B17" s="15" t="s">
        <v>16</v>
      </c>
      <c r="C17" s="15" t="str">
        <f>VLOOKUP(LEFT(Product[[#This Row],[CODE]],3),Table2[#All],2,)</f>
        <v>Beverage</v>
      </c>
      <c r="D17" s="15" t="s">
        <v>1</v>
      </c>
      <c r="E17" s="16">
        <v>7200</v>
      </c>
      <c r="F17" s="16">
        <v>9500</v>
      </c>
    </row>
    <row r="18" spans="1:6" x14ac:dyDescent="0.3">
      <c r="A18" s="15" t="s">
        <v>91</v>
      </c>
      <c r="B18" s="15" t="s">
        <v>17</v>
      </c>
      <c r="C18" s="15" t="str">
        <f>VLOOKUP(LEFT(Product[[#This Row],[CODE]],3),Table2[#All],2,)</f>
        <v>Beverage</v>
      </c>
      <c r="D18" s="15" t="s">
        <v>1</v>
      </c>
      <c r="E18" s="16">
        <v>9800</v>
      </c>
      <c r="F18" s="16">
        <v>12500</v>
      </c>
    </row>
    <row r="19" spans="1:6" x14ac:dyDescent="0.3">
      <c r="A19" s="15" t="s">
        <v>92</v>
      </c>
      <c r="B19" s="15" t="s">
        <v>18</v>
      </c>
      <c r="C19" s="15" t="str">
        <f>VLOOKUP(LEFT(Product[[#This Row],[CODE]],3),Table2[#All],2,)</f>
        <v>Beverage</v>
      </c>
      <c r="D19" s="15" t="s">
        <v>1</v>
      </c>
      <c r="E19" s="16">
        <v>11000</v>
      </c>
      <c r="F19" s="16">
        <v>14000</v>
      </c>
    </row>
    <row r="20" spans="1:6" x14ac:dyDescent="0.3">
      <c r="A20" s="15" t="s">
        <v>93</v>
      </c>
      <c r="B20" s="15" t="s">
        <v>19</v>
      </c>
      <c r="C20" s="15" t="str">
        <f>VLOOKUP(LEFT(Product[[#This Row],[CODE]],3),Table2[#All],2,)</f>
        <v>Beverage</v>
      </c>
      <c r="D20" s="15" t="s">
        <v>1</v>
      </c>
      <c r="E20" s="16">
        <v>6500</v>
      </c>
      <c r="F20" s="16">
        <v>8500</v>
      </c>
    </row>
    <row r="21" spans="1:6" x14ac:dyDescent="0.3">
      <c r="A21" s="15" t="s">
        <v>94</v>
      </c>
      <c r="B21" s="15" t="s">
        <v>20</v>
      </c>
      <c r="C21" s="15" t="str">
        <f>VLOOKUP(LEFT(Product[[#This Row],[CODE]],3),Table2[#All],2,)</f>
        <v>Beverage</v>
      </c>
      <c r="D21" s="15" t="s">
        <v>1</v>
      </c>
      <c r="E21" s="16">
        <v>12000</v>
      </c>
      <c r="F21" s="16">
        <v>15500</v>
      </c>
    </row>
    <row r="22" spans="1:6" x14ac:dyDescent="0.3">
      <c r="A22" s="15" t="s">
        <v>95</v>
      </c>
      <c r="B22" s="15" t="s">
        <v>21</v>
      </c>
      <c r="C22" s="15" t="str">
        <f>VLOOKUP(LEFT(Product[[#This Row],[CODE]],3),Table2[#All],2,)</f>
        <v>Personal Care</v>
      </c>
      <c r="D22" s="15" t="s">
        <v>1</v>
      </c>
      <c r="E22" s="16">
        <v>18000</v>
      </c>
      <c r="F22" s="16">
        <v>21000</v>
      </c>
    </row>
    <row r="23" spans="1:6" x14ac:dyDescent="0.3">
      <c r="A23" s="15" t="s">
        <v>96</v>
      </c>
      <c r="B23" s="15" t="s">
        <v>22</v>
      </c>
      <c r="C23" s="15" t="str">
        <f>VLOOKUP(LEFT(Product[[#This Row],[CODE]],3),Table2[#All],2,)</f>
        <v>Personal Care</v>
      </c>
      <c r="D23" s="15" t="s">
        <v>1</v>
      </c>
      <c r="E23" s="16">
        <v>15000</v>
      </c>
      <c r="F23" s="16">
        <v>18000</v>
      </c>
    </row>
    <row r="24" spans="1:6" x14ac:dyDescent="0.3">
      <c r="A24" s="15" t="s">
        <v>97</v>
      </c>
      <c r="B24" s="15" t="s">
        <v>23</v>
      </c>
      <c r="C24" s="15" t="str">
        <f>VLOOKUP(LEFT(Product[[#This Row],[CODE]],3),Table2[#All],2,)</f>
        <v>Personal Care</v>
      </c>
      <c r="D24" s="15" t="s">
        <v>1</v>
      </c>
      <c r="E24" s="16">
        <v>6500</v>
      </c>
      <c r="F24" s="16">
        <v>9000</v>
      </c>
    </row>
    <row r="25" spans="1:6" x14ac:dyDescent="0.3">
      <c r="A25" s="15" t="s">
        <v>98</v>
      </c>
      <c r="B25" s="15" t="s">
        <v>24</v>
      </c>
      <c r="C25" s="15" t="str">
        <f>VLOOKUP(LEFT(Product[[#This Row],[CODE]],3),Table2[#All],2,)</f>
        <v>Personal Care</v>
      </c>
      <c r="D25" s="15" t="s">
        <v>1</v>
      </c>
      <c r="E25" s="16">
        <v>7200</v>
      </c>
      <c r="F25" s="16">
        <v>10000</v>
      </c>
    </row>
    <row r="26" spans="1:6" x14ac:dyDescent="0.3">
      <c r="A26" s="15" t="s">
        <v>99</v>
      </c>
      <c r="B26" s="15" t="s">
        <v>25</v>
      </c>
      <c r="C26" s="15" t="str">
        <f>VLOOKUP(LEFT(Product[[#This Row],[CODE]],3),Table2[#All],2,)</f>
        <v>Personal Care</v>
      </c>
      <c r="D26" s="15" t="s">
        <v>1</v>
      </c>
      <c r="E26" s="16">
        <v>20500</v>
      </c>
      <c r="F26" s="16">
        <v>24000</v>
      </c>
    </row>
    <row r="27" spans="1:6" x14ac:dyDescent="0.3">
      <c r="A27" s="15" t="s">
        <v>100</v>
      </c>
      <c r="B27" s="15" t="s">
        <v>26</v>
      </c>
      <c r="C27" s="15" t="str">
        <f>VLOOKUP(LEFT(Product[[#This Row],[CODE]],3),Table2[#All],2,)</f>
        <v>Personal Care</v>
      </c>
      <c r="D27" s="15" t="s">
        <v>1</v>
      </c>
      <c r="E27" s="16">
        <v>14000</v>
      </c>
      <c r="F27" s="16">
        <v>17500</v>
      </c>
    </row>
    <row r="28" spans="1:6" x14ac:dyDescent="0.3">
      <c r="A28" s="15" t="s">
        <v>101</v>
      </c>
      <c r="B28" s="15" t="s">
        <v>27</v>
      </c>
      <c r="C28" s="15" t="str">
        <f>VLOOKUP(LEFT(Product[[#This Row],[CODE]],3),Table2[#All],2,)</f>
        <v>Personal Care</v>
      </c>
      <c r="D28" s="15" t="s">
        <v>1</v>
      </c>
      <c r="E28" s="16">
        <v>9500</v>
      </c>
      <c r="F28" s="16">
        <v>12000</v>
      </c>
    </row>
    <row r="29" spans="1:6" x14ac:dyDescent="0.3">
      <c r="A29" s="15" t="s">
        <v>102</v>
      </c>
      <c r="B29" s="15" t="s">
        <v>28</v>
      </c>
      <c r="C29" s="15" t="str">
        <f>VLOOKUP(LEFT(Product[[#This Row],[CODE]],3),Table2[#All],2,)</f>
        <v>Personal Care</v>
      </c>
      <c r="D29" s="15" t="s">
        <v>1</v>
      </c>
      <c r="E29" s="16">
        <v>13500</v>
      </c>
      <c r="F29" s="16">
        <v>17000</v>
      </c>
    </row>
    <row r="30" spans="1:6" x14ac:dyDescent="0.3">
      <c r="A30" s="15" t="s">
        <v>103</v>
      </c>
      <c r="B30" s="15" t="s">
        <v>29</v>
      </c>
      <c r="C30" s="15" t="str">
        <f>VLOOKUP(LEFT(Product[[#This Row],[CODE]],3),Table2[#All],2,)</f>
        <v>Personal Care</v>
      </c>
      <c r="D30" s="15" t="s">
        <v>1</v>
      </c>
      <c r="E30" s="16">
        <v>21000</v>
      </c>
      <c r="F30" s="16">
        <v>25000</v>
      </c>
    </row>
    <row r="31" spans="1:6" x14ac:dyDescent="0.3">
      <c r="A31" s="15" t="s">
        <v>104</v>
      </c>
      <c r="B31" s="15" t="s">
        <v>30</v>
      </c>
      <c r="C31" s="15" t="str">
        <f>VLOOKUP(LEFT(Product[[#This Row],[CODE]],3),Table2[#All],2,)</f>
        <v>Personal Care</v>
      </c>
      <c r="D31" s="15" t="s">
        <v>1</v>
      </c>
      <c r="E31" s="16">
        <v>24500</v>
      </c>
      <c r="F31" s="16">
        <v>29000</v>
      </c>
    </row>
    <row r="32" spans="1:6" x14ac:dyDescent="0.3">
      <c r="A32" s="15" t="s">
        <v>105</v>
      </c>
      <c r="B32" s="15" t="s">
        <v>31</v>
      </c>
      <c r="C32" s="15" t="str">
        <f>VLOOKUP(LEFT(Product[[#This Row],[CODE]],3),Table2[#All],2,)</f>
        <v>Stationery</v>
      </c>
      <c r="D32" s="15" t="s">
        <v>1</v>
      </c>
      <c r="E32" s="16">
        <v>9500</v>
      </c>
      <c r="F32" s="16">
        <v>12000</v>
      </c>
    </row>
    <row r="33" spans="1:6" x14ac:dyDescent="0.3">
      <c r="A33" s="15" t="s">
        <v>106</v>
      </c>
      <c r="B33" s="15" t="s">
        <v>32</v>
      </c>
      <c r="C33" s="15" t="str">
        <f>VLOOKUP(LEFT(Product[[#This Row],[CODE]],3),Table2[#All],2,)</f>
        <v>Stationery</v>
      </c>
      <c r="D33" s="15" t="s">
        <v>1</v>
      </c>
      <c r="E33" s="16">
        <v>5500</v>
      </c>
      <c r="F33" s="16">
        <v>7500</v>
      </c>
    </row>
    <row r="34" spans="1:6" x14ac:dyDescent="0.3">
      <c r="A34" s="15" t="s">
        <v>107</v>
      </c>
      <c r="B34" s="15" t="s">
        <v>33</v>
      </c>
      <c r="C34" s="15" t="str">
        <f>VLOOKUP(LEFT(Product[[#This Row],[CODE]],3),Table2[#All],2,)</f>
        <v>Stationery</v>
      </c>
      <c r="D34" s="15" t="s">
        <v>1</v>
      </c>
      <c r="E34" s="16">
        <v>2500</v>
      </c>
      <c r="F34" s="16">
        <v>4000</v>
      </c>
    </row>
    <row r="35" spans="1:6" x14ac:dyDescent="0.3">
      <c r="A35" s="15" t="s">
        <v>108</v>
      </c>
      <c r="B35" s="15" t="s">
        <v>34</v>
      </c>
      <c r="C35" s="15" t="str">
        <f>VLOOKUP(LEFT(Product[[#This Row],[CODE]],3),Table2[#All],2,)</f>
        <v>Stationery</v>
      </c>
      <c r="D35" s="15" t="s">
        <v>1</v>
      </c>
      <c r="E35" s="16">
        <v>1800</v>
      </c>
      <c r="F35" s="16">
        <v>3000</v>
      </c>
    </row>
    <row r="36" spans="1:6" x14ac:dyDescent="0.3">
      <c r="A36" s="15" t="s">
        <v>109</v>
      </c>
      <c r="B36" s="15" t="s">
        <v>35</v>
      </c>
      <c r="C36" s="15" t="str">
        <f>VLOOKUP(LEFT(Product[[#This Row],[CODE]],3),Table2[#All],2,)</f>
        <v>Stationery</v>
      </c>
      <c r="D36" s="15" t="s">
        <v>1</v>
      </c>
      <c r="E36" s="16">
        <v>2200</v>
      </c>
      <c r="F36" s="16">
        <v>3500</v>
      </c>
    </row>
    <row r="37" spans="1:6" x14ac:dyDescent="0.3">
      <c r="A37" s="15" t="s">
        <v>110</v>
      </c>
      <c r="B37" s="15" t="s">
        <v>36</v>
      </c>
      <c r="C37" s="15" t="str">
        <f>VLOOKUP(LEFT(Product[[#This Row],[CODE]],3),Table2[#All],2,)</f>
        <v>Stationery</v>
      </c>
      <c r="D37" s="15" t="s">
        <v>1</v>
      </c>
      <c r="E37" s="16">
        <v>3000</v>
      </c>
      <c r="F37" s="16">
        <v>5000</v>
      </c>
    </row>
    <row r="38" spans="1:6" x14ac:dyDescent="0.3">
      <c r="A38" s="15" t="s">
        <v>111</v>
      </c>
      <c r="B38" s="15" t="s">
        <v>37</v>
      </c>
      <c r="C38" s="15" t="str">
        <f>VLOOKUP(LEFT(Product[[#This Row],[CODE]],3),Table2[#All],2,)</f>
        <v>Stationery</v>
      </c>
      <c r="D38" s="15" t="s">
        <v>1</v>
      </c>
      <c r="E38" s="16">
        <v>4500</v>
      </c>
      <c r="F38" s="16">
        <v>6800</v>
      </c>
    </row>
    <row r="39" spans="1:6" x14ac:dyDescent="0.3">
      <c r="A39" s="15" t="s">
        <v>112</v>
      </c>
      <c r="B39" s="15" t="s">
        <v>38</v>
      </c>
      <c r="C39" s="15" t="str">
        <f>VLOOKUP(LEFT(Product[[#This Row],[CODE]],3),Table2[#All],2,)</f>
        <v>Stationery</v>
      </c>
      <c r="D39" s="15" t="s">
        <v>1</v>
      </c>
      <c r="E39" s="16">
        <v>5000</v>
      </c>
      <c r="F39" s="16">
        <v>7500</v>
      </c>
    </row>
    <row r="40" spans="1:6" x14ac:dyDescent="0.3">
      <c r="A40" s="15" t="s">
        <v>113</v>
      </c>
      <c r="B40" s="15" t="s">
        <v>39</v>
      </c>
      <c r="C40" s="15" t="str">
        <f>VLOOKUP(LEFT(Product[[#This Row],[CODE]],3),Table2[#All],2,)</f>
        <v>Stationery</v>
      </c>
      <c r="D40" s="15" t="s">
        <v>1</v>
      </c>
      <c r="E40" s="16">
        <v>6000</v>
      </c>
      <c r="F40" s="16">
        <v>8000</v>
      </c>
    </row>
    <row r="41" spans="1:6" x14ac:dyDescent="0.3">
      <c r="A41" s="15" t="s">
        <v>114</v>
      </c>
      <c r="B41" s="15" t="s">
        <v>40</v>
      </c>
      <c r="C41" s="15" t="str">
        <f>VLOOKUP(LEFT(Product[[#This Row],[CODE]],3),Table2[#All],2,)</f>
        <v>Stationery</v>
      </c>
      <c r="D41" s="15" t="s">
        <v>1</v>
      </c>
      <c r="E41" s="16">
        <v>3800</v>
      </c>
      <c r="F41" s="16">
        <v>5500</v>
      </c>
    </row>
    <row r="42" spans="1:6" x14ac:dyDescent="0.3">
      <c r="A42" s="1" t="s">
        <v>115</v>
      </c>
      <c r="B42" s="1" t="s">
        <v>41</v>
      </c>
      <c r="C42" s="1" t="str">
        <f>VLOOKUP(LEFT(Product[[#This Row],[CODE]],3),Table2[#All],2,)</f>
        <v>Electronics</v>
      </c>
      <c r="D42" s="1" t="s">
        <v>1</v>
      </c>
      <c r="E42" s="17">
        <v>10000</v>
      </c>
      <c r="F42" s="17">
        <v>15000</v>
      </c>
    </row>
    <row r="43" spans="1:6" x14ac:dyDescent="0.3">
      <c r="A43" s="1" t="s">
        <v>116</v>
      </c>
      <c r="B43" s="1" t="s">
        <v>42</v>
      </c>
      <c r="C43" s="1" t="str">
        <f>VLOOKUP(LEFT(Product[[#This Row],[CODE]],3),Table2[#All],2,)</f>
        <v>Electronics</v>
      </c>
      <c r="D43" s="1" t="s">
        <v>1</v>
      </c>
      <c r="E43" s="17">
        <v>20000</v>
      </c>
      <c r="F43" s="17">
        <v>30000</v>
      </c>
    </row>
    <row r="44" spans="1:6" x14ac:dyDescent="0.3">
      <c r="A44" s="1" t="s">
        <v>117</v>
      </c>
      <c r="B44" s="1" t="s">
        <v>43</v>
      </c>
      <c r="C44" s="1" t="str">
        <f>VLOOKUP(LEFT(Product[[#This Row],[CODE]],3),Table2[#All],2,)</f>
        <v>Electronics</v>
      </c>
      <c r="D44" s="1" t="s">
        <v>1</v>
      </c>
      <c r="E44" s="17">
        <v>15000</v>
      </c>
      <c r="F44" s="17">
        <v>25000</v>
      </c>
    </row>
    <row r="45" spans="1:6" x14ac:dyDescent="0.3">
      <c r="A45" s="1" t="s">
        <v>118</v>
      </c>
      <c r="B45" s="1" t="s">
        <v>44</v>
      </c>
      <c r="C45" s="1" t="str">
        <f>VLOOKUP(LEFT(Product[[#This Row],[CODE]],3),Table2[#All],2,)</f>
        <v>Electronics</v>
      </c>
      <c r="D45" s="1" t="s">
        <v>1</v>
      </c>
      <c r="E45" s="17">
        <v>20000</v>
      </c>
      <c r="F45" s="17">
        <v>30000</v>
      </c>
    </row>
    <row r="46" spans="1:6" x14ac:dyDescent="0.3">
      <c r="A46" s="1" t="s">
        <v>119</v>
      </c>
      <c r="B46" s="1" t="s">
        <v>45</v>
      </c>
      <c r="C46" s="1" t="str">
        <f>VLOOKUP(LEFT(Product[[#This Row],[CODE]],3),Table2[#All],2,)</f>
        <v>Electronics</v>
      </c>
      <c r="D46" s="1" t="s">
        <v>1</v>
      </c>
      <c r="E46" s="17">
        <v>25000</v>
      </c>
      <c r="F46" s="17">
        <v>35000</v>
      </c>
    </row>
    <row r="47" spans="1:6" x14ac:dyDescent="0.3">
      <c r="A47" s="1" t="s">
        <v>120</v>
      </c>
      <c r="B47" s="1" t="s">
        <v>141</v>
      </c>
      <c r="C47" s="1" t="str">
        <f>VLOOKUP(LEFT(Product[[#This Row],[CODE]],3),Table2[#All],2,)</f>
        <v>Electronics</v>
      </c>
      <c r="D47" s="1" t="s">
        <v>1</v>
      </c>
      <c r="E47" s="17">
        <v>15000</v>
      </c>
      <c r="F47" s="17">
        <v>20000</v>
      </c>
    </row>
    <row r="48" spans="1:6" x14ac:dyDescent="0.3">
      <c r="A48" s="1" t="s">
        <v>121</v>
      </c>
      <c r="B48" s="1" t="s">
        <v>46</v>
      </c>
      <c r="C48" s="1" t="str">
        <f>VLOOKUP(LEFT(Product[[#This Row],[CODE]],3),Table2[#All],2,)</f>
        <v>Electronics</v>
      </c>
      <c r="D48" s="1" t="s">
        <v>1</v>
      </c>
      <c r="E48" s="17">
        <v>18000</v>
      </c>
      <c r="F48" s="17">
        <v>27000</v>
      </c>
    </row>
    <row r="49" spans="1:6" x14ac:dyDescent="0.3">
      <c r="A49" s="1" t="s">
        <v>122</v>
      </c>
      <c r="B49" s="1" t="s">
        <v>47</v>
      </c>
      <c r="C49" s="1" t="str">
        <f>VLOOKUP(LEFT(Product[[#This Row],[CODE]],3),Table2[#All],2,)</f>
        <v>Electronics</v>
      </c>
      <c r="D49" s="1" t="s">
        <v>1</v>
      </c>
      <c r="E49" s="17">
        <v>20000</v>
      </c>
      <c r="F49" s="17">
        <v>35000</v>
      </c>
    </row>
    <row r="50" spans="1:6" x14ac:dyDescent="0.3">
      <c r="A50" s="1" t="s">
        <v>123</v>
      </c>
      <c r="B50" s="1" t="s">
        <v>48</v>
      </c>
      <c r="C50" s="1" t="str">
        <f>VLOOKUP(LEFT(Product[[#This Row],[CODE]],3),Table2[#All],2,)</f>
        <v>Electronics</v>
      </c>
      <c r="D50" s="1" t="s">
        <v>1</v>
      </c>
      <c r="E50" s="17">
        <v>12000</v>
      </c>
      <c r="F50" s="17">
        <v>20000</v>
      </c>
    </row>
    <row r="51" spans="1:6" x14ac:dyDescent="0.3">
      <c r="A51" s="1" t="s">
        <v>124</v>
      </c>
      <c r="B51" s="1" t="s">
        <v>49</v>
      </c>
      <c r="C51" s="1" t="str">
        <f>VLOOKUP(LEFT(Product[[#This Row],[CODE]],3),Table2[#All],2,)</f>
        <v>Electronics</v>
      </c>
      <c r="D51" s="1" t="s">
        <v>1</v>
      </c>
      <c r="E51" s="17">
        <v>18000</v>
      </c>
      <c r="F51" s="17">
        <v>23000</v>
      </c>
    </row>
  </sheetData>
  <sheetProtection algorithmName="SHA-512" hashValue="p/PxBoyod2xcAzYvZlBigKWuAuKGMvdtwRv1bwMbH1rhuxSkGYuHTB2sUWKuJD0sWCCGvfMPcnyXMAtE+SMhVQ==" saltValue="6HYKk8OejQYa6KlMQC1WMQ==" spinCount="100000" sheet="1" objects="1" scenarios="1" formatCells="0" formatColumns="0" formatRows="0" insertColumns="0" insertRows="0" insertHyperlinks="0" deleteColumns="0" deleteRows="0" sort="0" autoFilter="0" pivotTables="0"/>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F1773-BEA5-43AA-948C-A28B4FC8C9B6}">
  <dimension ref="A1:P1099"/>
  <sheetViews>
    <sheetView topLeftCell="D1" workbookViewId="0">
      <selection activeCell="G14" sqref="G14:H21"/>
    </sheetView>
  </sheetViews>
  <sheetFormatPr defaultRowHeight="14.4" x14ac:dyDescent="0.3"/>
  <cols>
    <col min="1" max="1" width="10.33203125" bestFit="1" customWidth="1"/>
    <col min="2" max="2" width="14.44140625" bestFit="1" customWidth="1"/>
    <col min="3" max="3" width="8.6640625" bestFit="1" customWidth="1"/>
    <col min="4" max="4" width="15" bestFit="1" customWidth="1"/>
    <col min="5" max="5" width="21" bestFit="1" customWidth="1"/>
    <col min="6" max="6" width="14.33203125" bestFit="1" customWidth="1"/>
    <col min="7" max="7" width="18.88671875" bestFit="1" customWidth="1"/>
    <col min="8" max="8" width="15" bestFit="1" customWidth="1"/>
    <col min="9" max="9" width="9.44140625" bestFit="1" customWidth="1"/>
    <col min="10" max="10" width="20.109375" bestFit="1" customWidth="1"/>
    <col min="11" max="11" width="18" bestFit="1" customWidth="1"/>
    <col min="12" max="12" width="25.77734375" bestFit="1" customWidth="1"/>
    <col min="13" max="13" width="23.5546875" bestFit="1" customWidth="1"/>
    <col min="14" max="14" width="8.77734375" bestFit="1" customWidth="1"/>
    <col min="15" max="15" width="11.77734375" bestFit="1" customWidth="1"/>
    <col min="16" max="16" width="9.6640625" bestFit="1" customWidth="1"/>
  </cols>
  <sheetData>
    <row r="1" spans="1:16" x14ac:dyDescent="0.3">
      <c r="A1" s="8" t="s">
        <v>60</v>
      </c>
      <c r="B1" s="9" t="s">
        <v>61</v>
      </c>
      <c r="C1" s="9" t="s">
        <v>51</v>
      </c>
      <c r="D1" s="9" t="s">
        <v>62</v>
      </c>
      <c r="E1" s="9" t="s">
        <v>63</v>
      </c>
      <c r="F1" s="9" t="s">
        <v>64</v>
      </c>
      <c r="G1" s="9" t="s">
        <v>54</v>
      </c>
      <c r="H1" s="9" t="s">
        <v>55</v>
      </c>
      <c r="I1" s="9" t="s">
        <v>56</v>
      </c>
      <c r="J1" s="9" t="s">
        <v>57</v>
      </c>
      <c r="K1" s="9" t="s">
        <v>58</v>
      </c>
      <c r="L1" s="9" t="s">
        <v>65</v>
      </c>
      <c r="M1" s="9" t="s">
        <v>66</v>
      </c>
      <c r="N1" s="9" t="s">
        <v>67</v>
      </c>
      <c r="O1" s="9" t="s">
        <v>68</v>
      </c>
      <c r="P1" s="10" t="s">
        <v>69</v>
      </c>
    </row>
    <row r="2" spans="1:16" x14ac:dyDescent="0.3">
      <c r="A2" s="11">
        <v>43831</v>
      </c>
      <c r="B2" s="12" t="str" cm="1">
        <f t="array" ref="B2">_xlfn.XLOOKUP(G2,Product[[#All],[PRODUCT NAME]],Product[[#All],[CODE]],"",0,1)</f>
        <v>PRC003</v>
      </c>
      <c r="C2" s="12">
        <v>83</v>
      </c>
      <c r="D2" s="12" t="s">
        <v>130</v>
      </c>
      <c r="E2" s="12" t="s">
        <v>132</v>
      </c>
      <c r="F2" s="13">
        <v>0</v>
      </c>
      <c r="G2" s="12" t="s">
        <v>23</v>
      </c>
      <c r="H2" s="12" t="str">
        <f>VLOOKUP(LEFT(B2,3),Table2[#All],2,)</f>
        <v>Personal Care</v>
      </c>
      <c r="I2" s="12" t="s">
        <v>1</v>
      </c>
      <c r="J2" s="14">
        <f>VLOOKUP(Transaction!B2,Product[#All],5,0)</f>
        <v>6500</v>
      </c>
      <c r="K2" s="14">
        <f>VLOOKUP(Transaction!B2,Product[#All],6,0)</f>
        <v>9000</v>
      </c>
      <c r="L2" s="19">
        <f>Transaction[[#This Row],[QTY]]*Transaction[[#This Row],[PURCHASE PRICE]]</f>
        <v>539500</v>
      </c>
      <c r="M2" s="19">
        <f>Transaction[[#This Row],[QTY]]*Transaction[[#This Row],[SELLING PRICE]]</f>
        <v>747000</v>
      </c>
      <c r="N2" s="12">
        <f>DAY(Transaction[[#This Row],[DATE]])</f>
        <v>1</v>
      </c>
      <c r="O2" s="12" t="str">
        <f>TEXT(Transaction[[#This Row],[DATE]],"mmm")</f>
        <v>Jan</v>
      </c>
      <c r="P2" s="12">
        <f>YEAR(Transaction[[#This Row],[DATE]])</f>
        <v>2020</v>
      </c>
    </row>
    <row r="3" spans="1:16" x14ac:dyDescent="0.3">
      <c r="A3" s="11">
        <v>43832</v>
      </c>
      <c r="B3" s="12" t="str" cm="1">
        <f t="array" ref="B3">_xlfn.XLOOKUP(G3,Product[[#All],[PRODUCT NAME]],Product[[#All],[CODE]],"",0,1)</f>
        <v>STA006</v>
      </c>
      <c r="C3" s="12">
        <v>76</v>
      </c>
      <c r="D3" s="12" t="s">
        <v>131</v>
      </c>
      <c r="E3" s="12" t="s">
        <v>132</v>
      </c>
      <c r="F3" s="13">
        <v>0</v>
      </c>
      <c r="G3" s="12" t="s">
        <v>36</v>
      </c>
      <c r="H3" s="12" t="str">
        <f>VLOOKUP(LEFT(B3,3),Table2[#All],2,)</f>
        <v>Stationery</v>
      </c>
      <c r="I3" s="12" t="s">
        <v>1</v>
      </c>
      <c r="J3" s="14">
        <f>VLOOKUP(Transaction!B3,Product[#All],5,0)</f>
        <v>3000</v>
      </c>
      <c r="K3" s="14">
        <f>VLOOKUP(Transaction!B3,Product[#All],6,0)</f>
        <v>5000</v>
      </c>
      <c r="L3" s="19">
        <f>Transaction[[#This Row],[QTY]]*Transaction[[#This Row],[PURCHASE PRICE]]</f>
        <v>228000</v>
      </c>
      <c r="M3" s="19">
        <f>Transaction[[#This Row],[QTY]]*Transaction[[#This Row],[SELLING PRICE]]</f>
        <v>380000</v>
      </c>
      <c r="N3" s="12">
        <f>DAY(Transaction[[#This Row],[DATE]])</f>
        <v>2</v>
      </c>
      <c r="O3" s="12" t="str">
        <f>TEXT(Transaction[[#This Row],[DATE]],"mmm")</f>
        <v>Jan</v>
      </c>
      <c r="P3" s="12">
        <f>YEAR(Transaction[[#This Row],[DATE]])</f>
        <v>2020</v>
      </c>
    </row>
    <row r="4" spans="1:16" x14ac:dyDescent="0.3">
      <c r="A4" s="11">
        <v>43833</v>
      </c>
      <c r="B4" s="12" t="str" cm="1">
        <f t="array" ref="B4">_xlfn.XLOOKUP(G4,Product[[#All],[PRODUCT NAME]],Product[[#All],[CODE]],"",0,1)</f>
        <v>BEV005</v>
      </c>
      <c r="C4" s="12">
        <v>90</v>
      </c>
      <c r="D4" s="12" t="s">
        <v>131</v>
      </c>
      <c r="E4" s="12" t="s">
        <v>52</v>
      </c>
      <c r="F4" s="13">
        <v>0</v>
      </c>
      <c r="G4" s="12" t="s">
        <v>15</v>
      </c>
      <c r="H4" s="12" t="str">
        <f>VLOOKUP(LEFT(B4,3),Table2[#All],2,)</f>
        <v>Beverage</v>
      </c>
      <c r="I4" s="12" t="s">
        <v>1</v>
      </c>
      <c r="J4" s="14">
        <f>VLOOKUP(Transaction!B4,Product[#All],5,0)</f>
        <v>7500</v>
      </c>
      <c r="K4" s="14">
        <f>VLOOKUP(Transaction!B4,Product[#All],6,0)</f>
        <v>9800</v>
      </c>
      <c r="L4" s="19">
        <f>Transaction[[#This Row],[QTY]]*Transaction[[#This Row],[PURCHASE PRICE]]</f>
        <v>675000</v>
      </c>
      <c r="M4" s="19">
        <f>Transaction[[#This Row],[QTY]]*Transaction[[#This Row],[SELLING PRICE]]</f>
        <v>882000</v>
      </c>
      <c r="N4" s="12">
        <f>DAY(Transaction[[#This Row],[DATE]])</f>
        <v>3</v>
      </c>
      <c r="O4" s="12" t="str">
        <f>TEXT(Transaction[[#This Row],[DATE]],"mmm")</f>
        <v>Jan</v>
      </c>
      <c r="P4" s="12">
        <f>YEAR(Transaction[[#This Row],[DATE]])</f>
        <v>2020</v>
      </c>
    </row>
    <row r="5" spans="1:16" x14ac:dyDescent="0.3">
      <c r="A5" s="11">
        <v>43834</v>
      </c>
      <c r="B5" s="12" t="str" cm="1">
        <f t="array" ref="B5">_xlfn.XLOOKUP(G5,Product[[#All],[PRODUCT NAME]],Product[[#All],[CODE]],"",0,1)</f>
        <v>PRC008</v>
      </c>
      <c r="C5" s="12">
        <v>83</v>
      </c>
      <c r="D5" s="12" t="s">
        <v>53</v>
      </c>
      <c r="E5" s="12" t="s">
        <v>132</v>
      </c>
      <c r="F5" s="13">
        <v>0</v>
      </c>
      <c r="G5" s="12" t="s">
        <v>28</v>
      </c>
      <c r="H5" s="12" t="str">
        <f>VLOOKUP(LEFT(B5,3),Table2[#All],2,)</f>
        <v>Personal Care</v>
      </c>
      <c r="I5" s="12" t="s">
        <v>1</v>
      </c>
      <c r="J5" s="14">
        <f>VLOOKUP(Transaction!B5,Product[#All],5,0)</f>
        <v>13500</v>
      </c>
      <c r="K5" s="14">
        <f>VLOOKUP(Transaction!B5,Product[#All],6,0)</f>
        <v>17000</v>
      </c>
      <c r="L5" s="19">
        <f>Transaction[[#This Row],[QTY]]*Transaction[[#This Row],[PURCHASE PRICE]]</f>
        <v>1120500</v>
      </c>
      <c r="M5" s="19">
        <f>Transaction[[#This Row],[QTY]]*Transaction[[#This Row],[SELLING PRICE]]</f>
        <v>1411000</v>
      </c>
      <c r="N5" s="12">
        <f>DAY(Transaction[[#This Row],[DATE]])</f>
        <v>4</v>
      </c>
      <c r="O5" s="12" t="str">
        <f>TEXT(Transaction[[#This Row],[DATE]],"mmm")</f>
        <v>Jan</v>
      </c>
      <c r="P5" s="12">
        <f>YEAR(Transaction[[#This Row],[DATE]])</f>
        <v>2020</v>
      </c>
    </row>
    <row r="6" spans="1:16" x14ac:dyDescent="0.3">
      <c r="A6" s="11">
        <v>43835</v>
      </c>
      <c r="B6" s="12" t="str" cm="1">
        <f t="array" ref="B6">_xlfn.XLOOKUP(G6,Product[[#All],[PRODUCT NAME]],Product[[#All],[CODE]],"",0,1)</f>
        <v>STA009</v>
      </c>
      <c r="C6" s="12">
        <v>73</v>
      </c>
      <c r="D6" s="12" t="s">
        <v>130</v>
      </c>
      <c r="E6" s="12" t="s">
        <v>132</v>
      </c>
      <c r="F6" s="13">
        <v>0</v>
      </c>
      <c r="G6" s="12" t="s">
        <v>39</v>
      </c>
      <c r="H6" s="12" t="str">
        <f>VLOOKUP(LEFT(B6,3),Table2[#All],2,)</f>
        <v>Stationery</v>
      </c>
      <c r="I6" s="12" t="s">
        <v>1</v>
      </c>
      <c r="J6" s="14">
        <f>VLOOKUP(Transaction!B6,Product[#All],5,0)</f>
        <v>6000</v>
      </c>
      <c r="K6" s="14">
        <f>VLOOKUP(Transaction!B6,Product[#All],6,0)</f>
        <v>8000</v>
      </c>
      <c r="L6" s="19">
        <f>Transaction[[#This Row],[QTY]]*Transaction[[#This Row],[PURCHASE PRICE]]</f>
        <v>438000</v>
      </c>
      <c r="M6" s="19">
        <f>Transaction[[#This Row],[QTY]]*Transaction[[#This Row],[SELLING PRICE]]</f>
        <v>584000</v>
      </c>
      <c r="N6" s="12">
        <f>DAY(Transaction[[#This Row],[DATE]])</f>
        <v>5</v>
      </c>
      <c r="O6" s="12" t="str">
        <f>TEXT(Transaction[[#This Row],[DATE]],"mmm")</f>
        <v>Jan</v>
      </c>
      <c r="P6" s="12">
        <f>YEAR(Transaction[[#This Row],[DATE]])</f>
        <v>2020</v>
      </c>
    </row>
    <row r="7" spans="1:16" x14ac:dyDescent="0.3">
      <c r="A7" s="11">
        <v>43836</v>
      </c>
      <c r="B7" s="12" t="str" cm="1">
        <f t="array" ref="B7">_xlfn.XLOOKUP(G7,Product[[#All],[PRODUCT NAME]],Product[[#All],[CODE]],"",0,1)</f>
        <v>ELC008</v>
      </c>
      <c r="C7" s="12">
        <v>90</v>
      </c>
      <c r="D7" s="12" t="s">
        <v>130</v>
      </c>
      <c r="E7" s="12" t="s">
        <v>132</v>
      </c>
      <c r="F7" s="13">
        <v>0</v>
      </c>
      <c r="G7" s="12" t="s">
        <v>47</v>
      </c>
      <c r="H7" s="12" t="str">
        <f>VLOOKUP(LEFT(B7,3),Table2[#All],2,)</f>
        <v>Electronics</v>
      </c>
      <c r="I7" s="12" t="s">
        <v>1</v>
      </c>
      <c r="J7" s="14">
        <f>VLOOKUP(Transaction!B7,Product[#All],5,0)</f>
        <v>20000</v>
      </c>
      <c r="K7" s="14">
        <f>VLOOKUP(Transaction!B7,Product[#All],6,0)</f>
        <v>35000</v>
      </c>
      <c r="L7" s="19">
        <f>Transaction[[#This Row],[QTY]]*Transaction[[#This Row],[PURCHASE PRICE]]</f>
        <v>1800000</v>
      </c>
      <c r="M7" s="19">
        <f>Transaction[[#This Row],[QTY]]*Transaction[[#This Row],[SELLING PRICE]]</f>
        <v>3150000</v>
      </c>
      <c r="N7" s="12">
        <f>DAY(Transaction[[#This Row],[DATE]])</f>
        <v>6</v>
      </c>
      <c r="O7" s="12" t="str">
        <f>TEXT(Transaction[[#This Row],[DATE]],"mmm")</f>
        <v>Jan</v>
      </c>
      <c r="P7" s="12">
        <f>YEAR(Transaction[[#This Row],[DATE]])</f>
        <v>2020</v>
      </c>
    </row>
    <row r="8" spans="1:16" x14ac:dyDescent="0.3">
      <c r="A8" s="11">
        <v>43837</v>
      </c>
      <c r="B8" s="12" t="str" cm="1">
        <f t="array" ref="B8">_xlfn.XLOOKUP(G8,Product[[#All],[PRODUCT NAME]],Product[[#All],[CODE]],"",0,1)</f>
        <v>PRC010</v>
      </c>
      <c r="C8" s="12">
        <v>86</v>
      </c>
      <c r="D8" s="12" t="s">
        <v>130</v>
      </c>
      <c r="E8" s="12" t="s">
        <v>132</v>
      </c>
      <c r="F8" s="13">
        <v>0</v>
      </c>
      <c r="G8" s="12" t="s">
        <v>30</v>
      </c>
      <c r="H8" s="12" t="str">
        <f>VLOOKUP(LEFT(B8,3),Table2[#All],2,)</f>
        <v>Personal Care</v>
      </c>
      <c r="I8" s="12" t="s">
        <v>1</v>
      </c>
      <c r="J8" s="14">
        <f>VLOOKUP(Transaction!B8,Product[#All],5,0)</f>
        <v>24500</v>
      </c>
      <c r="K8" s="14">
        <f>VLOOKUP(Transaction!B8,Product[#All],6,0)</f>
        <v>29000</v>
      </c>
      <c r="L8" s="19">
        <f>Transaction[[#This Row],[QTY]]*Transaction[[#This Row],[PURCHASE PRICE]]</f>
        <v>2107000</v>
      </c>
      <c r="M8" s="19">
        <f>Transaction[[#This Row],[QTY]]*Transaction[[#This Row],[SELLING PRICE]]</f>
        <v>2494000</v>
      </c>
      <c r="N8" s="12">
        <f>DAY(Transaction[[#This Row],[DATE]])</f>
        <v>7</v>
      </c>
      <c r="O8" s="12" t="str">
        <f>TEXT(Transaction[[#This Row],[DATE]],"mmm")</f>
        <v>Jan</v>
      </c>
      <c r="P8" s="12">
        <f>YEAR(Transaction[[#This Row],[DATE]])</f>
        <v>2020</v>
      </c>
    </row>
    <row r="9" spans="1:16" x14ac:dyDescent="0.3">
      <c r="A9" s="11">
        <v>43838</v>
      </c>
      <c r="B9" s="12" t="str" cm="1">
        <f t="array" ref="B9">_xlfn.XLOOKUP(G9,Product[[#All],[PRODUCT NAME]],Product[[#All],[CODE]],"",0,1)</f>
        <v>STA004</v>
      </c>
      <c r="C9" s="12">
        <v>89</v>
      </c>
      <c r="D9" s="12" t="s">
        <v>130</v>
      </c>
      <c r="E9" s="12" t="s">
        <v>132</v>
      </c>
      <c r="F9" s="13">
        <v>0</v>
      </c>
      <c r="G9" s="12" t="s">
        <v>34</v>
      </c>
      <c r="H9" s="12" t="str">
        <f>VLOOKUP(LEFT(B9,3),Table2[#All],2,)</f>
        <v>Stationery</v>
      </c>
      <c r="I9" s="12" t="s">
        <v>1</v>
      </c>
      <c r="J9" s="14">
        <f>VLOOKUP(Transaction!B9,Product[#All],5,0)</f>
        <v>1800</v>
      </c>
      <c r="K9" s="14">
        <f>VLOOKUP(Transaction!B9,Product[#All],6,0)</f>
        <v>3000</v>
      </c>
      <c r="L9" s="19">
        <f>Transaction[[#This Row],[QTY]]*Transaction[[#This Row],[PURCHASE PRICE]]</f>
        <v>160200</v>
      </c>
      <c r="M9" s="19">
        <f>Transaction[[#This Row],[QTY]]*Transaction[[#This Row],[SELLING PRICE]]</f>
        <v>267000</v>
      </c>
      <c r="N9" s="12">
        <f>DAY(Transaction[[#This Row],[DATE]])</f>
        <v>8</v>
      </c>
      <c r="O9" s="12" t="str">
        <f>TEXT(Transaction[[#This Row],[DATE]],"mmm")</f>
        <v>Jan</v>
      </c>
      <c r="P9" s="12">
        <f>YEAR(Transaction[[#This Row],[DATE]])</f>
        <v>2020</v>
      </c>
    </row>
    <row r="10" spans="1:16" x14ac:dyDescent="0.3">
      <c r="A10" s="11">
        <v>43839</v>
      </c>
      <c r="B10" s="12" t="str" cm="1">
        <f t="array" ref="B10">_xlfn.XLOOKUP(G10,Product[[#All],[PRODUCT NAME]],Product[[#All],[CODE]],"",0,1)</f>
        <v>FOD008</v>
      </c>
      <c r="C10" s="12">
        <v>74</v>
      </c>
      <c r="D10" s="12" t="s">
        <v>131</v>
      </c>
      <c r="E10" s="12" t="s">
        <v>132</v>
      </c>
      <c r="F10" s="13">
        <v>0</v>
      </c>
      <c r="G10" s="12" t="s">
        <v>8</v>
      </c>
      <c r="H10" s="12" t="str">
        <f>VLOOKUP(LEFT(B10,3),Table2[#All],2,)</f>
        <v>Food</v>
      </c>
      <c r="I10" s="12" t="s">
        <v>1</v>
      </c>
      <c r="J10" s="14">
        <f>VLOOKUP(Transaction!B10,Product[#All],5,0)</f>
        <v>3000</v>
      </c>
      <c r="K10" s="14">
        <f>VLOOKUP(Transaction!B10,Product[#All],6,0)</f>
        <v>4500</v>
      </c>
      <c r="L10" s="19">
        <f>Transaction[[#This Row],[QTY]]*Transaction[[#This Row],[PURCHASE PRICE]]</f>
        <v>222000</v>
      </c>
      <c r="M10" s="19">
        <f>Transaction[[#This Row],[QTY]]*Transaction[[#This Row],[SELLING PRICE]]</f>
        <v>333000</v>
      </c>
      <c r="N10" s="12">
        <f>DAY(Transaction[[#This Row],[DATE]])</f>
        <v>9</v>
      </c>
      <c r="O10" s="12" t="str">
        <f>TEXT(Transaction[[#This Row],[DATE]],"mmm")</f>
        <v>Jan</v>
      </c>
      <c r="P10" s="12">
        <f>YEAR(Transaction[[#This Row],[DATE]])</f>
        <v>2020</v>
      </c>
    </row>
    <row r="11" spans="1:16" x14ac:dyDescent="0.3">
      <c r="A11" s="11">
        <v>43840</v>
      </c>
      <c r="B11" s="12" t="str" cm="1">
        <f t="array" ref="B11">_xlfn.XLOOKUP(G11,Product[[#All],[PRODUCT NAME]],Product[[#All],[CODE]],"",0,1)</f>
        <v>ELC004</v>
      </c>
      <c r="C11" s="12">
        <v>72</v>
      </c>
      <c r="D11" s="12" t="s">
        <v>53</v>
      </c>
      <c r="E11" s="12" t="s">
        <v>132</v>
      </c>
      <c r="F11" s="13">
        <v>0</v>
      </c>
      <c r="G11" s="12" t="s">
        <v>44</v>
      </c>
      <c r="H11" s="12" t="str">
        <f>VLOOKUP(LEFT(B11,3),Table2[#All],2,)</f>
        <v>Electronics</v>
      </c>
      <c r="I11" s="12" t="s">
        <v>1</v>
      </c>
      <c r="J11" s="14">
        <f>VLOOKUP(Transaction!B11,Product[#All],5,0)</f>
        <v>20000</v>
      </c>
      <c r="K11" s="14">
        <f>VLOOKUP(Transaction!B11,Product[#All],6,0)</f>
        <v>30000</v>
      </c>
      <c r="L11" s="19">
        <f>Transaction[[#This Row],[QTY]]*Transaction[[#This Row],[PURCHASE PRICE]]</f>
        <v>1440000</v>
      </c>
      <c r="M11" s="19">
        <f>Transaction[[#This Row],[QTY]]*Transaction[[#This Row],[SELLING PRICE]]</f>
        <v>2160000</v>
      </c>
      <c r="N11" s="12">
        <f>DAY(Transaction[[#This Row],[DATE]])</f>
        <v>10</v>
      </c>
      <c r="O11" s="12" t="str">
        <f>TEXT(Transaction[[#This Row],[DATE]],"mmm")</f>
        <v>Jan</v>
      </c>
      <c r="P11" s="12">
        <f>YEAR(Transaction[[#This Row],[DATE]])</f>
        <v>2020</v>
      </c>
    </row>
    <row r="12" spans="1:16" x14ac:dyDescent="0.3">
      <c r="A12" s="11">
        <v>43841</v>
      </c>
      <c r="B12" s="12" t="str" cm="1">
        <f t="array" ref="B12">_xlfn.XLOOKUP(G12,Product[[#All],[PRODUCT NAME]],Product[[#All],[CODE]],"",0,1)</f>
        <v>BEV008</v>
      </c>
      <c r="C12" s="12">
        <v>72</v>
      </c>
      <c r="D12" s="12" t="s">
        <v>130</v>
      </c>
      <c r="E12" s="12" t="s">
        <v>52</v>
      </c>
      <c r="F12" s="13">
        <v>0</v>
      </c>
      <c r="G12" s="12" t="s">
        <v>18</v>
      </c>
      <c r="H12" s="12" t="str">
        <f>VLOOKUP(LEFT(B12,3),Table2[#All],2,)</f>
        <v>Beverage</v>
      </c>
      <c r="I12" s="12" t="s">
        <v>1</v>
      </c>
      <c r="J12" s="14">
        <f>VLOOKUP(Transaction!B12,Product[#All],5,0)</f>
        <v>11000</v>
      </c>
      <c r="K12" s="14">
        <f>VLOOKUP(Transaction!B12,Product[#All],6,0)</f>
        <v>14000</v>
      </c>
      <c r="L12" s="19">
        <f>Transaction[[#This Row],[QTY]]*Transaction[[#This Row],[PURCHASE PRICE]]</f>
        <v>792000</v>
      </c>
      <c r="M12" s="19">
        <f>Transaction[[#This Row],[QTY]]*Transaction[[#This Row],[SELLING PRICE]]</f>
        <v>1008000</v>
      </c>
      <c r="N12" s="12">
        <f>DAY(Transaction[[#This Row],[DATE]])</f>
        <v>11</v>
      </c>
      <c r="O12" s="12" t="str">
        <f>TEXT(Transaction[[#This Row],[DATE]],"mmm")</f>
        <v>Jan</v>
      </c>
      <c r="P12" s="12">
        <f>YEAR(Transaction[[#This Row],[DATE]])</f>
        <v>2020</v>
      </c>
    </row>
    <row r="13" spans="1:16" x14ac:dyDescent="0.3">
      <c r="A13" s="11">
        <v>43842</v>
      </c>
      <c r="B13" s="12" t="str" cm="1">
        <f t="array" ref="B13">_xlfn.XLOOKUP(G13,Product[[#All],[PRODUCT NAME]],Product[[#All],[CODE]],"",0,1)</f>
        <v>BEV008</v>
      </c>
      <c r="C13" s="12">
        <v>87</v>
      </c>
      <c r="D13" s="12" t="s">
        <v>130</v>
      </c>
      <c r="E13" s="12" t="s">
        <v>52</v>
      </c>
      <c r="F13" s="13">
        <v>0</v>
      </c>
      <c r="G13" s="12" t="s">
        <v>18</v>
      </c>
      <c r="H13" s="12" t="str">
        <f>VLOOKUP(LEFT(B13,3),Table2[#All],2,)</f>
        <v>Beverage</v>
      </c>
      <c r="I13" s="12" t="s">
        <v>1</v>
      </c>
      <c r="J13" s="14">
        <f>VLOOKUP(Transaction!B13,Product[#All],5,0)</f>
        <v>11000</v>
      </c>
      <c r="K13" s="14">
        <f>VLOOKUP(Transaction!B13,Product[#All],6,0)</f>
        <v>14000</v>
      </c>
      <c r="L13" s="19">
        <f>Transaction[[#This Row],[QTY]]*Transaction[[#This Row],[PURCHASE PRICE]]</f>
        <v>957000</v>
      </c>
      <c r="M13" s="19">
        <f>Transaction[[#This Row],[QTY]]*Transaction[[#This Row],[SELLING PRICE]]</f>
        <v>1218000</v>
      </c>
      <c r="N13" s="12">
        <f>DAY(Transaction[[#This Row],[DATE]])</f>
        <v>12</v>
      </c>
      <c r="O13" s="12" t="str">
        <f>TEXT(Transaction[[#This Row],[DATE]],"mmm")</f>
        <v>Jan</v>
      </c>
      <c r="P13" s="12">
        <f>YEAR(Transaction[[#This Row],[DATE]])</f>
        <v>2020</v>
      </c>
    </row>
    <row r="14" spans="1:16" x14ac:dyDescent="0.3">
      <c r="A14" s="11">
        <v>43843</v>
      </c>
      <c r="B14" s="12" t="str" cm="1">
        <f t="array" ref="B14">_xlfn.XLOOKUP(G14,Product[[#All],[PRODUCT NAME]],Product[[#All],[CODE]],"",0,1)</f>
        <v>STA009</v>
      </c>
      <c r="C14" s="12">
        <v>89</v>
      </c>
      <c r="D14" s="12" t="s">
        <v>131</v>
      </c>
      <c r="E14" s="12" t="s">
        <v>132</v>
      </c>
      <c r="F14" s="13">
        <v>0</v>
      </c>
      <c r="G14" s="12" t="s">
        <v>39</v>
      </c>
      <c r="H14" s="12" t="str">
        <f>VLOOKUP(LEFT(B14,3),Table2[#All],2,)</f>
        <v>Stationery</v>
      </c>
      <c r="I14" s="12" t="s">
        <v>1</v>
      </c>
      <c r="J14" s="14">
        <f>VLOOKUP(Transaction!B14,Product[#All],5,0)</f>
        <v>6000</v>
      </c>
      <c r="K14" s="14">
        <f>VLOOKUP(Transaction!B14,Product[#All],6,0)</f>
        <v>8000</v>
      </c>
      <c r="L14" s="19">
        <f>Transaction[[#This Row],[QTY]]*Transaction[[#This Row],[PURCHASE PRICE]]</f>
        <v>534000</v>
      </c>
      <c r="M14" s="19">
        <f>Transaction[[#This Row],[QTY]]*Transaction[[#This Row],[SELLING PRICE]]</f>
        <v>712000</v>
      </c>
      <c r="N14" s="12">
        <f>DAY(Transaction[[#This Row],[DATE]])</f>
        <v>13</v>
      </c>
      <c r="O14" s="12" t="str">
        <f>TEXT(Transaction[[#This Row],[DATE]],"mmm")</f>
        <v>Jan</v>
      </c>
      <c r="P14" s="12">
        <f>YEAR(Transaction[[#This Row],[DATE]])</f>
        <v>2020</v>
      </c>
    </row>
    <row r="15" spans="1:16" x14ac:dyDescent="0.3">
      <c r="A15" s="11">
        <v>43844</v>
      </c>
      <c r="B15" s="12" t="str" cm="1">
        <f t="array" ref="B15">_xlfn.XLOOKUP(G15,Product[[#All],[PRODUCT NAME]],Product[[#All],[CODE]],"",0,1)</f>
        <v>BEV008</v>
      </c>
      <c r="C15" s="12">
        <v>88</v>
      </c>
      <c r="D15" s="12" t="s">
        <v>130</v>
      </c>
      <c r="E15" s="12" t="s">
        <v>132</v>
      </c>
      <c r="F15" s="13">
        <v>0</v>
      </c>
      <c r="G15" s="12" t="s">
        <v>18</v>
      </c>
      <c r="H15" s="12" t="str">
        <f>VLOOKUP(LEFT(B15,3),Table2[#All],2,)</f>
        <v>Beverage</v>
      </c>
      <c r="I15" s="12" t="s">
        <v>1</v>
      </c>
      <c r="J15" s="14">
        <f>VLOOKUP(Transaction!B15,Product[#All],5,0)</f>
        <v>11000</v>
      </c>
      <c r="K15" s="14">
        <f>VLOOKUP(Transaction!B15,Product[#All],6,0)</f>
        <v>14000</v>
      </c>
      <c r="L15" s="19">
        <f>Transaction[[#This Row],[QTY]]*Transaction[[#This Row],[PURCHASE PRICE]]</f>
        <v>968000</v>
      </c>
      <c r="M15" s="19">
        <f>Transaction[[#This Row],[QTY]]*Transaction[[#This Row],[SELLING PRICE]]</f>
        <v>1232000</v>
      </c>
      <c r="N15" s="12">
        <f>DAY(Transaction[[#This Row],[DATE]])</f>
        <v>14</v>
      </c>
      <c r="O15" s="12" t="str">
        <f>TEXT(Transaction[[#This Row],[DATE]],"mmm")</f>
        <v>Jan</v>
      </c>
      <c r="P15" s="12">
        <f>YEAR(Transaction[[#This Row],[DATE]])</f>
        <v>2020</v>
      </c>
    </row>
    <row r="16" spans="1:16" x14ac:dyDescent="0.3">
      <c r="A16" s="11">
        <v>43845</v>
      </c>
      <c r="B16" s="12" t="str" cm="1">
        <f t="array" ref="B16">_xlfn.XLOOKUP(G16,Product[[#All],[PRODUCT NAME]],Product[[#All],[CODE]],"",0,1)</f>
        <v>ELC007</v>
      </c>
      <c r="C16" s="12">
        <v>74</v>
      </c>
      <c r="D16" s="12" t="s">
        <v>53</v>
      </c>
      <c r="E16" s="12" t="s">
        <v>52</v>
      </c>
      <c r="F16" s="13">
        <v>0</v>
      </c>
      <c r="G16" s="12" t="s">
        <v>46</v>
      </c>
      <c r="H16" s="12" t="str">
        <f>VLOOKUP(LEFT(B16,3),Table2[#All],2,)</f>
        <v>Electronics</v>
      </c>
      <c r="I16" s="12" t="s">
        <v>1</v>
      </c>
      <c r="J16" s="14">
        <f>VLOOKUP(Transaction!B16,Product[#All],5,0)</f>
        <v>18000</v>
      </c>
      <c r="K16" s="14">
        <f>VLOOKUP(Transaction!B16,Product[#All],6,0)</f>
        <v>27000</v>
      </c>
      <c r="L16" s="19">
        <f>Transaction[[#This Row],[QTY]]*Transaction[[#This Row],[PURCHASE PRICE]]</f>
        <v>1332000</v>
      </c>
      <c r="M16" s="19">
        <f>Transaction[[#This Row],[QTY]]*Transaction[[#This Row],[SELLING PRICE]]</f>
        <v>1998000</v>
      </c>
      <c r="N16" s="12">
        <f>DAY(Transaction[[#This Row],[DATE]])</f>
        <v>15</v>
      </c>
      <c r="O16" s="12" t="str">
        <f>TEXT(Transaction[[#This Row],[DATE]],"mmm")</f>
        <v>Jan</v>
      </c>
      <c r="P16" s="12">
        <f>YEAR(Transaction[[#This Row],[DATE]])</f>
        <v>2020</v>
      </c>
    </row>
    <row r="17" spans="1:16" x14ac:dyDescent="0.3">
      <c r="A17" s="11">
        <v>43846</v>
      </c>
      <c r="B17" s="12" t="str" cm="1">
        <f t="array" ref="B17">_xlfn.XLOOKUP(G17,Product[[#All],[PRODUCT NAME]],Product[[#All],[CODE]],"",0,1)</f>
        <v>PRC008</v>
      </c>
      <c r="C17" s="12">
        <v>83</v>
      </c>
      <c r="D17" s="12" t="s">
        <v>53</v>
      </c>
      <c r="E17" s="12" t="s">
        <v>132</v>
      </c>
      <c r="F17" s="13">
        <v>0</v>
      </c>
      <c r="G17" s="12" t="s">
        <v>28</v>
      </c>
      <c r="H17" s="12" t="str">
        <f>VLOOKUP(LEFT(B17,3),Table2[#All],2,)</f>
        <v>Personal Care</v>
      </c>
      <c r="I17" s="12" t="s">
        <v>1</v>
      </c>
      <c r="J17" s="14">
        <f>VLOOKUP(Transaction!B17,Product[#All],5,0)</f>
        <v>13500</v>
      </c>
      <c r="K17" s="14">
        <f>VLOOKUP(Transaction!B17,Product[#All],6,0)</f>
        <v>17000</v>
      </c>
      <c r="L17" s="19">
        <f>Transaction[[#This Row],[QTY]]*Transaction[[#This Row],[PURCHASE PRICE]]</f>
        <v>1120500</v>
      </c>
      <c r="M17" s="19">
        <f>Transaction[[#This Row],[QTY]]*Transaction[[#This Row],[SELLING PRICE]]</f>
        <v>1411000</v>
      </c>
      <c r="N17" s="12">
        <f>DAY(Transaction[[#This Row],[DATE]])</f>
        <v>16</v>
      </c>
      <c r="O17" s="12" t="str">
        <f>TEXT(Transaction[[#This Row],[DATE]],"mmm")</f>
        <v>Jan</v>
      </c>
      <c r="P17" s="12">
        <f>YEAR(Transaction[[#This Row],[DATE]])</f>
        <v>2020</v>
      </c>
    </row>
    <row r="18" spans="1:16" x14ac:dyDescent="0.3">
      <c r="A18" s="11">
        <v>43847</v>
      </c>
      <c r="B18" s="12" t="str" cm="1">
        <f t="array" ref="B18">_xlfn.XLOOKUP(G18,Product[[#All],[PRODUCT NAME]],Product[[#All],[CODE]],"",0,1)</f>
        <v>STA007</v>
      </c>
      <c r="C18" s="12">
        <v>74</v>
      </c>
      <c r="D18" s="12" t="s">
        <v>131</v>
      </c>
      <c r="E18" s="12" t="s">
        <v>52</v>
      </c>
      <c r="F18" s="13">
        <v>0</v>
      </c>
      <c r="G18" s="12" t="s">
        <v>37</v>
      </c>
      <c r="H18" s="12" t="str">
        <f>VLOOKUP(LEFT(B18,3),Table2[#All],2,)</f>
        <v>Stationery</v>
      </c>
      <c r="I18" s="12" t="s">
        <v>1</v>
      </c>
      <c r="J18" s="14">
        <f>VLOOKUP(Transaction!B18,Product[#All],5,0)</f>
        <v>4500</v>
      </c>
      <c r="K18" s="14">
        <f>VLOOKUP(Transaction!B18,Product[#All],6,0)</f>
        <v>6800</v>
      </c>
      <c r="L18" s="19">
        <f>Transaction[[#This Row],[QTY]]*Transaction[[#This Row],[PURCHASE PRICE]]</f>
        <v>333000</v>
      </c>
      <c r="M18" s="19">
        <f>Transaction[[#This Row],[QTY]]*Transaction[[#This Row],[SELLING PRICE]]</f>
        <v>503200</v>
      </c>
      <c r="N18" s="12">
        <f>DAY(Transaction[[#This Row],[DATE]])</f>
        <v>17</v>
      </c>
      <c r="O18" s="12" t="str">
        <f>TEXT(Transaction[[#This Row],[DATE]],"mmm")</f>
        <v>Jan</v>
      </c>
      <c r="P18" s="12">
        <f>YEAR(Transaction[[#This Row],[DATE]])</f>
        <v>2020</v>
      </c>
    </row>
    <row r="19" spans="1:16" x14ac:dyDescent="0.3">
      <c r="A19" s="11">
        <v>43848</v>
      </c>
      <c r="B19" s="12" t="str" cm="1">
        <f t="array" ref="B19">_xlfn.XLOOKUP(G19,Product[[#All],[PRODUCT NAME]],Product[[#All],[CODE]],"",0,1)</f>
        <v>ELC005</v>
      </c>
      <c r="C19" s="12">
        <v>74</v>
      </c>
      <c r="D19" s="12" t="s">
        <v>130</v>
      </c>
      <c r="E19" s="12" t="s">
        <v>52</v>
      </c>
      <c r="F19" s="13">
        <v>0</v>
      </c>
      <c r="G19" s="12" t="s">
        <v>45</v>
      </c>
      <c r="H19" s="12" t="str">
        <f>VLOOKUP(LEFT(B19,3),Table2[#All],2,)</f>
        <v>Electronics</v>
      </c>
      <c r="I19" s="12" t="s">
        <v>1</v>
      </c>
      <c r="J19" s="14">
        <f>VLOOKUP(Transaction!B19,Product[#All],5,0)</f>
        <v>25000</v>
      </c>
      <c r="K19" s="14">
        <f>VLOOKUP(Transaction!B19,Product[#All],6,0)</f>
        <v>35000</v>
      </c>
      <c r="L19" s="19">
        <f>Transaction[[#This Row],[QTY]]*Transaction[[#This Row],[PURCHASE PRICE]]</f>
        <v>1850000</v>
      </c>
      <c r="M19" s="19">
        <f>Transaction[[#This Row],[QTY]]*Transaction[[#This Row],[SELLING PRICE]]</f>
        <v>2590000</v>
      </c>
      <c r="N19" s="12">
        <f>DAY(Transaction[[#This Row],[DATE]])</f>
        <v>18</v>
      </c>
      <c r="O19" s="12" t="str">
        <f>TEXT(Transaction[[#This Row],[DATE]],"mmm")</f>
        <v>Jan</v>
      </c>
      <c r="P19" s="12">
        <f>YEAR(Transaction[[#This Row],[DATE]])</f>
        <v>2020</v>
      </c>
    </row>
    <row r="20" spans="1:16" x14ac:dyDescent="0.3">
      <c r="A20" s="11">
        <v>43849</v>
      </c>
      <c r="B20" s="12" t="str" cm="1">
        <f t="array" ref="B20">_xlfn.XLOOKUP(G20,Product[[#All],[PRODUCT NAME]],Product[[#All],[CODE]],"",0,1)</f>
        <v>STA005</v>
      </c>
      <c r="C20" s="12">
        <v>84</v>
      </c>
      <c r="D20" s="12" t="s">
        <v>131</v>
      </c>
      <c r="E20" s="12" t="s">
        <v>132</v>
      </c>
      <c r="F20" s="13">
        <v>0</v>
      </c>
      <c r="G20" s="12" t="s">
        <v>35</v>
      </c>
      <c r="H20" s="12" t="str">
        <f>VLOOKUP(LEFT(B20,3),Table2[#All],2,)</f>
        <v>Stationery</v>
      </c>
      <c r="I20" s="12" t="s">
        <v>1</v>
      </c>
      <c r="J20" s="14">
        <f>VLOOKUP(Transaction!B20,Product[#All],5,0)</f>
        <v>2200</v>
      </c>
      <c r="K20" s="14">
        <f>VLOOKUP(Transaction!B20,Product[#All],6,0)</f>
        <v>3500</v>
      </c>
      <c r="L20" s="19">
        <f>Transaction[[#This Row],[QTY]]*Transaction[[#This Row],[PURCHASE PRICE]]</f>
        <v>184800</v>
      </c>
      <c r="M20" s="19">
        <f>Transaction[[#This Row],[QTY]]*Transaction[[#This Row],[SELLING PRICE]]</f>
        <v>294000</v>
      </c>
      <c r="N20" s="12">
        <f>DAY(Transaction[[#This Row],[DATE]])</f>
        <v>19</v>
      </c>
      <c r="O20" s="12" t="str">
        <f>TEXT(Transaction[[#This Row],[DATE]],"mmm")</f>
        <v>Jan</v>
      </c>
      <c r="P20" s="12">
        <f>YEAR(Transaction[[#This Row],[DATE]])</f>
        <v>2020</v>
      </c>
    </row>
    <row r="21" spans="1:16" x14ac:dyDescent="0.3">
      <c r="A21" s="11">
        <v>43850</v>
      </c>
      <c r="B21" s="12" t="str" cm="1">
        <f t="array" ref="B21">_xlfn.XLOOKUP(G21,Product[[#All],[PRODUCT NAME]],Product[[#All],[CODE]],"",0,1)</f>
        <v>FOD007</v>
      </c>
      <c r="C21" s="12">
        <v>77</v>
      </c>
      <c r="D21" s="12" t="s">
        <v>53</v>
      </c>
      <c r="E21" s="12" t="s">
        <v>132</v>
      </c>
      <c r="F21" s="13">
        <v>0</v>
      </c>
      <c r="G21" s="12" t="s">
        <v>7</v>
      </c>
      <c r="H21" s="12" t="str">
        <f>VLOOKUP(LEFT(B21,3),Table2[#All],2,)</f>
        <v>Food</v>
      </c>
      <c r="I21" s="12" t="s">
        <v>1</v>
      </c>
      <c r="J21" s="14">
        <f>VLOOKUP(Transaction!B21,Product[#All],5,0)</f>
        <v>7200</v>
      </c>
      <c r="K21" s="14">
        <f>VLOOKUP(Transaction!B21,Product[#All],6,0)</f>
        <v>9500</v>
      </c>
      <c r="L21" s="19">
        <f>Transaction[[#This Row],[QTY]]*Transaction[[#This Row],[PURCHASE PRICE]]</f>
        <v>554400</v>
      </c>
      <c r="M21" s="19">
        <f>Transaction[[#This Row],[QTY]]*Transaction[[#This Row],[SELLING PRICE]]</f>
        <v>731500</v>
      </c>
      <c r="N21" s="12">
        <f>DAY(Transaction[[#This Row],[DATE]])</f>
        <v>20</v>
      </c>
      <c r="O21" s="12" t="str">
        <f>TEXT(Transaction[[#This Row],[DATE]],"mmm")</f>
        <v>Jan</v>
      </c>
      <c r="P21" s="12">
        <f>YEAR(Transaction[[#This Row],[DATE]])</f>
        <v>2020</v>
      </c>
    </row>
    <row r="22" spans="1:16" x14ac:dyDescent="0.3">
      <c r="A22" s="11">
        <v>43851</v>
      </c>
      <c r="B22" s="12" t="str" cm="1">
        <f t="array" ref="B22">_xlfn.XLOOKUP(G22,Product[[#All],[PRODUCT NAME]],Product[[#All],[CODE]],"",0,1)</f>
        <v>PRC004</v>
      </c>
      <c r="C22" s="12">
        <v>78</v>
      </c>
      <c r="D22" s="12" t="s">
        <v>53</v>
      </c>
      <c r="E22" s="12" t="s">
        <v>52</v>
      </c>
      <c r="F22" s="13">
        <v>0</v>
      </c>
      <c r="G22" s="12" t="s">
        <v>24</v>
      </c>
      <c r="H22" s="12" t="str">
        <f>VLOOKUP(LEFT(B22,3),Table2[#All],2,)</f>
        <v>Personal Care</v>
      </c>
      <c r="I22" s="12" t="s">
        <v>1</v>
      </c>
      <c r="J22" s="14">
        <f>VLOOKUP(Transaction!B22,Product[#All],5,0)</f>
        <v>7200</v>
      </c>
      <c r="K22" s="14">
        <f>VLOOKUP(Transaction!B22,Product[#All],6,0)</f>
        <v>10000</v>
      </c>
      <c r="L22" s="19">
        <f>Transaction[[#This Row],[QTY]]*Transaction[[#This Row],[PURCHASE PRICE]]</f>
        <v>561600</v>
      </c>
      <c r="M22" s="19">
        <f>Transaction[[#This Row],[QTY]]*Transaction[[#This Row],[SELLING PRICE]]</f>
        <v>780000</v>
      </c>
      <c r="N22" s="12">
        <f>DAY(Transaction[[#This Row],[DATE]])</f>
        <v>21</v>
      </c>
      <c r="O22" s="12" t="str">
        <f>TEXT(Transaction[[#This Row],[DATE]],"mmm")</f>
        <v>Jan</v>
      </c>
      <c r="P22" s="12">
        <f>YEAR(Transaction[[#This Row],[DATE]])</f>
        <v>2020</v>
      </c>
    </row>
    <row r="23" spans="1:16" x14ac:dyDescent="0.3">
      <c r="A23" s="11">
        <v>43852</v>
      </c>
      <c r="B23" s="12" t="str" cm="1">
        <f t="array" ref="B23">_xlfn.XLOOKUP(G23,Product[[#All],[PRODUCT NAME]],Product[[#All],[CODE]],"",0,1)</f>
        <v>FOD003</v>
      </c>
      <c r="C23" s="12">
        <v>76</v>
      </c>
      <c r="D23" s="12" t="s">
        <v>131</v>
      </c>
      <c r="E23" s="12" t="s">
        <v>52</v>
      </c>
      <c r="F23" s="13">
        <v>0</v>
      </c>
      <c r="G23" s="12" t="s">
        <v>3</v>
      </c>
      <c r="H23" s="12" t="str">
        <f>VLOOKUP(LEFT(B23,3),Table2[#All],2,)</f>
        <v>Food</v>
      </c>
      <c r="I23" s="12" t="s">
        <v>1</v>
      </c>
      <c r="J23" s="14">
        <f>VLOOKUP(Transaction!B23,Product[#All],5,0)</f>
        <v>8750</v>
      </c>
      <c r="K23" s="14">
        <f>VLOOKUP(Transaction!B23,Product[#All],6,0)</f>
        <v>10500</v>
      </c>
      <c r="L23" s="19">
        <f>Transaction[[#This Row],[QTY]]*Transaction[[#This Row],[PURCHASE PRICE]]</f>
        <v>665000</v>
      </c>
      <c r="M23" s="19">
        <f>Transaction[[#This Row],[QTY]]*Transaction[[#This Row],[SELLING PRICE]]</f>
        <v>798000</v>
      </c>
      <c r="N23" s="12">
        <f>DAY(Transaction[[#This Row],[DATE]])</f>
        <v>22</v>
      </c>
      <c r="O23" s="12" t="str">
        <f>TEXT(Transaction[[#This Row],[DATE]],"mmm")</f>
        <v>Jan</v>
      </c>
      <c r="P23" s="12">
        <f>YEAR(Transaction[[#This Row],[DATE]])</f>
        <v>2020</v>
      </c>
    </row>
    <row r="24" spans="1:16" x14ac:dyDescent="0.3">
      <c r="A24" s="11">
        <v>43853</v>
      </c>
      <c r="B24" s="12" t="str" cm="1">
        <f t="array" ref="B24">_xlfn.XLOOKUP(G24,Product[[#All],[PRODUCT NAME]],Product[[#All],[CODE]],"",0,1)</f>
        <v>BEV008</v>
      </c>
      <c r="C24" s="12">
        <v>88</v>
      </c>
      <c r="D24" s="12" t="s">
        <v>130</v>
      </c>
      <c r="E24" s="12" t="s">
        <v>52</v>
      </c>
      <c r="F24" s="13">
        <v>0</v>
      </c>
      <c r="G24" s="12" t="s">
        <v>18</v>
      </c>
      <c r="H24" s="12" t="str">
        <f>VLOOKUP(LEFT(B24,3),Table2[#All],2,)</f>
        <v>Beverage</v>
      </c>
      <c r="I24" s="12" t="s">
        <v>1</v>
      </c>
      <c r="J24" s="14">
        <f>VLOOKUP(Transaction!B24,Product[#All],5,0)</f>
        <v>11000</v>
      </c>
      <c r="K24" s="14">
        <f>VLOOKUP(Transaction!B24,Product[#All],6,0)</f>
        <v>14000</v>
      </c>
      <c r="L24" s="19">
        <f>Transaction[[#This Row],[QTY]]*Transaction[[#This Row],[PURCHASE PRICE]]</f>
        <v>968000</v>
      </c>
      <c r="M24" s="19">
        <f>Transaction[[#This Row],[QTY]]*Transaction[[#This Row],[SELLING PRICE]]</f>
        <v>1232000</v>
      </c>
      <c r="N24" s="12">
        <f>DAY(Transaction[[#This Row],[DATE]])</f>
        <v>23</v>
      </c>
      <c r="O24" s="12" t="str">
        <f>TEXT(Transaction[[#This Row],[DATE]],"mmm")</f>
        <v>Jan</v>
      </c>
      <c r="P24" s="12">
        <f>YEAR(Transaction[[#This Row],[DATE]])</f>
        <v>2020</v>
      </c>
    </row>
    <row r="25" spans="1:16" x14ac:dyDescent="0.3">
      <c r="A25" s="11">
        <v>43854</v>
      </c>
      <c r="B25" s="12" t="str" cm="1">
        <f t="array" ref="B25">_xlfn.XLOOKUP(G25,Product[[#All],[PRODUCT NAME]],Product[[#All],[CODE]],"",0,1)</f>
        <v>ELC009</v>
      </c>
      <c r="C25" s="12">
        <v>85</v>
      </c>
      <c r="D25" s="12" t="s">
        <v>131</v>
      </c>
      <c r="E25" s="12" t="s">
        <v>132</v>
      </c>
      <c r="F25" s="13">
        <v>0</v>
      </c>
      <c r="G25" s="12" t="s">
        <v>48</v>
      </c>
      <c r="H25" s="12" t="str">
        <f>VLOOKUP(LEFT(B25,3),Table2[#All],2,)</f>
        <v>Electronics</v>
      </c>
      <c r="I25" s="12" t="s">
        <v>1</v>
      </c>
      <c r="J25" s="14">
        <f>VLOOKUP(Transaction!B25,Product[#All],5,0)</f>
        <v>12000</v>
      </c>
      <c r="K25" s="14">
        <f>VLOOKUP(Transaction!B25,Product[#All],6,0)</f>
        <v>20000</v>
      </c>
      <c r="L25" s="19">
        <f>Transaction[[#This Row],[QTY]]*Transaction[[#This Row],[PURCHASE PRICE]]</f>
        <v>1020000</v>
      </c>
      <c r="M25" s="19">
        <f>Transaction[[#This Row],[QTY]]*Transaction[[#This Row],[SELLING PRICE]]</f>
        <v>1700000</v>
      </c>
      <c r="N25" s="12">
        <f>DAY(Transaction[[#This Row],[DATE]])</f>
        <v>24</v>
      </c>
      <c r="O25" s="12" t="str">
        <f>TEXT(Transaction[[#This Row],[DATE]],"mmm")</f>
        <v>Jan</v>
      </c>
      <c r="P25" s="12">
        <f>YEAR(Transaction[[#This Row],[DATE]])</f>
        <v>2020</v>
      </c>
    </row>
    <row r="26" spans="1:16" x14ac:dyDescent="0.3">
      <c r="A26" s="11">
        <v>43855</v>
      </c>
      <c r="B26" s="12" t="str" cm="1">
        <f t="array" ref="B26">_xlfn.XLOOKUP(G26,Product[[#All],[PRODUCT NAME]],Product[[#All],[CODE]],"",0,1)</f>
        <v>STA002</v>
      </c>
      <c r="C26" s="12">
        <v>79</v>
      </c>
      <c r="D26" s="12" t="s">
        <v>53</v>
      </c>
      <c r="E26" s="12" t="s">
        <v>52</v>
      </c>
      <c r="F26" s="13">
        <v>0</v>
      </c>
      <c r="G26" s="12" t="s">
        <v>32</v>
      </c>
      <c r="H26" s="12" t="str">
        <f>VLOOKUP(LEFT(B26,3),Table2[#All],2,)</f>
        <v>Stationery</v>
      </c>
      <c r="I26" s="12" t="s">
        <v>1</v>
      </c>
      <c r="J26" s="14">
        <f>VLOOKUP(Transaction!B26,Product[#All],5,0)</f>
        <v>5500</v>
      </c>
      <c r="K26" s="14">
        <f>VLOOKUP(Transaction!B26,Product[#All],6,0)</f>
        <v>7500</v>
      </c>
      <c r="L26" s="19">
        <f>Transaction[[#This Row],[QTY]]*Transaction[[#This Row],[PURCHASE PRICE]]</f>
        <v>434500</v>
      </c>
      <c r="M26" s="19">
        <f>Transaction[[#This Row],[QTY]]*Transaction[[#This Row],[SELLING PRICE]]</f>
        <v>592500</v>
      </c>
      <c r="N26" s="12">
        <f>DAY(Transaction[[#This Row],[DATE]])</f>
        <v>25</v>
      </c>
      <c r="O26" s="12" t="str">
        <f>TEXT(Transaction[[#This Row],[DATE]],"mmm")</f>
        <v>Jan</v>
      </c>
      <c r="P26" s="12">
        <f>YEAR(Transaction[[#This Row],[DATE]])</f>
        <v>2020</v>
      </c>
    </row>
    <row r="27" spans="1:16" x14ac:dyDescent="0.3">
      <c r="A27" s="11">
        <v>43856</v>
      </c>
      <c r="B27" s="12" t="str" cm="1">
        <f t="array" ref="B27">_xlfn.XLOOKUP(G27,Product[[#All],[PRODUCT NAME]],Product[[#All],[CODE]],"",0,1)</f>
        <v>BEV002</v>
      </c>
      <c r="C27" s="12">
        <v>80</v>
      </c>
      <c r="D27" s="12" t="s">
        <v>130</v>
      </c>
      <c r="E27" s="12" t="s">
        <v>132</v>
      </c>
      <c r="F27" s="13">
        <v>0</v>
      </c>
      <c r="G27" s="12" t="s">
        <v>12</v>
      </c>
      <c r="H27" s="12" t="str">
        <f>VLOOKUP(LEFT(B27,3),Table2[#All],2,)</f>
        <v>Beverage</v>
      </c>
      <c r="I27" s="12" t="s">
        <v>1</v>
      </c>
      <c r="J27" s="14">
        <f>VLOOKUP(Transaction!B27,Product[#All],5,0)</f>
        <v>2500</v>
      </c>
      <c r="K27" s="14">
        <f>VLOOKUP(Transaction!B27,Product[#All],6,0)</f>
        <v>4000</v>
      </c>
      <c r="L27" s="19">
        <f>Transaction[[#This Row],[QTY]]*Transaction[[#This Row],[PURCHASE PRICE]]</f>
        <v>200000</v>
      </c>
      <c r="M27" s="19">
        <f>Transaction[[#This Row],[QTY]]*Transaction[[#This Row],[SELLING PRICE]]</f>
        <v>320000</v>
      </c>
      <c r="N27" s="12">
        <f>DAY(Transaction[[#This Row],[DATE]])</f>
        <v>26</v>
      </c>
      <c r="O27" s="12" t="str">
        <f>TEXT(Transaction[[#This Row],[DATE]],"mmm")</f>
        <v>Jan</v>
      </c>
      <c r="P27" s="12">
        <f>YEAR(Transaction[[#This Row],[DATE]])</f>
        <v>2020</v>
      </c>
    </row>
    <row r="28" spans="1:16" x14ac:dyDescent="0.3">
      <c r="A28" s="11">
        <v>43857</v>
      </c>
      <c r="B28" s="12" t="str" cm="1">
        <f t="array" ref="B28">_xlfn.XLOOKUP(G28,Product[[#All],[PRODUCT NAME]],Product[[#All],[CODE]],"",0,1)</f>
        <v>BEV005</v>
      </c>
      <c r="C28" s="12">
        <v>82</v>
      </c>
      <c r="D28" s="12" t="s">
        <v>130</v>
      </c>
      <c r="E28" s="12" t="s">
        <v>52</v>
      </c>
      <c r="F28" s="13">
        <v>0</v>
      </c>
      <c r="G28" s="12" t="s">
        <v>15</v>
      </c>
      <c r="H28" s="12" t="str">
        <f>VLOOKUP(LEFT(B28,3),Table2[#All],2,)</f>
        <v>Beverage</v>
      </c>
      <c r="I28" s="12" t="s">
        <v>1</v>
      </c>
      <c r="J28" s="14">
        <f>VLOOKUP(Transaction!B28,Product[#All],5,0)</f>
        <v>7500</v>
      </c>
      <c r="K28" s="14">
        <f>VLOOKUP(Transaction!B28,Product[#All],6,0)</f>
        <v>9800</v>
      </c>
      <c r="L28" s="19">
        <f>Transaction[[#This Row],[QTY]]*Transaction[[#This Row],[PURCHASE PRICE]]</f>
        <v>615000</v>
      </c>
      <c r="M28" s="19">
        <f>Transaction[[#This Row],[QTY]]*Transaction[[#This Row],[SELLING PRICE]]</f>
        <v>803600</v>
      </c>
      <c r="N28" s="12">
        <f>DAY(Transaction[[#This Row],[DATE]])</f>
        <v>27</v>
      </c>
      <c r="O28" s="12" t="str">
        <f>TEXT(Transaction[[#This Row],[DATE]],"mmm")</f>
        <v>Jan</v>
      </c>
      <c r="P28" s="12">
        <f>YEAR(Transaction[[#This Row],[DATE]])</f>
        <v>2020</v>
      </c>
    </row>
    <row r="29" spans="1:16" x14ac:dyDescent="0.3">
      <c r="A29" s="11">
        <v>43858</v>
      </c>
      <c r="B29" s="12" t="str" cm="1">
        <f t="array" ref="B29">_xlfn.XLOOKUP(G29,Product[[#All],[PRODUCT NAME]],Product[[#All],[CODE]],"",0,1)</f>
        <v>BEV003</v>
      </c>
      <c r="C29" s="12">
        <v>84</v>
      </c>
      <c r="D29" s="12" t="s">
        <v>130</v>
      </c>
      <c r="E29" s="12" t="s">
        <v>132</v>
      </c>
      <c r="F29" s="13">
        <v>0</v>
      </c>
      <c r="G29" s="12" t="s">
        <v>13</v>
      </c>
      <c r="H29" s="12" t="str">
        <f>VLOOKUP(LEFT(B29,3),Table2[#All],2,)</f>
        <v>Beverage</v>
      </c>
      <c r="I29" s="12" t="s">
        <v>1</v>
      </c>
      <c r="J29" s="14">
        <f>VLOOKUP(Transaction!B29,Product[#All],5,0)</f>
        <v>3000</v>
      </c>
      <c r="K29" s="14">
        <f>VLOOKUP(Transaction!B29,Product[#All],6,0)</f>
        <v>4500</v>
      </c>
      <c r="L29" s="19">
        <f>Transaction[[#This Row],[QTY]]*Transaction[[#This Row],[PURCHASE PRICE]]</f>
        <v>252000</v>
      </c>
      <c r="M29" s="19">
        <f>Transaction[[#This Row],[QTY]]*Transaction[[#This Row],[SELLING PRICE]]</f>
        <v>378000</v>
      </c>
      <c r="N29" s="12">
        <f>DAY(Transaction[[#This Row],[DATE]])</f>
        <v>28</v>
      </c>
      <c r="O29" s="12" t="str">
        <f>TEXT(Transaction[[#This Row],[DATE]],"mmm")</f>
        <v>Jan</v>
      </c>
      <c r="P29" s="12">
        <f>YEAR(Transaction[[#This Row],[DATE]])</f>
        <v>2020</v>
      </c>
    </row>
    <row r="30" spans="1:16" x14ac:dyDescent="0.3">
      <c r="A30" s="11">
        <v>43859</v>
      </c>
      <c r="B30" s="12" t="str" cm="1">
        <f t="array" ref="B30">_xlfn.XLOOKUP(G30,Product[[#All],[PRODUCT NAME]],Product[[#All],[CODE]],"",0,1)</f>
        <v>PRC005</v>
      </c>
      <c r="C30" s="12">
        <v>84</v>
      </c>
      <c r="D30" s="12" t="s">
        <v>131</v>
      </c>
      <c r="E30" s="12" t="s">
        <v>132</v>
      </c>
      <c r="F30" s="13">
        <v>0</v>
      </c>
      <c r="G30" s="12" t="s">
        <v>25</v>
      </c>
      <c r="H30" s="12" t="str">
        <f>VLOOKUP(LEFT(B30,3),Table2[#All],2,)</f>
        <v>Personal Care</v>
      </c>
      <c r="I30" s="12" t="s">
        <v>1</v>
      </c>
      <c r="J30" s="14">
        <f>VLOOKUP(Transaction!B30,Product[#All],5,0)</f>
        <v>20500</v>
      </c>
      <c r="K30" s="14">
        <f>VLOOKUP(Transaction!B30,Product[#All],6,0)</f>
        <v>24000</v>
      </c>
      <c r="L30" s="19">
        <f>Transaction[[#This Row],[QTY]]*Transaction[[#This Row],[PURCHASE PRICE]]</f>
        <v>1722000</v>
      </c>
      <c r="M30" s="19">
        <f>Transaction[[#This Row],[QTY]]*Transaction[[#This Row],[SELLING PRICE]]</f>
        <v>2016000</v>
      </c>
      <c r="N30" s="12">
        <f>DAY(Transaction[[#This Row],[DATE]])</f>
        <v>29</v>
      </c>
      <c r="O30" s="12" t="str">
        <f>TEXT(Transaction[[#This Row],[DATE]],"mmm")</f>
        <v>Jan</v>
      </c>
      <c r="P30" s="12">
        <f>YEAR(Transaction[[#This Row],[DATE]])</f>
        <v>2020</v>
      </c>
    </row>
    <row r="31" spans="1:16" x14ac:dyDescent="0.3">
      <c r="A31" s="11">
        <v>43860</v>
      </c>
      <c r="B31" s="12" t="str" cm="1">
        <f t="array" ref="B31">_xlfn.XLOOKUP(G31,Product[[#All],[PRODUCT NAME]],Product[[#All],[CODE]],"",0,1)</f>
        <v>ELC007</v>
      </c>
      <c r="C31" s="12">
        <v>78</v>
      </c>
      <c r="D31" s="12" t="s">
        <v>131</v>
      </c>
      <c r="E31" s="12" t="s">
        <v>132</v>
      </c>
      <c r="F31" s="13">
        <v>0</v>
      </c>
      <c r="G31" s="12" t="s">
        <v>46</v>
      </c>
      <c r="H31" s="12" t="str">
        <f>VLOOKUP(LEFT(B31,3),Table2[#All],2,)</f>
        <v>Electronics</v>
      </c>
      <c r="I31" s="12" t="s">
        <v>1</v>
      </c>
      <c r="J31" s="14">
        <f>VLOOKUP(Transaction!B31,Product[#All],5,0)</f>
        <v>18000</v>
      </c>
      <c r="K31" s="14">
        <f>VLOOKUP(Transaction!B31,Product[#All],6,0)</f>
        <v>27000</v>
      </c>
      <c r="L31" s="19">
        <f>Transaction[[#This Row],[QTY]]*Transaction[[#This Row],[PURCHASE PRICE]]</f>
        <v>1404000</v>
      </c>
      <c r="M31" s="19">
        <f>Transaction[[#This Row],[QTY]]*Transaction[[#This Row],[SELLING PRICE]]</f>
        <v>2106000</v>
      </c>
      <c r="N31" s="12">
        <f>DAY(Transaction[[#This Row],[DATE]])</f>
        <v>30</v>
      </c>
      <c r="O31" s="12" t="str">
        <f>TEXT(Transaction[[#This Row],[DATE]],"mmm")</f>
        <v>Jan</v>
      </c>
      <c r="P31" s="12">
        <f>YEAR(Transaction[[#This Row],[DATE]])</f>
        <v>2020</v>
      </c>
    </row>
    <row r="32" spans="1:16" x14ac:dyDescent="0.3">
      <c r="A32" s="11">
        <v>43861</v>
      </c>
      <c r="B32" s="12" t="str" cm="1">
        <f t="array" ref="B32">_xlfn.XLOOKUP(G32,Product[[#All],[PRODUCT NAME]],Product[[#All],[CODE]],"",0,1)</f>
        <v>FOD008</v>
      </c>
      <c r="C32" s="12">
        <v>89</v>
      </c>
      <c r="D32" s="12" t="s">
        <v>131</v>
      </c>
      <c r="E32" s="12" t="s">
        <v>52</v>
      </c>
      <c r="F32" s="13">
        <v>0</v>
      </c>
      <c r="G32" s="12" t="s">
        <v>8</v>
      </c>
      <c r="H32" s="12" t="str">
        <f>VLOOKUP(LEFT(B32,3),Table2[#All],2,)</f>
        <v>Food</v>
      </c>
      <c r="I32" s="12" t="s">
        <v>1</v>
      </c>
      <c r="J32" s="14">
        <f>VLOOKUP(Transaction!B32,Product[#All],5,0)</f>
        <v>3000</v>
      </c>
      <c r="K32" s="14">
        <f>VLOOKUP(Transaction!B32,Product[#All],6,0)</f>
        <v>4500</v>
      </c>
      <c r="L32" s="19">
        <f>Transaction[[#This Row],[QTY]]*Transaction[[#This Row],[PURCHASE PRICE]]</f>
        <v>267000</v>
      </c>
      <c r="M32" s="19">
        <f>Transaction[[#This Row],[QTY]]*Transaction[[#This Row],[SELLING PRICE]]</f>
        <v>400500</v>
      </c>
      <c r="N32" s="12">
        <f>DAY(Transaction[[#This Row],[DATE]])</f>
        <v>31</v>
      </c>
      <c r="O32" s="12" t="str">
        <f>TEXT(Transaction[[#This Row],[DATE]],"mmm")</f>
        <v>Jan</v>
      </c>
      <c r="P32" s="12">
        <f>YEAR(Transaction[[#This Row],[DATE]])</f>
        <v>2020</v>
      </c>
    </row>
    <row r="33" spans="1:16" x14ac:dyDescent="0.3">
      <c r="A33" s="11">
        <v>43862</v>
      </c>
      <c r="B33" s="12" t="str" cm="1">
        <f t="array" ref="B33">_xlfn.XLOOKUP(G33,Product[[#All],[PRODUCT NAME]],Product[[#All],[CODE]],"",0,1)</f>
        <v>STA004</v>
      </c>
      <c r="C33" s="12">
        <v>86</v>
      </c>
      <c r="D33" s="12" t="s">
        <v>53</v>
      </c>
      <c r="E33" s="12" t="s">
        <v>132</v>
      </c>
      <c r="F33" s="13">
        <v>0</v>
      </c>
      <c r="G33" s="12" t="s">
        <v>34</v>
      </c>
      <c r="H33" s="12" t="str">
        <f>VLOOKUP(LEFT(B33,3),Table2[#All],2,)</f>
        <v>Stationery</v>
      </c>
      <c r="I33" s="12" t="s">
        <v>1</v>
      </c>
      <c r="J33" s="14">
        <f>VLOOKUP(Transaction!B33,Product[#All],5,0)</f>
        <v>1800</v>
      </c>
      <c r="K33" s="14">
        <f>VLOOKUP(Transaction!B33,Product[#All],6,0)</f>
        <v>3000</v>
      </c>
      <c r="L33" s="19">
        <f>Transaction[[#This Row],[QTY]]*Transaction[[#This Row],[PURCHASE PRICE]]</f>
        <v>154800</v>
      </c>
      <c r="M33" s="19">
        <f>Transaction[[#This Row],[QTY]]*Transaction[[#This Row],[SELLING PRICE]]</f>
        <v>258000</v>
      </c>
      <c r="N33" s="12">
        <f>DAY(Transaction[[#This Row],[DATE]])</f>
        <v>1</v>
      </c>
      <c r="O33" s="12" t="str">
        <f>TEXT(Transaction[[#This Row],[DATE]],"mmm")</f>
        <v>Feb</v>
      </c>
      <c r="P33" s="12">
        <f>YEAR(Transaction[[#This Row],[DATE]])</f>
        <v>2020</v>
      </c>
    </row>
    <row r="34" spans="1:16" x14ac:dyDescent="0.3">
      <c r="A34" s="11">
        <v>43863</v>
      </c>
      <c r="B34" s="12" t="str" cm="1">
        <f t="array" ref="B34">_xlfn.XLOOKUP(G34,Product[[#All],[PRODUCT NAME]],Product[[#All],[CODE]],"",0,1)</f>
        <v>FOD003</v>
      </c>
      <c r="C34" s="12">
        <v>76</v>
      </c>
      <c r="D34" s="12" t="s">
        <v>130</v>
      </c>
      <c r="E34" s="12" t="s">
        <v>52</v>
      </c>
      <c r="F34" s="13">
        <v>0</v>
      </c>
      <c r="G34" s="12" t="s">
        <v>3</v>
      </c>
      <c r="H34" s="12" t="str">
        <f>VLOOKUP(LEFT(B34,3),Table2[#All],2,)</f>
        <v>Food</v>
      </c>
      <c r="I34" s="12" t="s">
        <v>1</v>
      </c>
      <c r="J34" s="14">
        <f>VLOOKUP(Transaction!B34,Product[#All],5,0)</f>
        <v>8750</v>
      </c>
      <c r="K34" s="14">
        <f>VLOOKUP(Transaction!B34,Product[#All],6,0)</f>
        <v>10500</v>
      </c>
      <c r="L34" s="19">
        <f>Transaction[[#This Row],[QTY]]*Transaction[[#This Row],[PURCHASE PRICE]]</f>
        <v>665000</v>
      </c>
      <c r="M34" s="19">
        <f>Transaction[[#This Row],[QTY]]*Transaction[[#This Row],[SELLING PRICE]]</f>
        <v>798000</v>
      </c>
      <c r="N34" s="12">
        <f>DAY(Transaction[[#This Row],[DATE]])</f>
        <v>2</v>
      </c>
      <c r="O34" s="12" t="str">
        <f>TEXT(Transaction[[#This Row],[DATE]],"mmm")</f>
        <v>Feb</v>
      </c>
      <c r="P34" s="12">
        <f>YEAR(Transaction[[#This Row],[DATE]])</f>
        <v>2020</v>
      </c>
    </row>
    <row r="35" spans="1:16" x14ac:dyDescent="0.3">
      <c r="A35" s="11">
        <v>43864</v>
      </c>
      <c r="B35" s="12" t="str" cm="1">
        <f t="array" ref="B35">_xlfn.XLOOKUP(G35,Product[[#All],[PRODUCT NAME]],Product[[#All],[CODE]],"",0,1)</f>
        <v>ELC005</v>
      </c>
      <c r="C35" s="12">
        <v>79</v>
      </c>
      <c r="D35" s="12" t="s">
        <v>131</v>
      </c>
      <c r="E35" s="12" t="s">
        <v>132</v>
      </c>
      <c r="F35" s="13">
        <v>0</v>
      </c>
      <c r="G35" s="12" t="s">
        <v>45</v>
      </c>
      <c r="H35" s="12" t="str">
        <f>VLOOKUP(LEFT(B35,3),Table2[#All],2,)</f>
        <v>Electronics</v>
      </c>
      <c r="I35" s="12" t="s">
        <v>1</v>
      </c>
      <c r="J35" s="14">
        <f>VLOOKUP(Transaction!B35,Product[#All],5,0)</f>
        <v>25000</v>
      </c>
      <c r="K35" s="14">
        <f>VLOOKUP(Transaction!B35,Product[#All],6,0)</f>
        <v>35000</v>
      </c>
      <c r="L35" s="19">
        <f>Transaction[[#This Row],[QTY]]*Transaction[[#This Row],[PURCHASE PRICE]]</f>
        <v>1975000</v>
      </c>
      <c r="M35" s="19">
        <f>Transaction[[#This Row],[QTY]]*Transaction[[#This Row],[SELLING PRICE]]</f>
        <v>2765000</v>
      </c>
      <c r="N35" s="12">
        <f>DAY(Transaction[[#This Row],[DATE]])</f>
        <v>3</v>
      </c>
      <c r="O35" s="12" t="str">
        <f>TEXT(Transaction[[#This Row],[DATE]],"mmm")</f>
        <v>Feb</v>
      </c>
      <c r="P35" s="12">
        <f>YEAR(Transaction[[#This Row],[DATE]])</f>
        <v>2020</v>
      </c>
    </row>
    <row r="36" spans="1:16" x14ac:dyDescent="0.3">
      <c r="A36" s="11">
        <v>43865</v>
      </c>
      <c r="B36" s="12" t="str" cm="1">
        <f t="array" ref="B36">_xlfn.XLOOKUP(G36,Product[[#All],[PRODUCT NAME]],Product[[#All],[CODE]],"",0,1)</f>
        <v>BEV010</v>
      </c>
      <c r="C36" s="12">
        <v>75</v>
      </c>
      <c r="D36" s="12" t="s">
        <v>131</v>
      </c>
      <c r="E36" s="12" t="s">
        <v>52</v>
      </c>
      <c r="F36" s="13">
        <v>0</v>
      </c>
      <c r="G36" s="12" t="s">
        <v>20</v>
      </c>
      <c r="H36" s="12" t="str">
        <f>VLOOKUP(LEFT(B36,3),Table2[#All],2,)</f>
        <v>Beverage</v>
      </c>
      <c r="I36" s="12" t="s">
        <v>1</v>
      </c>
      <c r="J36" s="14">
        <f>VLOOKUP(Transaction!B36,Product[#All],5,0)</f>
        <v>12000</v>
      </c>
      <c r="K36" s="14">
        <f>VLOOKUP(Transaction!B36,Product[#All],6,0)</f>
        <v>15500</v>
      </c>
      <c r="L36" s="19">
        <f>Transaction[[#This Row],[QTY]]*Transaction[[#This Row],[PURCHASE PRICE]]</f>
        <v>900000</v>
      </c>
      <c r="M36" s="19">
        <f>Transaction[[#This Row],[QTY]]*Transaction[[#This Row],[SELLING PRICE]]</f>
        <v>1162500</v>
      </c>
      <c r="N36" s="12">
        <f>DAY(Transaction[[#This Row],[DATE]])</f>
        <v>4</v>
      </c>
      <c r="O36" s="12" t="str">
        <f>TEXT(Transaction[[#This Row],[DATE]],"mmm")</f>
        <v>Feb</v>
      </c>
      <c r="P36" s="12">
        <f>YEAR(Transaction[[#This Row],[DATE]])</f>
        <v>2020</v>
      </c>
    </row>
    <row r="37" spans="1:16" x14ac:dyDescent="0.3">
      <c r="A37" s="11">
        <v>43866</v>
      </c>
      <c r="B37" s="12" t="str" cm="1">
        <f t="array" ref="B37">_xlfn.XLOOKUP(G37,Product[[#All],[PRODUCT NAME]],Product[[#All],[CODE]],"",0,1)</f>
        <v>PRC005</v>
      </c>
      <c r="C37" s="12">
        <v>71</v>
      </c>
      <c r="D37" s="12" t="s">
        <v>53</v>
      </c>
      <c r="E37" s="12" t="s">
        <v>52</v>
      </c>
      <c r="F37" s="13">
        <v>0</v>
      </c>
      <c r="G37" s="12" t="s">
        <v>25</v>
      </c>
      <c r="H37" s="12" t="str">
        <f>VLOOKUP(LEFT(B37,3),Table2[#All],2,)</f>
        <v>Personal Care</v>
      </c>
      <c r="I37" s="12" t="s">
        <v>1</v>
      </c>
      <c r="J37" s="14">
        <f>VLOOKUP(Transaction!B37,Product[#All],5,0)</f>
        <v>20500</v>
      </c>
      <c r="K37" s="14">
        <f>VLOOKUP(Transaction!B37,Product[#All],6,0)</f>
        <v>24000</v>
      </c>
      <c r="L37" s="19">
        <f>Transaction[[#This Row],[QTY]]*Transaction[[#This Row],[PURCHASE PRICE]]</f>
        <v>1455500</v>
      </c>
      <c r="M37" s="19">
        <f>Transaction[[#This Row],[QTY]]*Transaction[[#This Row],[SELLING PRICE]]</f>
        <v>1704000</v>
      </c>
      <c r="N37" s="12">
        <f>DAY(Transaction[[#This Row],[DATE]])</f>
        <v>5</v>
      </c>
      <c r="O37" s="12" t="str">
        <f>TEXT(Transaction[[#This Row],[DATE]],"mmm")</f>
        <v>Feb</v>
      </c>
      <c r="P37" s="12">
        <f>YEAR(Transaction[[#This Row],[DATE]])</f>
        <v>2020</v>
      </c>
    </row>
    <row r="38" spans="1:16" x14ac:dyDescent="0.3">
      <c r="A38" s="11">
        <v>43867</v>
      </c>
      <c r="B38" s="12" t="str" cm="1">
        <f t="array" ref="B38">_xlfn.XLOOKUP(G38,Product[[#All],[PRODUCT NAME]],Product[[#All],[CODE]],"",0,1)</f>
        <v>PRC009</v>
      </c>
      <c r="C38" s="12">
        <v>70</v>
      </c>
      <c r="D38" s="12" t="s">
        <v>130</v>
      </c>
      <c r="E38" s="12" t="s">
        <v>132</v>
      </c>
      <c r="F38" s="13">
        <v>0</v>
      </c>
      <c r="G38" s="12" t="s">
        <v>29</v>
      </c>
      <c r="H38" s="12" t="str">
        <f>VLOOKUP(LEFT(B38,3),Table2[#All],2,)</f>
        <v>Personal Care</v>
      </c>
      <c r="I38" s="12" t="s">
        <v>1</v>
      </c>
      <c r="J38" s="14">
        <f>VLOOKUP(Transaction!B38,Product[#All],5,0)</f>
        <v>21000</v>
      </c>
      <c r="K38" s="14">
        <f>VLOOKUP(Transaction!B38,Product[#All],6,0)</f>
        <v>25000</v>
      </c>
      <c r="L38" s="19">
        <f>Transaction[[#This Row],[QTY]]*Transaction[[#This Row],[PURCHASE PRICE]]</f>
        <v>1470000</v>
      </c>
      <c r="M38" s="19">
        <f>Transaction[[#This Row],[QTY]]*Transaction[[#This Row],[SELLING PRICE]]</f>
        <v>1750000</v>
      </c>
      <c r="N38" s="12">
        <f>DAY(Transaction[[#This Row],[DATE]])</f>
        <v>6</v>
      </c>
      <c r="O38" s="12" t="str">
        <f>TEXT(Transaction[[#This Row],[DATE]],"mmm")</f>
        <v>Feb</v>
      </c>
      <c r="P38" s="12">
        <f>YEAR(Transaction[[#This Row],[DATE]])</f>
        <v>2020</v>
      </c>
    </row>
    <row r="39" spans="1:16" x14ac:dyDescent="0.3">
      <c r="A39" s="11">
        <v>43868</v>
      </c>
      <c r="B39" s="12" t="str" cm="1">
        <f t="array" ref="B39">_xlfn.XLOOKUP(G39,Product[[#All],[PRODUCT NAME]],Product[[#All],[CODE]],"",0,1)</f>
        <v>PRC009</v>
      </c>
      <c r="C39" s="12">
        <v>78</v>
      </c>
      <c r="D39" s="12" t="s">
        <v>130</v>
      </c>
      <c r="E39" s="12" t="s">
        <v>132</v>
      </c>
      <c r="F39" s="13">
        <v>0</v>
      </c>
      <c r="G39" s="12" t="s">
        <v>29</v>
      </c>
      <c r="H39" s="12" t="str">
        <f>VLOOKUP(LEFT(B39,3),Table2[#All],2,)</f>
        <v>Personal Care</v>
      </c>
      <c r="I39" s="12" t="s">
        <v>1</v>
      </c>
      <c r="J39" s="14">
        <f>VLOOKUP(Transaction!B39,Product[#All],5,0)</f>
        <v>21000</v>
      </c>
      <c r="K39" s="14">
        <f>VLOOKUP(Transaction!B39,Product[#All],6,0)</f>
        <v>25000</v>
      </c>
      <c r="L39" s="19">
        <f>Transaction[[#This Row],[QTY]]*Transaction[[#This Row],[PURCHASE PRICE]]</f>
        <v>1638000</v>
      </c>
      <c r="M39" s="19">
        <f>Transaction[[#This Row],[QTY]]*Transaction[[#This Row],[SELLING PRICE]]</f>
        <v>1950000</v>
      </c>
      <c r="N39" s="12">
        <f>DAY(Transaction[[#This Row],[DATE]])</f>
        <v>7</v>
      </c>
      <c r="O39" s="12" t="str">
        <f>TEXT(Transaction[[#This Row],[DATE]],"mmm")</f>
        <v>Feb</v>
      </c>
      <c r="P39" s="12">
        <f>YEAR(Transaction[[#This Row],[DATE]])</f>
        <v>2020</v>
      </c>
    </row>
    <row r="40" spans="1:16" x14ac:dyDescent="0.3">
      <c r="A40" s="11">
        <v>43869</v>
      </c>
      <c r="B40" s="12" t="str" cm="1">
        <f t="array" ref="B40">_xlfn.XLOOKUP(G40,Product[[#All],[PRODUCT NAME]],Product[[#All],[CODE]],"",0,1)</f>
        <v>ELC002</v>
      </c>
      <c r="C40" s="12">
        <v>82</v>
      </c>
      <c r="D40" s="12" t="s">
        <v>130</v>
      </c>
      <c r="E40" s="12" t="s">
        <v>52</v>
      </c>
      <c r="F40" s="13">
        <v>0</v>
      </c>
      <c r="G40" s="12" t="s">
        <v>42</v>
      </c>
      <c r="H40" s="12" t="str">
        <f>VLOOKUP(LEFT(B40,3),Table2[#All],2,)</f>
        <v>Electronics</v>
      </c>
      <c r="I40" s="12" t="s">
        <v>1</v>
      </c>
      <c r="J40" s="14">
        <f>VLOOKUP(Transaction!B40,Product[#All],5,0)</f>
        <v>20000</v>
      </c>
      <c r="K40" s="14">
        <f>VLOOKUP(Transaction!B40,Product[#All],6,0)</f>
        <v>30000</v>
      </c>
      <c r="L40" s="19">
        <f>Transaction[[#This Row],[QTY]]*Transaction[[#This Row],[PURCHASE PRICE]]</f>
        <v>1640000</v>
      </c>
      <c r="M40" s="19">
        <f>Transaction[[#This Row],[QTY]]*Transaction[[#This Row],[SELLING PRICE]]</f>
        <v>2460000</v>
      </c>
      <c r="N40" s="12">
        <f>DAY(Transaction[[#This Row],[DATE]])</f>
        <v>8</v>
      </c>
      <c r="O40" s="12" t="str">
        <f>TEXT(Transaction[[#This Row],[DATE]],"mmm")</f>
        <v>Feb</v>
      </c>
      <c r="P40" s="12">
        <f>YEAR(Transaction[[#This Row],[DATE]])</f>
        <v>2020</v>
      </c>
    </row>
    <row r="41" spans="1:16" x14ac:dyDescent="0.3">
      <c r="A41" s="11">
        <v>43870</v>
      </c>
      <c r="B41" s="12" t="str" cm="1">
        <f t="array" ref="B41">_xlfn.XLOOKUP(G41,Product[[#All],[PRODUCT NAME]],Product[[#All],[CODE]],"",0,1)</f>
        <v>STA003</v>
      </c>
      <c r="C41" s="12">
        <v>73</v>
      </c>
      <c r="D41" s="12" t="s">
        <v>130</v>
      </c>
      <c r="E41" s="12" t="s">
        <v>132</v>
      </c>
      <c r="F41" s="13">
        <v>0</v>
      </c>
      <c r="G41" s="12" t="s">
        <v>33</v>
      </c>
      <c r="H41" s="12" t="str">
        <f>VLOOKUP(LEFT(B41,3),Table2[#All],2,)</f>
        <v>Stationery</v>
      </c>
      <c r="I41" s="12" t="s">
        <v>1</v>
      </c>
      <c r="J41" s="14">
        <f>VLOOKUP(Transaction!B41,Product[#All],5,0)</f>
        <v>2500</v>
      </c>
      <c r="K41" s="14">
        <f>VLOOKUP(Transaction!B41,Product[#All],6,0)</f>
        <v>4000</v>
      </c>
      <c r="L41" s="19">
        <f>Transaction[[#This Row],[QTY]]*Transaction[[#This Row],[PURCHASE PRICE]]</f>
        <v>182500</v>
      </c>
      <c r="M41" s="19">
        <f>Transaction[[#This Row],[QTY]]*Transaction[[#This Row],[SELLING PRICE]]</f>
        <v>292000</v>
      </c>
      <c r="N41" s="12">
        <f>DAY(Transaction[[#This Row],[DATE]])</f>
        <v>9</v>
      </c>
      <c r="O41" s="12" t="str">
        <f>TEXT(Transaction[[#This Row],[DATE]],"mmm")</f>
        <v>Feb</v>
      </c>
      <c r="P41" s="12">
        <f>YEAR(Transaction[[#This Row],[DATE]])</f>
        <v>2020</v>
      </c>
    </row>
    <row r="42" spans="1:16" x14ac:dyDescent="0.3">
      <c r="A42" s="11">
        <v>43871</v>
      </c>
      <c r="B42" s="12" t="str" cm="1">
        <f t="array" ref="B42">_xlfn.XLOOKUP(G42,Product[[#All],[PRODUCT NAME]],Product[[#All],[CODE]],"",0,1)</f>
        <v>BEV001</v>
      </c>
      <c r="C42" s="12">
        <v>85</v>
      </c>
      <c r="D42" s="12" t="s">
        <v>130</v>
      </c>
      <c r="E42" s="12" t="s">
        <v>132</v>
      </c>
      <c r="F42" s="13">
        <v>0</v>
      </c>
      <c r="G42" s="12" t="s">
        <v>11</v>
      </c>
      <c r="H42" s="12" t="str">
        <f>VLOOKUP(LEFT(B42,3),Table2[#All],2,)</f>
        <v>Beverage</v>
      </c>
      <c r="I42" s="12" t="s">
        <v>1</v>
      </c>
      <c r="J42" s="14">
        <f>VLOOKUP(Transaction!B42,Product[#All],5,0)</f>
        <v>3750</v>
      </c>
      <c r="K42" s="14">
        <f>VLOOKUP(Transaction!B42,Product[#All],6,0)</f>
        <v>5000</v>
      </c>
      <c r="L42" s="19">
        <f>Transaction[[#This Row],[QTY]]*Transaction[[#This Row],[PURCHASE PRICE]]</f>
        <v>318750</v>
      </c>
      <c r="M42" s="19">
        <f>Transaction[[#This Row],[QTY]]*Transaction[[#This Row],[SELLING PRICE]]</f>
        <v>425000</v>
      </c>
      <c r="N42" s="12">
        <f>DAY(Transaction[[#This Row],[DATE]])</f>
        <v>10</v>
      </c>
      <c r="O42" s="12" t="str">
        <f>TEXT(Transaction[[#This Row],[DATE]],"mmm")</f>
        <v>Feb</v>
      </c>
      <c r="P42" s="12">
        <f>YEAR(Transaction[[#This Row],[DATE]])</f>
        <v>2020</v>
      </c>
    </row>
    <row r="43" spans="1:16" x14ac:dyDescent="0.3">
      <c r="A43" s="11">
        <v>43872</v>
      </c>
      <c r="B43" s="12" t="str" cm="1">
        <f t="array" ref="B43">_xlfn.XLOOKUP(G43,Product[[#All],[PRODUCT NAME]],Product[[#All],[CODE]],"",0,1)</f>
        <v>STA008</v>
      </c>
      <c r="C43" s="12">
        <v>87</v>
      </c>
      <c r="D43" s="12" t="s">
        <v>53</v>
      </c>
      <c r="E43" s="12" t="s">
        <v>52</v>
      </c>
      <c r="F43" s="13">
        <v>0</v>
      </c>
      <c r="G43" s="12" t="s">
        <v>38</v>
      </c>
      <c r="H43" s="12" t="str">
        <f>VLOOKUP(LEFT(B43,3),Table2[#All],2,)</f>
        <v>Stationery</v>
      </c>
      <c r="I43" s="12" t="s">
        <v>1</v>
      </c>
      <c r="J43" s="14">
        <f>VLOOKUP(Transaction!B43,Product[#All],5,0)</f>
        <v>5000</v>
      </c>
      <c r="K43" s="14">
        <f>VLOOKUP(Transaction!B43,Product[#All],6,0)</f>
        <v>7500</v>
      </c>
      <c r="L43" s="19">
        <f>Transaction[[#This Row],[QTY]]*Transaction[[#This Row],[PURCHASE PRICE]]</f>
        <v>435000</v>
      </c>
      <c r="M43" s="19">
        <f>Transaction[[#This Row],[QTY]]*Transaction[[#This Row],[SELLING PRICE]]</f>
        <v>652500</v>
      </c>
      <c r="N43" s="12">
        <f>DAY(Transaction[[#This Row],[DATE]])</f>
        <v>11</v>
      </c>
      <c r="O43" s="12" t="str">
        <f>TEXT(Transaction[[#This Row],[DATE]],"mmm")</f>
        <v>Feb</v>
      </c>
      <c r="P43" s="12">
        <f>YEAR(Transaction[[#This Row],[DATE]])</f>
        <v>2020</v>
      </c>
    </row>
    <row r="44" spans="1:16" x14ac:dyDescent="0.3">
      <c r="A44" s="11">
        <v>43873</v>
      </c>
      <c r="B44" s="12" t="str" cm="1">
        <f t="array" ref="B44">_xlfn.XLOOKUP(G44,Product[[#All],[PRODUCT NAME]],Product[[#All],[CODE]],"",0,1)</f>
        <v>ELC002</v>
      </c>
      <c r="C44" s="12">
        <v>72</v>
      </c>
      <c r="D44" s="12" t="s">
        <v>53</v>
      </c>
      <c r="E44" s="12" t="s">
        <v>52</v>
      </c>
      <c r="F44" s="13">
        <v>0</v>
      </c>
      <c r="G44" s="12" t="s">
        <v>42</v>
      </c>
      <c r="H44" s="12" t="str">
        <f>VLOOKUP(LEFT(B44,3),Table2[#All],2,)</f>
        <v>Electronics</v>
      </c>
      <c r="I44" s="12" t="s">
        <v>1</v>
      </c>
      <c r="J44" s="14">
        <f>VLOOKUP(Transaction!B44,Product[#All],5,0)</f>
        <v>20000</v>
      </c>
      <c r="K44" s="14">
        <f>VLOOKUP(Transaction!B44,Product[#All],6,0)</f>
        <v>30000</v>
      </c>
      <c r="L44" s="19">
        <f>Transaction[[#This Row],[QTY]]*Transaction[[#This Row],[PURCHASE PRICE]]</f>
        <v>1440000</v>
      </c>
      <c r="M44" s="19">
        <f>Transaction[[#This Row],[QTY]]*Transaction[[#This Row],[SELLING PRICE]]</f>
        <v>2160000</v>
      </c>
      <c r="N44" s="12">
        <f>DAY(Transaction[[#This Row],[DATE]])</f>
        <v>12</v>
      </c>
      <c r="O44" s="12" t="str">
        <f>TEXT(Transaction[[#This Row],[DATE]],"mmm")</f>
        <v>Feb</v>
      </c>
      <c r="P44" s="12">
        <f>YEAR(Transaction[[#This Row],[DATE]])</f>
        <v>2020</v>
      </c>
    </row>
    <row r="45" spans="1:16" x14ac:dyDescent="0.3">
      <c r="A45" s="11">
        <v>43874</v>
      </c>
      <c r="B45" s="12" t="str" cm="1">
        <f t="array" ref="B45">_xlfn.XLOOKUP(G45,Product[[#All],[PRODUCT NAME]],Product[[#All],[CODE]],"",0,1)</f>
        <v>FOD005</v>
      </c>
      <c r="C45" s="12">
        <v>70</v>
      </c>
      <c r="D45" s="12" t="s">
        <v>131</v>
      </c>
      <c r="E45" s="12" t="s">
        <v>52</v>
      </c>
      <c r="F45" s="13">
        <v>0</v>
      </c>
      <c r="G45" s="12" t="s">
        <v>5</v>
      </c>
      <c r="H45" s="12" t="str">
        <f>VLOOKUP(LEFT(B45,3),Table2[#All],2,)</f>
        <v>Food</v>
      </c>
      <c r="I45" s="12" t="s">
        <v>1</v>
      </c>
      <c r="J45" s="14">
        <f>VLOOKUP(Transaction!B45,Product[#All],5,0)</f>
        <v>12500</v>
      </c>
      <c r="K45" s="14">
        <f>VLOOKUP(Transaction!B45,Product[#All],6,0)</f>
        <v>15000</v>
      </c>
      <c r="L45" s="19">
        <f>Transaction[[#This Row],[QTY]]*Transaction[[#This Row],[PURCHASE PRICE]]</f>
        <v>875000</v>
      </c>
      <c r="M45" s="19">
        <f>Transaction[[#This Row],[QTY]]*Transaction[[#This Row],[SELLING PRICE]]</f>
        <v>1050000</v>
      </c>
      <c r="N45" s="12">
        <f>DAY(Transaction[[#This Row],[DATE]])</f>
        <v>13</v>
      </c>
      <c r="O45" s="12" t="str">
        <f>TEXT(Transaction[[#This Row],[DATE]],"mmm")</f>
        <v>Feb</v>
      </c>
      <c r="P45" s="12">
        <f>YEAR(Transaction[[#This Row],[DATE]])</f>
        <v>2020</v>
      </c>
    </row>
    <row r="46" spans="1:16" x14ac:dyDescent="0.3">
      <c r="A46" s="11">
        <v>43875</v>
      </c>
      <c r="B46" s="12" t="str" cm="1">
        <f t="array" ref="B46">_xlfn.XLOOKUP(G46,Product[[#All],[PRODUCT NAME]],Product[[#All],[CODE]],"",0,1)</f>
        <v>ELC005</v>
      </c>
      <c r="C46" s="12">
        <v>80</v>
      </c>
      <c r="D46" s="12" t="s">
        <v>131</v>
      </c>
      <c r="E46" s="12" t="s">
        <v>132</v>
      </c>
      <c r="F46" s="13">
        <v>0</v>
      </c>
      <c r="G46" s="12" t="s">
        <v>45</v>
      </c>
      <c r="H46" s="12" t="str">
        <f>VLOOKUP(LEFT(B46,3),Table2[#All],2,)</f>
        <v>Electronics</v>
      </c>
      <c r="I46" s="12" t="s">
        <v>1</v>
      </c>
      <c r="J46" s="14">
        <f>VLOOKUP(Transaction!B46,Product[#All],5,0)</f>
        <v>25000</v>
      </c>
      <c r="K46" s="14">
        <f>VLOOKUP(Transaction!B46,Product[#All],6,0)</f>
        <v>35000</v>
      </c>
      <c r="L46" s="19">
        <f>Transaction[[#This Row],[QTY]]*Transaction[[#This Row],[PURCHASE PRICE]]</f>
        <v>2000000</v>
      </c>
      <c r="M46" s="19">
        <f>Transaction[[#This Row],[QTY]]*Transaction[[#This Row],[SELLING PRICE]]</f>
        <v>2800000</v>
      </c>
      <c r="N46" s="12">
        <f>DAY(Transaction[[#This Row],[DATE]])</f>
        <v>14</v>
      </c>
      <c r="O46" s="12" t="str">
        <f>TEXT(Transaction[[#This Row],[DATE]],"mmm")</f>
        <v>Feb</v>
      </c>
      <c r="P46" s="12">
        <f>YEAR(Transaction[[#This Row],[DATE]])</f>
        <v>2020</v>
      </c>
    </row>
    <row r="47" spans="1:16" x14ac:dyDescent="0.3">
      <c r="A47" s="11">
        <v>43876</v>
      </c>
      <c r="B47" s="12" t="str" cm="1">
        <f t="array" ref="B47">_xlfn.XLOOKUP(G47,Product[[#All],[PRODUCT NAME]],Product[[#All],[CODE]],"",0,1)</f>
        <v>ELC001</v>
      </c>
      <c r="C47" s="12">
        <v>82</v>
      </c>
      <c r="D47" s="12" t="s">
        <v>53</v>
      </c>
      <c r="E47" s="12" t="s">
        <v>132</v>
      </c>
      <c r="F47" s="13">
        <v>0</v>
      </c>
      <c r="G47" s="12" t="s">
        <v>41</v>
      </c>
      <c r="H47" s="12" t="str">
        <f>VLOOKUP(LEFT(B47,3),Table2[#All],2,)</f>
        <v>Electronics</v>
      </c>
      <c r="I47" s="12" t="s">
        <v>1</v>
      </c>
      <c r="J47" s="14">
        <f>VLOOKUP(Transaction!B47,Product[#All],5,0)</f>
        <v>10000</v>
      </c>
      <c r="K47" s="14">
        <f>VLOOKUP(Transaction!B47,Product[#All],6,0)</f>
        <v>15000</v>
      </c>
      <c r="L47" s="19">
        <f>Transaction[[#This Row],[QTY]]*Transaction[[#This Row],[PURCHASE PRICE]]</f>
        <v>820000</v>
      </c>
      <c r="M47" s="19">
        <f>Transaction[[#This Row],[QTY]]*Transaction[[#This Row],[SELLING PRICE]]</f>
        <v>1230000</v>
      </c>
      <c r="N47" s="12">
        <f>DAY(Transaction[[#This Row],[DATE]])</f>
        <v>15</v>
      </c>
      <c r="O47" s="12" t="str">
        <f>TEXT(Transaction[[#This Row],[DATE]],"mmm")</f>
        <v>Feb</v>
      </c>
      <c r="P47" s="12">
        <f>YEAR(Transaction[[#This Row],[DATE]])</f>
        <v>2020</v>
      </c>
    </row>
    <row r="48" spans="1:16" x14ac:dyDescent="0.3">
      <c r="A48" s="11">
        <v>43877</v>
      </c>
      <c r="B48" s="12" t="str" cm="1">
        <f t="array" ref="B48">_xlfn.XLOOKUP(G48,Product[[#All],[PRODUCT NAME]],Product[[#All],[CODE]],"",0,1)</f>
        <v>FOD007</v>
      </c>
      <c r="C48" s="12">
        <v>74</v>
      </c>
      <c r="D48" s="12" t="s">
        <v>53</v>
      </c>
      <c r="E48" s="12" t="s">
        <v>52</v>
      </c>
      <c r="F48" s="13">
        <v>0</v>
      </c>
      <c r="G48" s="12" t="s">
        <v>7</v>
      </c>
      <c r="H48" s="12" t="str">
        <f>VLOOKUP(LEFT(B48,3),Table2[#All],2,)</f>
        <v>Food</v>
      </c>
      <c r="I48" s="12" t="s">
        <v>1</v>
      </c>
      <c r="J48" s="14">
        <f>VLOOKUP(Transaction!B48,Product[#All],5,0)</f>
        <v>7200</v>
      </c>
      <c r="K48" s="14">
        <f>VLOOKUP(Transaction!B48,Product[#All],6,0)</f>
        <v>9500</v>
      </c>
      <c r="L48" s="19">
        <f>Transaction[[#This Row],[QTY]]*Transaction[[#This Row],[PURCHASE PRICE]]</f>
        <v>532800</v>
      </c>
      <c r="M48" s="19">
        <f>Transaction[[#This Row],[QTY]]*Transaction[[#This Row],[SELLING PRICE]]</f>
        <v>703000</v>
      </c>
      <c r="N48" s="12">
        <f>DAY(Transaction[[#This Row],[DATE]])</f>
        <v>16</v>
      </c>
      <c r="O48" s="12" t="str">
        <f>TEXT(Transaction[[#This Row],[DATE]],"mmm")</f>
        <v>Feb</v>
      </c>
      <c r="P48" s="12">
        <f>YEAR(Transaction[[#This Row],[DATE]])</f>
        <v>2020</v>
      </c>
    </row>
    <row r="49" spans="1:16" x14ac:dyDescent="0.3">
      <c r="A49" s="11">
        <v>43878</v>
      </c>
      <c r="B49" s="12" t="str" cm="1">
        <f t="array" ref="B49">_xlfn.XLOOKUP(G49,Product[[#All],[PRODUCT NAME]],Product[[#All],[CODE]],"",0,1)</f>
        <v>FOD009</v>
      </c>
      <c r="C49" s="12">
        <v>82</v>
      </c>
      <c r="D49" s="12" t="s">
        <v>53</v>
      </c>
      <c r="E49" s="12" t="s">
        <v>132</v>
      </c>
      <c r="F49" s="13">
        <v>0</v>
      </c>
      <c r="G49" s="12" t="s">
        <v>9</v>
      </c>
      <c r="H49" s="12" t="str">
        <f>VLOOKUP(LEFT(B49,3),Table2[#All],2,)</f>
        <v>Food</v>
      </c>
      <c r="I49" s="12" t="s">
        <v>1</v>
      </c>
      <c r="J49" s="14">
        <f>VLOOKUP(Transaction!B49,Product[#All],5,0)</f>
        <v>5500</v>
      </c>
      <c r="K49" s="14">
        <f>VLOOKUP(Transaction!B49,Product[#All],6,0)</f>
        <v>7250</v>
      </c>
      <c r="L49" s="19">
        <f>Transaction[[#This Row],[QTY]]*Transaction[[#This Row],[PURCHASE PRICE]]</f>
        <v>451000</v>
      </c>
      <c r="M49" s="19">
        <f>Transaction[[#This Row],[QTY]]*Transaction[[#This Row],[SELLING PRICE]]</f>
        <v>594500</v>
      </c>
      <c r="N49" s="12">
        <f>DAY(Transaction[[#This Row],[DATE]])</f>
        <v>17</v>
      </c>
      <c r="O49" s="12" t="str">
        <f>TEXT(Transaction[[#This Row],[DATE]],"mmm")</f>
        <v>Feb</v>
      </c>
      <c r="P49" s="12">
        <f>YEAR(Transaction[[#This Row],[DATE]])</f>
        <v>2020</v>
      </c>
    </row>
    <row r="50" spans="1:16" x14ac:dyDescent="0.3">
      <c r="A50" s="11">
        <v>43879</v>
      </c>
      <c r="B50" s="12" t="str" cm="1">
        <f t="array" ref="B50">_xlfn.XLOOKUP(G50,Product[[#All],[PRODUCT NAME]],Product[[#All],[CODE]],"",0,1)</f>
        <v>STA001</v>
      </c>
      <c r="C50" s="12">
        <v>70</v>
      </c>
      <c r="D50" s="12" t="s">
        <v>53</v>
      </c>
      <c r="E50" s="12" t="s">
        <v>52</v>
      </c>
      <c r="F50" s="13">
        <v>0</v>
      </c>
      <c r="G50" s="12" t="s">
        <v>31</v>
      </c>
      <c r="H50" s="12" t="str">
        <f>VLOOKUP(LEFT(B50,3),Table2[#All],2,)</f>
        <v>Stationery</v>
      </c>
      <c r="I50" s="12" t="s">
        <v>1</v>
      </c>
      <c r="J50" s="14">
        <f>VLOOKUP(Transaction!B50,Product[#All],5,0)</f>
        <v>9500</v>
      </c>
      <c r="K50" s="14">
        <f>VLOOKUP(Transaction!B50,Product[#All],6,0)</f>
        <v>12000</v>
      </c>
      <c r="L50" s="19">
        <f>Transaction[[#This Row],[QTY]]*Transaction[[#This Row],[PURCHASE PRICE]]</f>
        <v>665000</v>
      </c>
      <c r="M50" s="19">
        <f>Transaction[[#This Row],[QTY]]*Transaction[[#This Row],[SELLING PRICE]]</f>
        <v>840000</v>
      </c>
      <c r="N50" s="12">
        <f>DAY(Transaction[[#This Row],[DATE]])</f>
        <v>18</v>
      </c>
      <c r="O50" s="12" t="str">
        <f>TEXT(Transaction[[#This Row],[DATE]],"mmm")</f>
        <v>Feb</v>
      </c>
      <c r="P50" s="12">
        <f>YEAR(Transaction[[#This Row],[DATE]])</f>
        <v>2020</v>
      </c>
    </row>
    <row r="51" spans="1:16" x14ac:dyDescent="0.3">
      <c r="A51" s="11">
        <v>43880</v>
      </c>
      <c r="B51" s="12" t="str" cm="1">
        <f t="array" ref="B51">_xlfn.XLOOKUP(G51,Product[[#All],[PRODUCT NAME]],Product[[#All],[CODE]],"",0,1)</f>
        <v>STA002</v>
      </c>
      <c r="C51" s="12">
        <v>75</v>
      </c>
      <c r="D51" s="12" t="s">
        <v>130</v>
      </c>
      <c r="E51" s="12" t="s">
        <v>52</v>
      </c>
      <c r="F51" s="13">
        <v>0</v>
      </c>
      <c r="G51" s="12" t="s">
        <v>32</v>
      </c>
      <c r="H51" s="12" t="str">
        <f>VLOOKUP(LEFT(B51,3),Table2[#All],2,)</f>
        <v>Stationery</v>
      </c>
      <c r="I51" s="12" t="s">
        <v>1</v>
      </c>
      <c r="J51" s="14">
        <f>VLOOKUP(Transaction!B51,Product[#All],5,0)</f>
        <v>5500</v>
      </c>
      <c r="K51" s="14">
        <f>VLOOKUP(Transaction!B51,Product[#All],6,0)</f>
        <v>7500</v>
      </c>
      <c r="L51" s="19">
        <f>Transaction[[#This Row],[QTY]]*Transaction[[#This Row],[PURCHASE PRICE]]</f>
        <v>412500</v>
      </c>
      <c r="M51" s="19">
        <f>Transaction[[#This Row],[QTY]]*Transaction[[#This Row],[SELLING PRICE]]</f>
        <v>562500</v>
      </c>
      <c r="N51" s="12">
        <f>DAY(Transaction[[#This Row],[DATE]])</f>
        <v>19</v>
      </c>
      <c r="O51" s="12" t="str">
        <f>TEXT(Transaction[[#This Row],[DATE]],"mmm")</f>
        <v>Feb</v>
      </c>
      <c r="P51" s="12">
        <f>YEAR(Transaction[[#This Row],[DATE]])</f>
        <v>2020</v>
      </c>
    </row>
    <row r="52" spans="1:16" x14ac:dyDescent="0.3">
      <c r="A52" s="11">
        <v>43881</v>
      </c>
      <c r="B52" s="12" t="str" cm="1">
        <f t="array" ref="B52">_xlfn.XLOOKUP(G52,Product[[#All],[PRODUCT NAME]],Product[[#All],[CODE]],"",0,1)</f>
        <v>BEV009</v>
      </c>
      <c r="C52" s="12">
        <v>79</v>
      </c>
      <c r="D52" s="12" t="s">
        <v>131</v>
      </c>
      <c r="E52" s="12" t="s">
        <v>132</v>
      </c>
      <c r="F52" s="13">
        <v>0</v>
      </c>
      <c r="G52" s="12" t="s">
        <v>19</v>
      </c>
      <c r="H52" s="12" t="str">
        <f>VLOOKUP(LEFT(B52,3),Table2[#All],2,)</f>
        <v>Beverage</v>
      </c>
      <c r="I52" s="12" t="s">
        <v>1</v>
      </c>
      <c r="J52" s="14">
        <f>VLOOKUP(Transaction!B52,Product[#All],5,0)</f>
        <v>6500</v>
      </c>
      <c r="K52" s="14">
        <f>VLOOKUP(Transaction!B52,Product[#All],6,0)</f>
        <v>8500</v>
      </c>
      <c r="L52" s="19">
        <f>Transaction[[#This Row],[QTY]]*Transaction[[#This Row],[PURCHASE PRICE]]</f>
        <v>513500</v>
      </c>
      <c r="M52" s="19">
        <f>Transaction[[#This Row],[QTY]]*Transaction[[#This Row],[SELLING PRICE]]</f>
        <v>671500</v>
      </c>
      <c r="N52" s="12">
        <f>DAY(Transaction[[#This Row],[DATE]])</f>
        <v>20</v>
      </c>
      <c r="O52" s="12" t="str">
        <f>TEXT(Transaction[[#This Row],[DATE]],"mmm")</f>
        <v>Feb</v>
      </c>
      <c r="P52" s="12">
        <f>YEAR(Transaction[[#This Row],[DATE]])</f>
        <v>2020</v>
      </c>
    </row>
    <row r="53" spans="1:16" x14ac:dyDescent="0.3">
      <c r="A53" s="11">
        <v>43882</v>
      </c>
      <c r="B53" s="12" t="str" cm="1">
        <f t="array" ref="B53">_xlfn.XLOOKUP(G53,Product[[#All],[PRODUCT NAME]],Product[[#All],[CODE]],"",0,1)</f>
        <v>STA006</v>
      </c>
      <c r="C53" s="12">
        <v>75</v>
      </c>
      <c r="D53" s="12" t="s">
        <v>131</v>
      </c>
      <c r="E53" s="12" t="s">
        <v>132</v>
      </c>
      <c r="F53" s="13">
        <v>0</v>
      </c>
      <c r="G53" s="12" t="s">
        <v>36</v>
      </c>
      <c r="H53" s="12" t="str">
        <f>VLOOKUP(LEFT(B53,3),Table2[#All],2,)</f>
        <v>Stationery</v>
      </c>
      <c r="I53" s="12" t="s">
        <v>1</v>
      </c>
      <c r="J53" s="14">
        <f>VLOOKUP(Transaction!B53,Product[#All],5,0)</f>
        <v>3000</v>
      </c>
      <c r="K53" s="14">
        <f>VLOOKUP(Transaction!B53,Product[#All],6,0)</f>
        <v>5000</v>
      </c>
      <c r="L53" s="19">
        <f>Transaction[[#This Row],[QTY]]*Transaction[[#This Row],[PURCHASE PRICE]]</f>
        <v>225000</v>
      </c>
      <c r="M53" s="19">
        <f>Transaction[[#This Row],[QTY]]*Transaction[[#This Row],[SELLING PRICE]]</f>
        <v>375000</v>
      </c>
      <c r="N53" s="12">
        <f>DAY(Transaction[[#This Row],[DATE]])</f>
        <v>21</v>
      </c>
      <c r="O53" s="12" t="str">
        <f>TEXT(Transaction[[#This Row],[DATE]],"mmm")</f>
        <v>Feb</v>
      </c>
      <c r="P53" s="12">
        <f>YEAR(Transaction[[#This Row],[DATE]])</f>
        <v>2020</v>
      </c>
    </row>
    <row r="54" spans="1:16" x14ac:dyDescent="0.3">
      <c r="A54" s="11">
        <v>43883</v>
      </c>
      <c r="B54" s="12" t="str" cm="1">
        <f t="array" ref="B54">_xlfn.XLOOKUP(G54,Product[[#All],[PRODUCT NAME]],Product[[#All],[CODE]],"",0,1)</f>
        <v>ELC001</v>
      </c>
      <c r="C54" s="12">
        <v>77</v>
      </c>
      <c r="D54" s="12" t="s">
        <v>53</v>
      </c>
      <c r="E54" s="12" t="s">
        <v>132</v>
      </c>
      <c r="F54" s="13">
        <v>0</v>
      </c>
      <c r="G54" s="12" t="s">
        <v>41</v>
      </c>
      <c r="H54" s="12" t="str">
        <f>VLOOKUP(LEFT(B54,3),Table2[#All],2,)</f>
        <v>Electronics</v>
      </c>
      <c r="I54" s="12" t="s">
        <v>1</v>
      </c>
      <c r="J54" s="14">
        <f>VLOOKUP(Transaction!B54,Product[#All],5,0)</f>
        <v>10000</v>
      </c>
      <c r="K54" s="14">
        <f>VLOOKUP(Transaction!B54,Product[#All],6,0)</f>
        <v>15000</v>
      </c>
      <c r="L54" s="19">
        <f>Transaction[[#This Row],[QTY]]*Transaction[[#This Row],[PURCHASE PRICE]]</f>
        <v>770000</v>
      </c>
      <c r="M54" s="19">
        <f>Transaction[[#This Row],[QTY]]*Transaction[[#This Row],[SELLING PRICE]]</f>
        <v>1155000</v>
      </c>
      <c r="N54" s="12">
        <f>DAY(Transaction[[#This Row],[DATE]])</f>
        <v>22</v>
      </c>
      <c r="O54" s="12" t="str">
        <f>TEXT(Transaction[[#This Row],[DATE]],"mmm")</f>
        <v>Feb</v>
      </c>
      <c r="P54" s="12">
        <f>YEAR(Transaction[[#This Row],[DATE]])</f>
        <v>2020</v>
      </c>
    </row>
    <row r="55" spans="1:16" x14ac:dyDescent="0.3">
      <c r="A55" s="11">
        <v>43884</v>
      </c>
      <c r="B55" s="12" t="str" cm="1">
        <f t="array" ref="B55">_xlfn.XLOOKUP(G55,Product[[#All],[PRODUCT NAME]],Product[[#All],[CODE]],"",0,1)</f>
        <v>STA008</v>
      </c>
      <c r="C55" s="12">
        <v>80</v>
      </c>
      <c r="D55" s="12" t="s">
        <v>131</v>
      </c>
      <c r="E55" s="12" t="s">
        <v>52</v>
      </c>
      <c r="F55" s="13">
        <v>0</v>
      </c>
      <c r="G55" s="12" t="s">
        <v>38</v>
      </c>
      <c r="H55" s="12" t="str">
        <f>VLOOKUP(LEFT(B55,3),Table2[#All],2,)</f>
        <v>Stationery</v>
      </c>
      <c r="I55" s="12" t="s">
        <v>1</v>
      </c>
      <c r="J55" s="14">
        <f>VLOOKUP(Transaction!B55,Product[#All],5,0)</f>
        <v>5000</v>
      </c>
      <c r="K55" s="14">
        <f>VLOOKUP(Transaction!B55,Product[#All],6,0)</f>
        <v>7500</v>
      </c>
      <c r="L55" s="19">
        <f>Transaction[[#This Row],[QTY]]*Transaction[[#This Row],[PURCHASE PRICE]]</f>
        <v>400000</v>
      </c>
      <c r="M55" s="19">
        <f>Transaction[[#This Row],[QTY]]*Transaction[[#This Row],[SELLING PRICE]]</f>
        <v>600000</v>
      </c>
      <c r="N55" s="12">
        <f>DAY(Transaction[[#This Row],[DATE]])</f>
        <v>23</v>
      </c>
      <c r="O55" s="12" t="str">
        <f>TEXT(Transaction[[#This Row],[DATE]],"mmm")</f>
        <v>Feb</v>
      </c>
      <c r="P55" s="12">
        <f>YEAR(Transaction[[#This Row],[DATE]])</f>
        <v>2020</v>
      </c>
    </row>
    <row r="56" spans="1:16" x14ac:dyDescent="0.3">
      <c r="A56" s="11">
        <v>43885</v>
      </c>
      <c r="B56" s="12" t="str" cm="1">
        <f t="array" ref="B56">_xlfn.XLOOKUP(G56,Product[[#All],[PRODUCT NAME]],Product[[#All],[CODE]],"",0,1)</f>
        <v>PRC004</v>
      </c>
      <c r="C56" s="12">
        <v>82</v>
      </c>
      <c r="D56" s="12" t="s">
        <v>131</v>
      </c>
      <c r="E56" s="12" t="s">
        <v>52</v>
      </c>
      <c r="F56" s="13">
        <v>0</v>
      </c>
      <c r="G56" s="12" t="s">
        <v>24</v>
      </c>
      <c r="H56" s="12" t="str">
        <f>VLOOKUP(LEFT(B56,3),Table2[#All],2,)</f>
        <v>Personal Care</v>
      </c>
      <c r="I56" s="12" t="s">
        <v>1</v>
      </c>
      <c r="J56" s="14">
        <f>VLOOKUP(Transaction!B56,Product[#All],5,0)</f>
        <v>7200</v>
      </c>
      <c r="K56" s="14">
        <f>VLOOKUP(Transaction!B56,Product[#All],6,0)</f>
        <v>10000</v>
      </c>
      <c r="L56" s="19">
        <f>Transaction[[#This Row],[QTY]]*Transaction[[#This Row],[PURCHASE PRICE]]</f>
        <v>590400</v>
      </c>
      <c r="M56" s="19">
        <f>Transaction[[#This Row],[QTY]]*Transaction[[#This Row],[SELLING PRICE]]</f>
        <v>820000</v>
      </c>
      <c r="N56" s="12">
        <f>DAY(Transaction[[#This Row],[DATE]])</f>
        <v>24</v>
      </c>
      <c r="O56" s="12" t="str">
        <f>TEXT(Transaction[[#This Row],[DATE]],"mmm")</f>
        <v>Feb</v>
      </c>
      <c r="P56" s="12">
        <f>YEAR(Transaction[[#This Row],[DATE]])</f>
        <v>2020</v>
      </c>
    </row>
    <row r="57" spans="1:16" x14ac:dyDescent="0.3">
      <c r="A57" s="11">
        <v>43886</v>
      </c>
      <c r="B57" s="12" t="str" cm="1">
        <f t="array" ref="B57">_xlfn.XLOOKUP(G57,Product[[#All],[PRODUCT NAME]],Product[[#All],[CODE]],"",0,1)</f>
        <v>FOD006</v>
      </c>
      <c r="C57" s="12">
        <v>71</v>
      </c>
      <c r="D57" s="12" t="s">
        <v>131</v>
      </c>
      <c r="E57" s="12" t="s">
        <v>52</v>
      </c>
      <c r="F57" s="13">
        <v>0</v>
      </c>
      <c r="G57" s="12" t="s">
        <v>6</v>
      </c>
      <c r="H57" s="12" t="str">
        <f>VLOOKUP(LEFT(B57,3),Table2[#All],2,)</f>
        <v>Food</v>
      </c>
      <c r="I57" s="12" t="s">
        <v>1</v>
      </c>
      <c r="J57" s="14">
        <f>VLOOKUP(Transaction!B57,Product[#All],5,0)</f>
        <v>4800</v>
      </c>
      <c r="K57" s="14">
        <f>VLOOKUP(Transaction!B57,Product[#All],6,0)</f>
        <v>6500</v>
      </c>
      <c r="L57" s="19">
        <f>Transaction[[#This Row],[QTY]]*Transaction[[#This Row],[PURCHASE PRICE]]</f>
        <v>340800</v>
      </c>
      <c r="M57" s="19">
        <f>Transaction[[#This Row],[QTY]]*Transaction[[#This Row],[SELLING PRICE]]</f>
        <v>461500</v>
      </c>
      <c r="N57" s="12">
        <f>DAY(Transaction[[#This Row],[DATE]])</f>
        <v>25</v>
      </c>
      <c r="O57" s="12" t="str">
        <f>TEXT(Transaction[[#This Row],[DATE]],"mmm")</f>
        <v>Feb</v>
      </c>
      <c r="P57" s="12">
        <f>YEAR(Transaction[[#This Row],[DATE]])</f>
        <v>2020</v>
      </c>
    </row>
    <row r="58" spans="1:16" x14ac:dyDescent="0.3">
      <c r="A58" s="11">
        <v>43887</v>
      </c>
      <c r="B58" s="12" t="str" cm="1">
        <f t="array" ref="B58">_xlfn.XLOOKUP(G58,Product[[#All],[PRODUCT NAME]],Product[[#All],[CODE]],"",0,1)</f>
        <v>STA010</v>
      </c>
      <c r="C58" s="12">
        <v>78</v>
      </c>
      <c r="D58" s="12" t="s">
        <v>53</v>
      </c>
      <c r="E58" s="12" t="s">
        <v>132</v>
      </c>
      <c r="F58" s="13">
        <v>0</v>
      </c>
      <c r="G58" s="12" t="s">
        <v>40</v>
      </c>
      <c r="H58" s="12" t="str">
        <f>VLOOKUP(LEFT(B58,3),Table2[#All],2,)</f>
        <v>Stationery</v>
      </c>
      <c r="I58" s="12" t="s">
        <v>1</v>
      </c>
      <c r="J58" s="14">
        <f>VLOOKUP(Transaction!B58,Product[#All],5,0)</f>
        <v>3800</v>
      </c>
      <c r="K58" s="14">
        <f>VLOOKUP(Transaction!B58,Product[#All],6,0)</f>
        <v>5500</v>
      </c>
      <c r="L58" s="19">
        <f>Transaction[[#This Row],[QTY]]*Transaction[[#This Row],[PURCHASE PRICE]]</f>
        <v>296400</v>
      </c>
      <c r="M58" s="19">
        <f>Transaction[[#This Row],[QTY]]*Transaction[[#This Row],[SELLING PRICE]]</f>
        <v>429000</v>
      </c>
      <c r="N58" s="12">
        <f>DAY(Transaction[[#This Row],[DATE]])</f>
        <v>26</v>
      </c>
      <c r="O58" s="12" t="str">
        <f>TEXT(Transaction[[#This Row],[DATE]],"mmm")</f>
        <v>Feb</v>
      </c>
      <c r="P58" s="12">
        <f>YEAR(Transaction[[#This Row],[DATE]])</f>
        <v>2020</v>
      </c>
    </row>
    <row r="59" spans="1:16" x14ac:dyDescent="0.3">
      <c r="A59" s="11">
        <v>43888</v>
      </c>
      <c r="B59" s="12" t="str" cm="1">
        <f t="array" ref="B59">_xlfn.XLOOKUP(G59,Product[[#All],[PRODUCT NAME]],Product[[#All],[CODE]],"",0,1)</f>
        <v>ELC009</v>
      </c>
      <c r="C59" s="12">
        <v>75</v>
      </c>
      <c r="D59" s="12" t="s">
        <v>130</v>
      </c>
      <c r="E59" s="12" t="s">
        <v>52</v>
      </c>
      <c r="F59" s="13">
        <v>0</v>
      </c>
      <c r="G59" s="12" t="s">
        <v>48</v>
      </c>
      <c r="H59" s="12" t="str">
        <f>VLOOKUP(LEFT(B59,3),Table2[#All],2,)</f>
        <v>Electronics</v>
      </c>
      <c r="I59" s="12" t="s">
        <v>1</v>
      </c>
      <c r="J59" s="14">
        <f>VLOOKUP(Transaction!B59,Product[#All],5,0)</f>
        <v>12000</v>
      </c>
      <c r="K59" s="14">
        <f>VLOOKUP(Transaction!B59,Product[#All],6,0)</f>
        <v>20000</v>
      </c>
      <c r="L59" s="19">
        <f>Transaction[[#This Row],[QTY]]*Transaction[[#This Row],[PURCHASE PRICE]]</f>
        <v>900000</v>
      </c>
      <c r="M59" s="19">
        <f>Transaction[[#This Row],[QTY]]*Transaction[[#This Row],[SELLING PRICE]]</f>
        <v>1500000</v>
      </c>
      <c r="N59" s="12">
        <f>DAY(Transaction[[#This Row],[DATE]])</f>
        <v>27</v>
      </c>
      <c r="O59" s="12" t="str">
        <f>TEXT(Transaction[[#This Row],[DATE]],"mmm")</f>
        <v>Feb</v>
      </c>
      <c r="P59" s="12">
        <f>YEAR(Transaction[[#This Row],[DATE]])</f>
        <v>2020</v>
      </c>
    </row>
    <row r="60" spans="1:16" x14ac:dyDescent="0.3">
      <c r="A60" s="11">
        <v>43889</v>
      </c>
      <c r="B60" s="12" t="str" cm="1">
        <f t="array" ref="B60">_xlfn.XLOOKUP(G60,Product[[#All],[PRODUCT NAME]],Product[[#All],[CODE]],"",0,1)</f>
        <v>BEV010</v>
      </c>
      <c r="C60" s="12">
        <v>84</v>
      </c>
      <c r="D60" s="12" t="s">
        <v>53</v>
      </c>
      <c r="E60" s="12" t="s">
        <v>132</v>
      </c>
      <c r="F60" s="13">
        <v>0</v>
      </c>
      <c r="G60" s="12" t="s">
        <v>20</v>
      </c>
      <c r="H60" s="12" t="str">
        <f>VLOOKUP(LEFT(B60,3),Table2[#All],2,)</f>
        <v>Beverage</v>
      </c>
      <c r="I60" s="12" t="s">
        <v>1</v>
      </c>
      <c r="J60" s="14">
        <f>VLOOKUP(Transaction!B60,Product[#All],5,0)</f>
        <v>12000</v>
      </c>
      <c r="K60" s="14">
        <f>VLOOKUP(Transaction!B60,Product[#All],6,0)</f>
        <v>15500</v>
      </c>
      <c r="L60" s="19">
        <f>Transaction[[#This Row],[QTY]]*Transaction[[#This Row],[PURCHASE PRICE]]</f>
        <v>1008000</v>
      </c>
      <c r="M60" s="19">
        <f>Transaction[[#This Row],[QTY]]*Transaction[[#This Row],[SELLING PRICE]]</f>
        <v>1302000</v>
      </c>
      <c r="N60" s="12">
        <f>DAY(Transaction[[#This Row],[DATE]])</f>
        <v>28</v>
      </c>
      <c r="O60" s="12" t="str">
        <f>TEXT(Transaction[[#This Row],[DATE]],"mmm")</f>
        <v>Feb</v>
      </c>
      <c r="P60" s="12">
        <f>YEAR(Transaction[[#This Row],[DATE]])</f>
        <v>2020</v>
      </c>
    </row>
    <row r="61" spans="1:16" x14ac:dyDescent="0.3">
      <c r="A61" s="11">
        <v>43890</v>
      </c>
      <c r="B61" s="12" t="str" cm="1">
        <f t="array" ref="B61">_xlfn.XLOOKUP(G61,Product[[#All],[PRODUCT NAME]],Product[[#All],[CODE]],"",0,1)</f>
        <v>BEV005</v>
      </c>
      <c r="C61" s="12">
        <v>82</v>
      </c>
      <c r="D61" s="12" t="s">
        <v>130</v>
      </c>
      <c r="E61" s="12" t="s">
        <v>132</v>
      </c>
      <c r="F61" s="13">
        <v>0</v>
      </c>
      <c r="G61" s="12" t="s">
        <v>15</v>
      </c>
      <c r="H61" s="12" t="str">
        <f>VLOOKUP(LEFT(B61,3),Table2[#All],2,)</f>
        <v>Beverage</v>
      </c>
      <c r="I61" s="12" t="s">
        <v>1</v>
      </c>
      <c r="J61" s="14">
        <f>VLOOKUP(Transaction!B61,Product[#All],5,0)</f>
        <v>7500</v>
      </c>
      <c r="K61" s="14">
        <f>VLOOKUP(Transaction!B61,Product[#All],6,0)</f>
        <v>9800</v>
      </c>
      <c r="L61" s="19">
        <f>Transaction[[#This Row],[QTY]]*Transaction[[#This Row],[PURCHASE PRICE]]</f>
        <v>615000</v>
      </c>
      <c r="M61" s="19">
        <f>Transaction[[#This Row],[QTY]]*Transaction[[#This Row],[SELLING PRICE]]</f>
        <v>803600</v>
      </c>
      <c r="N61" s="12">
        <f>DAY(Transaction[[#This Row],[DATE]])</f>
        <v>29</v>
      </c>
      <c r="O61" s="12" t="str">
        <f>TEXT(Transaction[[#This Row],[DATE]],"mmm")</f>
        <v>Feb</v>
      </c>
      <c r="P61" s="12">
        <f>YEAR(Transaction[[#This Row],[DATE]])</f>
        <v>2020</v>
      </c>
    </row>
    <row r="62" spans="1:16" x14ac:dyDescent="0.3">
      <c r="A62" s="11">
        <v>43891</v>
      </c>
      <c r="B62" s="12" t="str" cm="1">
        <f t="array" ref="B62">_xlfn.XLOOKUP(G62,Product[[#All],[PRODUCT NAME]],Product[[#All],[CODE]],"",0,1)</f>
        <v>ELC008</v>
      </c>
      <c r="C62" s="12">
        <v>79</v>
      </c>
      <c r="D62" s="12" t="s">
        <v>131</v>
      </c>
      <c r="E62" s="12" t="s">
        <v>132</v>
      </c>
      <c r="F62" s="13">
        <v>0</v>
      </c>
      <c r="G62" s="12" t="s">
        <v>47</v>
      </c>
      <c r="H62" s="12" t="str">
        <f>VLOOKUP(LEFT(B62,3),Table2[#All],2,)</f>
        <v>Electronics</v>
      </c>
      <c r="I62" s="12" t="s">
        <v>1</v>
      </c>
      <c r="J62" s="14">
        <f>VLOOKUP(Transaction!B62,Product[#All],5,0)</f>
        <v>20000</v>
      </c>
      <c r="K62" s="14">
        <f>VLOOKUP(Transaction!B62,Product[#All],6,0)</f>
        <v>35000</v>
      </c>
      <c r="L62" s="19">
        <f>Transaction[[#This Row],[QTY]]*Transaction[[#This Row],[PURCHASE PRICE]]</f>
        <v>1580000</v>
      </c>
      <c r="M62" s="19">
        <f>Transaction[[#This Row],[QTY]]*Transaction[[#This Row],[SELLING PRICE]]</f>
        <v>2765000</v>
      </c>
      <c r="N62" s="12">
        <f>DAY(Transaction[[#This Row],[DATE]])</f>
        <v>1</v>
      </c>
      <c r="O62" s="12" t="str">
        <f>TEXT(Transaction[[#This Row],[DATE]],"mmm")</f>
        <v>Mar</v>
      </c>
      <c r="P62" s="12">
        <f>YEAR(Transaction[[#This Row],[DATE]])</f>
        <v>2020</v>
      </c>
    </row>
    <row r="63" spans="1:16" x14ac:dyDescent="0.3">
      <c r="A63" s="11">
        <v>43892</v>
      </c>
      <c r="B63" s="12" t="str" cm="1">
        <f t="array" ref="B63">_xlfn.XLOOKUP(G63,Product[[#All],[PRODUCT NAME]],Product[[#All],[CODE]],"",0,1)</f>
        <v>BEV006</v>
      </c>
      <c r="C63" s="12">
        <v>76</v>
      </c>
      <c r="D63" s="12" t="s">
        <v>130</v>
      </c>
      <c r="E63" s="12" t="s">
        <v>132</v>
      </c>
      <c r="F63" s="13">
        <v>0</v>
      </c>
      <c r="G63" s="12" t="s">
        <v>16</v>
      </c>
      <c r="H63" s="12" t="str">
        <f>VLOOKUP(LEFT(B63,3),Table2[#All],2,)</f>
        <v>Beverage</v>
      </c>
      <c r="I63" s="12" t="s">
        <v>1</v>
      </c>
      <c r="J63" s="14">
        <f>VLOOKUP(Transaction!B63,Product[#All],5,0)</f>
        <v>7200</v>
      </c>
      <c r="K63" s="14">
        <f>VLOOKUP(Transaction!B63,Product[#All],6,0)</f>
        <v>9500</v>
      </c>
      <c r="L63" s="19">
        <f>Transaction[[#This Row],[QTY]]*Transaction[[#This Row],[PURCHASE PRICE]]</f>
        <v>547200</v>
      </c>
      <c r="M63" s="19">
        <f>Transaction[[#This Row],[QTY]]*Transaction[[#This Row],[SELLING PRICE]]</f>
        <v>722000</v>
      </c>
      <c r="N63" s="12">
        <f>DAY(Transaction[[#This Row],[DATE]])</f>
        <v>2</v>
      </c>
      <c r="O63" s="12" t="str">
        <f>TEXT(Transaction[[#This Row],[DATE]],"mmm")</f>
        <v>Mar</v>
      </c>
      <c r="P63" s="12">
        <f>YEAR(Transaction[[#This Row],[DATE]])</f>
        <v>2020</v>
      </c>
    </row>
    <row r="64" spans="1:16" x14ac:dyDescent="0.3">
      <c r="A64" s="11">
        <v>43893</v>
      </c>
      <c r="B64" s="12" t="str" cm="1">
        <f t="array" ref="B64">_xlfn.XLOOKUP(G64,Product[[#All],[PRODUCT NAME]],Product[[#All],[CODE]],"",0,1)</f>
        <v>PRC008</v>
      </c>
      <c r="C64" s="12">
        <v>70</v>
      </c>
      <c r="D64" s="12" t="s">
        <v>131</v>
      </c>
      <c r="E64" s="12" t="s">
        <v>132</v>
      </c>
      <c r="F64" s="13">
        <v>0</v>
      </c>
      <c r="G64" s="12" t="s">
        <v>28</v>
      </c>
      <c r="H64" s="12" t="str">
        <f>VLOOKUP(LEFT(B64,3),Table2[#All],2,)</f>
        <v>Personal Care</v>
      </c>
      <c r="I64" s="12" t="s">
        <v>1</v>
      </c>
      <c r="J64" s="14">
        <f>VLOOKUP(Transaction!B64,Product[#All],5,0)</f>
        <v>13500</v>
      </c>
      <c r="K64" s="14">
        <f>VLOOKUP(Transaction!B64,Product[#All],6,0)</f>
        <v>17000</v>
      </c>
      <c r="L64" s="19">
        <f>Transaction[[#This Row],[QTY]]*Transaction[[#This Row],[PURCHASE PRICE]]</f>
        <v>945000</v>
      </c>
      <c r="M64" s="19">
        <f>Transaction[[#This Row],[QTY]]*Transaction[[#This Row],[SELLING PRICE]]</f>
        <v>1190000</v>
      </c>
      <c r="N64" s="12">
        <f>DAY(Transaction[[#This Row],[DATE]])</f>
        <v>3</v>
      </c>
      <c r="O64" s="12" t="str">
        <f>TEXT(Transaction[[#This Row],[DATE]],"mmm")</f>
        <v>Mar</v>
      </c>
      <c r="P64" s="12">
        <f>YEAR(Transaction[[#This Row],[DATE]])</f>
        <v>2020</v>
      </c>
    </row>
    <row r="65" spans="1:16" x14ac:dyDescent="0.3">
      <c r="A65" s="11">
        <v>43894</v>
      </c>
      <c r="B65" s="12" t="str" cm="1">
        <f t="array" ref="B65">_xlfn.XLOOKUP(G65,Product[[#All],[PRODUCT NAME]],Product[[#All],[CODE]],"",0,1)</f>
        <v>FOD003</v>
      </c>
      <c r="C65" s="12">
        <v>85</v>
      </c>
      <c r="D65" s="12" t="s">
        <v>130</v>
      </c>
      <c r="E65" s="12" t="s">
        <v>132</v>
      </c>
      <c r="F65" s="13">
        <v>0</v>
      </c>
      <c r="G65" s="12" t="s">
        <v>3</v>
      </c>
      <c r="H65" s="12" t="str">
        <f>VLOOKUP(LEFT(B65,3),Table2[#All],2,)</f>
        <v>Food</v>
      </c>
      <c r="I65" s="12" t="s">
        <v>1</v>
      </c>
      <c r="J65" s="14">
        <f>VLOOKUP(Transaction!B65,Product[#All],5,0)</f>
        <v>8750</v>
      </c>
      <c r="K65" s="14">
        <f>VLOOKUP(Transaction!B65,Product[#All],6,0)</f>
        <v>10500</v>
      </c>
      <c r="L65" s="19">
        <f>Transaction[[#This Row],[QTY]]*Transaction[[#This Row],[PURCHASE PRICE]]</f>
        <v>743750</v>
      </c>
      <c r="M65" s="19">
        <f>Transaction[[#This Row],[QTY]]*Transaction[[#This Row],[SELLING PRICE]]</f>
        <v>892500</v>
      </c>
      <c r="N65" s="12">
        <f>DAY(Transaction[[#This Row],[DATE]])</f>
        <v>4</v>
      </c>
      <c r="O65" s="12" t="str">
        <f>TEXT(Transaction[[#This Row],[DATE]],"mmm")</f>
        <v>Mar</v>
      </c>
      <c r="P65" s="12">
        <f>YEAR(Transaction[[#This Row],[DATE]])</f>
        <v>2020</v>
      </c>
    </row>
    <row r="66" spans="1:16" x14ac:dyDescent="0.3">
      <c r="A66" s="11">
        <v>43895</v>
      </c>
      <c r="B66" s="12" t="str" cm="1">
        <f t="array" ref="B66">_xlfn.XLOOKUP(G66,Product[[#All],[PRODUCT NAME]],Product[[#All],[CODE]],"",0,1)</f>
        <v>STA004</v>
      </c>
      <c r="C66" s="12">
        <v>74</v>
      </c>
      <c r="D66" s="12" t="s">
        <v>130</v>
      </c>
      <c r="E66" s="12" t="s">
        <v>52</v>
      </c>
      <c r="F66" s="13">
        <v>0</v>
      </c>
      <c r="G66" s="12" t="s">
        <v>34</v>
      </c>
      <c r="H66" s="12" t="str">
        <f>VLOOKUP(LEFT(B66,3),Table2[#All],2,)</f>
        <v>Stationery</v>
      </c>
      <c r="I66" s="12" t="s">
        <v>1</v>
      </c>
      <c r="J66" s="14">
        <f>VLOOKUP(Transaction!B66,Product[#All],5,0)</f>
        <v>1800</v>
      </c>
      <c r="K66" s="14">
        <f>VLOOKUP(Transaction!B66,Product[#All],6,0)</f>
        <v>3000</v>
      </c>
      <c r="L66" s="19">
        <f>Transaction[[#This Row],[QTY]]*Transaction[[#This Row],[PURCHASE PRICE]]</f>
        <v>133200</v>
      </c>
      <c r="M66" s="19">
        <f>Transaction[[#This Row],[QTY]]*Transaction[[#This Row],[SELLING PRICE]]</f>
        <v>222000</v>
      </c>
      <c r="N66" s="12">
        <f>DAY(Transaction[[#This Row],[DATE]])</f>
        <v>5</v>
      </c>
      <c r="O66" s="12" t="str">
        <f>TEXT(Transaction[[#This Row],[DATE]],"mmm")</f>
        <v>Mar</v>
      </c>
      <c r="P66" s="12">
        <f>YEAR(Transaction[[#This Row],[DATE]])</f>
        <v>2020</v>
      </c>
    </row>
    <row r="67" spans="1:16" x14ac:dyDescent="0.3">
      <c r="A67" s="11">
        <v>43896</v>
      </c>
      <c r="B67" s="12" t="str" cm="1">
        <f t="array" ref="B67">_xlfn.XLOOKUP(G67,Product[[#All],[PRODUCT NAME]],Product[[#All],[CODE]],"",0,1)</f>
        <v>ELC007</v>
      </c>
      <c r="C67" s="12">
        <v>71</v>
      </c>
      <c r="D67" s="12" t="s">
        <v>131</v>
      </c>
      <c r="E67" s="12" t="s">
        <v>52</v>
      </c>
      <c r="F67" s="13">
        <v>0</v>
      </c>
      <c r="G67" s="12" t="s">
        <v>46</v>
      </c>
      <c r="H67" s="12" t="str">
        <f>VLOOKUP(LEFT(B67,3),Table2[#All],2,)</f>
        <v>Electronics</v>
      </c>
      <c r="I67" s="12" t="s">
        <v>1</v>
      </c>
      <c r="J67" s="14">
        <f>VLOOKUP(Transaction!B67,Product[#All],5,0)</f>
        <v>18000</v>
      </c>
      <c r="K67" s="14">
        <f>VLOOKUP(Transaction!B67,Product[#All],6,0)</f>
        <v>27000</v>
      </c>
      <c r="L67" s="19">
        <f>Transaction[[#This Row],[QTY]]*Transaction[[#This Row],[PURCHASE PRICE]]</f>
        <v>1278000</v>
      </c>
      <c r="M67" s="19">
        <f>Transaction[[#This Row],[QTY]]*Transaction[[#This Row],[SELLING PRICE]]</f>
        <v>1917000</v>
      </c>
      <c r="N67" s="12">
        <f>DAY(Transaction[[#This Row],[DATE]])</f>
        <v>6</v>
      </c>
      <c r="O67" s="12" t="str">
        <f>TEXT(Transaction[[#This Row],[DATE]],"mmm")</f>
        <v>Mar</v>
      </c>
      <c r="P67" s="12">
        <f>YEAR(Transaction[[#This Row],[DATE]])</f>
        <v>2020</v>
      </c>
    </row>
    <row r="68" spans="1:16" x14ac:dyDescent="0.3">
      <c r="A68" s="11">
        <v>43897</v>
      </c>
      <c r="B68" s="12" t="str" cm="1">
        <f t="array" ref="B68">_xlfn.XLOOKUP(G68,Product[[#All],[PRODUCT NAME]],Product[[#All],[CODE]],"",0,1)</f>
        <v>FOD007</v>
      </c>
      <c r="C68" s="12">
        <v>82</v>
      </c>
      <c r="D68" s="12" t="s">
        <v>131</v>
      </c>
      <c r="E68" s="12" t="s">
        <v>132</v>
      </c>
      <c r="F68" s="13">
        <v>0</v>
      </c>
      <c r="G68" s="12" t="s">
        <v>7</v>
      </c>
      <c r="H68" s="12" t="str">
        <f>VLOOKUP(LEFT(B68,3),Table2[#All],2,)</f>
        <v>Food</v>
      </c>
      <c r="I68" s="12" t="s">
        <v>1</v>
      </c>
      <c r="J68" s="14">
        <f>VLOOKUP(Transaction!B68,Product[#All],5,0)</f>
        <v>7200</v>
      </c>
      <c r="K68" s="14">
        <f>VLOOKUP(Transaction!B68,Product[#All],6,0)</f>
        <v>9500</v>
      </c>
      <c r="L68" s="19">
        <f>Transaction[[#This Row],[QTY]]*Transaction[[#This Row],[PURCHASE PRICE]]</f>
        <v>590400</v>
      </c>
      <c r="M68" s="19">
        <f>Transaction[[#This Row],[QTY]]*Transaction[[#This Row],[SELLING PRICE]]</f>
        <v>779000</v>
      </c>
      <c r="N68" s="12">
        <f>DAY(Transaction[[#This Row],[DATE]])</f>
        <v>7</v>
      </c>
      <c r="O68" s="12" t="str">
        <f>TEXT(Transaction[[#This Row],[DATE]],"mmm")</f>
        <v>Mar</v>
      </c>
      <c r="P68" s="12">
        <f>YEAR(Transaction[[#This Row],[DATE]])</f>
        <v>2020</v>
      </c>
    </row>
    <row r="69" spans="1:16" x14ac:dyDescent="0.3">
      <c r="A69" s="11">
        <v>43898</v>
      </c>
      <c r="B69" s="12" t="str" cm="1">
        <f t="array" ref="B69">_xlfn.XLOOKUP(G69,Product[[#All],[PRODUCT NAME]],Product[[#All],[CODE]],"",0,1)</f>
        <v>BEV003</v>
      </c>
      <c r="C69" s="12">
        <v>70</v>
      </c>
      <c r="D69" s="12" t="s">
        <v>131</v>
      </c>
      <c r="E69" s="12" t="s">
        <v>52</v>
      </c>
      <c r="F69" s="13">
        <v>0</v>
      </c>
      <c r="G69" s="12" t="s">
        <v>13</v>
      </c>
      <c r="H69" s="12" t="str">
        <f>VLOOKUP(LEFT(B69,3),Table2[#All],2,)</f>
        <v>Beverage</v>
      </c>
      <c r="I69" s="12" t="s">
        <v>1</v>
      </c>
      <c r="J69" s="14">
        <f>VLOOKUP(Transaction!B69,Product[#All],5,0)</f>
        <v>3000</v>
      </c>
      <c r="K69" s="14">
        <f>VLOOKUP(Transaction!B69,Product[#All],6,0)</f>
        <v>4500</v>
      </c>
      <c r="L69" s="19">
        <f>Transaction[[#This Row],[QTY]]*Transaction[[#This Row],[PURCHASE PRICE]]</f>
        <v>210000</v>
      </c>
      <c r="M69" s="19">
        <f>Transaction[[#This Row],[QTY]]*Transaction[[#This Row],[SELLING PRICE]]</f>
        <v>315000</v>
      </c>
      <c r="N69" s="12">
        <f>DAY(Transaction[[#This Row],[DATE]])</f>
        <v>8</v>
      </c>
      <c r="O69" s="12" t="str">
        <f>TEXT(Transaction[[#This Row],[DATE]],"mmm")</f>
        <v>Mar</v>
      </c>
      <c r="P69" s="12">
        <f>YEAR(Transaction[[#This Row],[DATE]])</f>
        <v>2020</v>
      </c>
    </row>
    <row r="70" spans="1:16" x14ac:dyDescent="0.3">
      <c r="A70" s="11">
        <v>43899</v>
      </c>
      <c r="B70" s="12" t="str" cm="1">
        <f t="array" ref="B70">_xlfn.XLOOKUP(G70,Product[[#All],[PRODUCT NAME]],Product[[#All],[CODE]],"",0,1)</f>
        <v>PRC003</v>
      </c>
      <c r="C70" s="12">
        <v>90</v>
      </c>
      <c r="D70" s="12" t="s">
        <v>53</v>
      </c>
      <c r="E70" s="12" t="s">
        <v>52</v>
      </c>
      <c r="F70" s="13">
        <v>0</v>
      </c>
      <c r="G70" s="12" t="s">
        <v>23</v>
      </c>
      <c r="H70" s="12" t="str">
        <f>VLOOKUP(LEFT(B70,3),Table2[#All],2,)</f>
        <v>Personal Care</v>
      </c>
      <c r="I70" s="12" t="s">
        <v>1</v>
      </c>
      <c r="J70" s="14">
        <f>VLOOKUP(Transaction!B70,Product[#All],5,0)</f>
        <v>6500</v>
      </c>
      <c r="K70" s="14">
        <f>VLOOKUP(Transaction!B70,Product[#All],6,0)</f>
        <v>9000</v>
      </c>
      <c r="L70" s="19">
        <f>Transaction[[#This Row],[QTY]]*Transaction[[#This Row],[PURCHASE PRICE]]</f>
        <v>585000</v>
      </c>
      <c r="M70" s="19">
        <f>Transaction[[#This Row],[QTY]]*Transaction[[#This Row],[SELLING PRICE]]</f>
        <v>810000</v>
      </c>
      <c r="N70" s="12">
        <f>DAY(Transaction[[#This Row],[DATE]])</f>
        <v>9</v>
      </c>
      <c r="O70" s="12" t="str">
        <f>TEXT(Transaction[[#This Row],[DATE]],"mmm")</f>
        <v>Mar</v>
      </c>
      <c r="P70" s="12">
        <f>YEAR(Transaction[[#This Row],[DATE]])</f>
        <v>2020</v>
      </c>
    </row>
    <row r="71" spans="1:16" x14ac:dyDescent="0.3">
      <c r="A71" s="11">
        <v>43900</v>
      </c>
      <c r="B71" s="12" t="str" cm="1">
        <f t="array" ref="B71">_xlfn.XLOOKUP(G71,Product[[#All],[PRODUCT NAME]],Product[[#All],[CODE]],"",0,1)</f>
        <v>ELC005</v>
      </c>
      <c r="C71" s="12">
        <v>82</v>
      </c>
      <c r="D71" s="12" t="s">
        <v>131</v>
      </c>
      <c r="E71" s="12" t="s">
        <v>132</v>
      </c>
      <c r="F71" s="13">
        <v>0</v>
      </c>
      <c r="G71" s="12" t="s">
        <v>45</v>
      </c>
      <c r="H71" s="12" t="str">
        <f>VLOOKUP(LEFT(B71,3),Table2[#All],2,)</f>
        <v>Electronics</v>
      </c>
      <c r="I71" s="12" t="s">
        <v>1</v>
      </c>
      <c r="J71" s="14">
        <f>VLOOKUP(Transaction!B71,Product[#All],5,0)</f>
        <v>25000</v>
      </c>
      <c r="K71" s="14">
        <f>VLOOKUP(Transaction!B71,Product[#All],6,0)</f>
        <v>35000</v>
      </c>
      <c r="L71" s="19">
        <f>Transaction[[#This Row],[QTY]]*Transaction[[#This Row],[PURCHASE PRICE]]</f>
        <v>2050000</v>
      </c>
      <c r="M71" s="19">
        <f>Transaction[[#This Row],[QTY]]*Transaction[[#This Row],[SELLING PRICE]]</f>
        <v>2870000</v>
      </c>
      <c r="N71" s="12">
        <f>DAY(Transaction[[#This Row],[DATE]])</f>
        <v>10</v>
      </c>
      <c r="O71" s="12" t="str">
        <f>TEXT(Transaction[[#This Row],[DATE]],"mmm")</f>
        <v>Mar</v>
      </c>
      <c r="P71" s="12">
        <f>YEAR(Transaction[[#This Row],[DATE]])</f>
        <v>2020</v>
      </c>
    </row>
    <row r="72" spans="1:16" x14ac:dyDescent="0.3">
      <c r="A72" s="11">
        <v>43901</v>
      </c>
      <c r="B72" s="12" t="str" cm="1">
        <f t="array" ref="B72">_xlfn.XLOOKUP(G72,Product[[#All],[PRODUCT NAME]],Product[[#All],[CODE]],"",0,1)</f>
        <v>ELC007</v>
      </c>
      <c r="C72" s="12">
        <v>71</v>
      </c>
      <c r="D72" s="12" t="s">
        <v>130</v>
      </c>
      <c r="E72" s="12" t="s">
        <v>52</v>
      </c>
      <c r="F72" s="13">
        <v>0</v>
      </c>
      <c r="G72" s="12" t="s">
        <v>46</v>
      </c>
      <c r="H72" s="12" t="str">
        <f>VLOOKUP(LEFT(B72,3),Table2[#All],2,)</f>
        <v>Electronics</v>
      </c>
      <c r="I72" s="12" t="s">
        <v>1</v>
      </c>
      <c r="J72" s="14">
        <f>VLOOKUP(Transaction!B72,Product[#All],5,0)</f>
        <v>18000</v>
      </c>
      <c r="K72" s="14">
        <f>VLOOKUP(Transaction!B72,Product[#All],6,0)</f>
        <v>27000</v>
      </c>
      <c r="L72" s="19">
        <f>Transaction[[#This Row],[QTY]]*Transaction[[#This Row],[PURCHASE PRICE]]</f>
        <v>1278000</v>
      </c>
      <c r="M72" s="19">
        <f>Transaction[[#This Row],[QTY]]*Transaction[[#This Row],[SELLING PRICE]]</f>
        <v>1917000</v>
      </c>
      <c r="N72" s="12">
        <f>DAY(Transaction[[#This Row],[DATE]])</f>
        <v>11</v>
      </c>
      <c r="O72" s="12" t="str">
        <f>TEXT(Transaction[[#This Row],[DATE]],"mmm")</f>
        <v>Mar</v>
      </c>
      <c r="P72" s="12">
        <f>YEAR(Transaction[[#This Row],[DATE]])</f>
        <v>2020</v>
      </c>
    </row>
    <row r="73" spans="1:16" x14ac:dyDescent="0.3">
      <c r="A73" s="11">
        <v>43902</v>
      </c>
      <c r="B73" s="12" t="str" cm="1">
        <f t="array" ref="B73">_xlfn.XLOOKUP(G73,Product[[#All],[PRODUCT NAME]],Product[[#All],[CODE]],"",0,1)</f>
        <v>FOD010</v>
      </c>
      <c r="C73" s="12">
        <v>86</v>
      </c>
      <c r="D73" s="12" t="s">
        <v>53</v>
      </c>
      <c r="E73" s="12" t="s">
        <v>52</v>
      </c>
      <c r="F73" s="13">
        <v>0</v>
      </c>
      <c r="G73" s="12" t="s">
        <v>10</v>
      </c>
      <c r="H73" s="12" t="str">
        <f>VLOOKUP(LEFT(B73,3),Table2[#All],2,)</f>
        <v>Food</v>
      </c>
      <c r="I73" s="12" t="s">
        <v>1</v>
      </c>
      <c r="J73" s="14">
        <f>VLOOKUP(Transaction!B73,Product[#All],5,0)</f>
        <v>10000</v>
      </c>
      <c r="K73" s="14">
        <f>VLOOKUP(Transaction!B73,Product[#All],6,0)</f>
        <v>12500</v>
      </c>
      <c r="L73" s="19">
        <f>Transaction[[#This Row],[QTY]]*Transaction[[#This Row],[PURCHASE PRICE]]</f>
        <v>860000</v>
      </c>
      <c r="M73" s="19">
        <f>Transaction[[#This Row],[QTY]]*Transaction[[#This Row],[SELLING PRICE]]</f>
        <v>1075000</v>
      </c>
      <c r="N73" s="12">
        <f>DAY(Transaction[[#This Row],[DATE]])</f>
        <v>12</v>
      </c>
      <c r="O73" s="12" t="str">
        <f>TEXT(Transaction[[#This Row],[DATE]],"mmm")</f>
        <v>Mar</v>
      </c>
      <c r="P73" s="12">
        <f>YEAR(Transaction[[#This Row],[DATE]])</f>
        <v>2020</v>
      </c>
    </row>
    <row r="74" spans="1:16" x14ac:dyDescent="0.3">
      <c r="A74" s="11">
        <v>43903</v>
      </c>
      <c r="B74" s="12" t="str" cm="1">
        <f t="array" ref="B74">_xlfn.XLOOKUP(G74,Product[[#All],[PRODUCT NAME]],Product[[#All],[CODE]],"",0,1)</f>
        <v>BEV008</v>
      </c>
      <c r="C74" s="12">
        <v>83</v>
      </c>
      <c r="D74" s="12" t="s">
        <v>131</v>
      </c>
      <c r="E74" s="12" t="s">
        <v>52</v>
      </c>
      <c r="F74" s="13">
        <v>0</v>
      </c>
      <c r="G74" s="12" t="s">
        <v>18</v>
      </c>
      <c r="H74" s="12" t="str">
        <f>VLOOKUP(LEFT(B74,3),Table2[#All],2,)</f>
        <v>Beverage</v>
      </c>
      <c r="I74" s="12" t="s">
        <v>1</v>
      </c>
      <c r="J74" s="14">
        <f>VLOOKUP(Transaction!B74,Product[#All],5,0)</f>
        <v>11000</v>
      </c>
      <c r="K74" s="14">
        <f>VLOOKUP(Transaction!B74,Product[#All],6,0)</f>
        <v>14000</v>
      </c>
      <c r="L74" s="19">
        <f>Transaction[[#This Row],[QTY]]*Transaction[[#This Row],[PURCHASE PRICE]]</f>
        <v>913000</v>
      </c>
      <c r="M74" s="19">
        <f>Transaction[[#This Row],[QTY]]*Transaction[[#This Row],[SELLING PRICE]]</f>
        <v>1162000</v>
      </c>
      <c r="N74" s="12">
        <f>DAY(Transaction[[#This Row],[DATE]])</f>
        <v>13</v>
      </c>
      <c r="O74" s="12" t="str">
        <f>TEXT(Transaction[[#This Row],[DATE]],"mmm")</f>
        <v>Mar</v>
      </c>
      <c r="P74" s="12">
        <f>YEAR(Transaction[[#This Row],[DATE]])</f>
        <v>2020</v>
      </c>
    </row>
    <row r="75" spans="1:16" x14ac:dyDescent="0.3">
      <c r="A75" s="11">
        <v>43904</v>
      </c>
      <c r="B75" s="12" t="str" cm="1">
        <f t="array" ref="B75">_xlfn.XLOOKUP(G75,Product[[#All],[PRODUCT NAME]],Product[[#All],[CODE]],"",0,1)</f>
        <v>PRC002</v>
      </c>
      <c r="C75" s="12">
        <v>89</v>
      </c>
      <c r="D75" s="12" t="s">
        <v>131</v>
      </c>
      <c r="E75" s="12" t="s">
        <v>132</v>
      </c>
      <c r="F75" s="13">
        <v>0</v>
      </c>
      <c r="G75" s="12" t="s">
        <v>22</v>
      </c>
      <c r="H75" s="12" t="str">
        <f>VLOOKUP(LEFT(B75,3),Table2[#All],2,)</f>
        <v>Personal Care</v>
      </c>
      <c r="I75" s="12" t="s">
        <v>1</v>
      </c>
      <c r="J75" s="14">
        <f>VLOOKUP(Transaction!B75,Product[#All],5,0)</f>
        <v>15000</v>
      </c>
      <c r="K75" s="14">
        <f>VLOOKUP(Transaction!B75,Product[#All],6,0)</f>
        <v>18000</v>
      </c>
      <c r="L75" s="19">
        <f>Transaction[[#This Row],[QTY]]*Transaction[[#This Row],[PURCHASE PRICE]]</f>
        <v>1335000</v>
      </c>
      <c r="M75" s="19">
        <f>Transaction[[#This Row],[QTY]]*Transaction[[#This Row],[SELLING PRICE]]</f>
        <v>1602000</v>
      </c>
      <c r="N75" s="12">
        <f>DAY(Transaction[[#This Row],[DATE]])</f>
        <v>14</v>
      </c>
      <c r="O75" s="12" t="str">
        <f>TEXT(Transaction[[#This Row],[DATE]],"mmm")</f>
        <v>Mar</v>
      </c>
      <c r="P75" s="12">
        <f>YEAR(Transaction[[#This Row],[DATE]])</f>
        <v>2020</v>
      </c>
    </row>
    <row r="76" spans="1:16" x14ac:dyDescent="0.3">
      <c r="A76" s="11">
        <v>43905</v>
      </c>
      <c r="B76" s="12" t="str" cm="1">
        <f t="array" ref="B76">_xlfn.XLOOKUP(G76,Product[[#All],[PRODUCT NAME]],Product[[#All],[CODE]],"",0,1)</f>
        <v>FOD005</v>
      </c>
      <c r="C76" s="12">
        <v>72</v>
      </c>
      <c r="D76" s="12" t="s">
        <v>53</v>
      </c>
      <c r="E76" s="12" t="s">
        <v>132</v>
      </c>
      <c r="F76" s="13">
        <v>0</v>
      </c>
      <c r="G76" s="12" t="s">
        <v>5</v>
      </c>
      <c r="H76" s="12" t="str">
        <f>VLOOKUP(LEFT(B76,3),Table2[#All],2,)</f>
        <v>Food</v>
      </c>
      <c r="I76" s="12" t="s">
        <v>1</v>
      </c>
      <c r="J76" s="14">
        <f>VLOOKUP(Transaction!B76,Product[#All],5,0)</f>
        <v>12500</v>
      </c>
      <c r="K76" s="14">
        <f>VLOOKUP(Transaction!B76,Product[#All],6,0)</f>
        <v>15000</v>
      </c>
      <c r="L76" s="19">
        <f>Transaction[[#This Row],[QTY]]*Transaction[[#This Row],[PURCHASE PRICE]]</f>
        <v>900000</v>
      </c>
      <c r="M76" s="19">
        <f>Transaction[[#This Row],[QTY]]*Transaction[[#This Row],[SELLING PRICE]]</f>
        <v>1080000</v>
      </c>
      <c r="N76" s="12">
        <f>DAY(Transaction[[#This Row],[DATE]])</f>
        <v>15</v>
      </c>
      <c r="O76" s="12" t="str">
        <f>TEXT(Transaction[[#This Row],[DATE]],"mmm")</f>
        <v>Mar</v>
      </c>
      <c r="P76" s="12">
        <f>YEAR(Transaction[[#This Row],[DATE]])</f>
        <v>2020</v>
      </c>
    </row>
    <row r="77" spans="1:16" x14ac:dyDescent="0.3">
      <c r="A77" s="11">
        <v>43906</v>
      </c>
      <c r="B77" s="12" t="str" cm="1">
        <f t="array" ref="B77">_xlfn.XLOOKUP(G77,Product[[#All],[PRODUCT NAME]],Product[[#All],[CODE]],"",0,1)</f>
        <v>BEV008</v>
      </c>
      <c r="C77" s="12">
        <v>89</v>
      </c>
      <c r="D77" s="12" t="s">
        <v>131</v>
      </c>
      <c r="E77" s="12" t="s">
        <v>132</v>
      </c>
      <c r="F77" s="13">
        <v>0</v>
      </c>
      <c r="G77" s="12" t="s">
        <v>18</v>
      </c>
      <c r="H77" s="12" t="str">
        <f>VLOOKUP(LEFT(B77,3),Table2[#All],2,)</f>
        <v>Beverage</v>
      </c>
      <c r="I77" s="12" t="s">
        <v>1</v>
      </c>
      <c r="J77" s="14">
        <f>VLOOKUP(Transaction!B77,Product[#All],5,0)</f>
        <v>11000</v>
      </c>
      <c r="K77" s="14">
        <f>VLOOKUP(Transaction!B77,Product[#All],6,0)</f>
        <v>14000</v>
      </c>
      <c r="L77" s="19">
        <f>Transaction[[#This Row],[QTY]]*Transaction[[#This Row],[PURCHASE PRICE]]</f>
        <v>979000</v>
      </c>
      <c r="M77" s="19">
        <f>Transaction[[#This Row],[QTY]]*Transaction[[#This Row],[SELLING PRICE]]</f>
        <v>1246000</v>
      </c>
      <c r="N77" s="12">
        <f>DAY(Transaction[[#This Row],[DATE]])</f>
        <v>16</v>
      </c>
      <c r="O77" s="12" t="str">
        <f>TEXT(Transaction[[#This Row],[DATE]],"mmm")</f>
        <v>Mar</v>
      </c>
      <c r="P77" s="12">
        <f>YEAR(Transaction[[#This Row],[DATE]])</f>
        <v>2020</v>
      </c>
    </row>
    <row r="78" spans="1:16" x14ac:dyDescent="0.3">
      <c r="A78" s="11">
        <v>43907</v>
      </c>
      <c r="B78" s="12" t="str" cm="1">
        <f t="array" ref="B78">_xlfn.XLOOKUP(G78,Product[[#All],[PRODUCT NAME]],Product[[#All],[CODE]],"",0,1)</f>
        <v>BEV007</v>
      </c>
      <c r="C78" s="12">
        <v>82</v>
      </c>
      <c r="D78" s="12" t="s">
        <v>130</v>
      </c>
      <c r="E78" s="12" t="s">
        <v>132</v>
      </c>
      <c r="F78" s="13">
        <v>0</v>
      </c>
      <c r="G78" s="12" t="s">
        <v>17</v>
      </c>
      <c r="H78" s="12" t="str">
        <f>VLOOKUP(LEFT(B78,3),Table2[#All],2,)</f>
        <v>Beverage</v>
      </c>
      <c r="I78" s="12" t="s">
        <v>1</v>
      </c>
      <c r="J78" s="14">
        <f>VLOOKUP(Transaction!B78,Product[#All],5,0)</f>
        <v>9800</v>
      </c>
      <c r="K78" s="14">
        <f>VLOOKUP(Transaction!B78,Product[#All],6,0)</f>
        <v>12500</v>
      </c>
      <c r="L78" s="19">
        <f>Transaction[[#This Row],[QTY]]*Transaction[[#This Row],[PURCHASE PRICE]]</f>
        <v>803600</v>
      </c>
      <c r="M78" s="19">
        <f>Transaction[[#This Row],[QTY]]*Transaction[[#This Row],[SELLING PRICE]]</f>
        <v>1025000</v>
      </c>
      <c r="N78" s="12">
        <f>DAY(Transaction[[#This Row],[DATE]])</f>
        <v>17</v>
      </c>
      <c r="O78" s="12" t="str">
        <f>TEXT(Transaction[[#This Row],[DATE]],"mmm")</f>
        <v>Mar</v>
      </c>
      <c r="P78" s="12">
        <f>YEAR(Transaction[[#This Row],[DATE]])</f>
        <v>2020</v>
      </c>
    </row>
    <row r="79" spans="1:16" x14ac:dyDescent="0.3">
      <c r="A79" s="11">
        <v>43908</v>
      </c>
      <c r="B79" s="12" t="str" cm="1">
        <f t="array" ref="B79">_xlfn.XLOOKUP(G79,Product[[#All],[PRODUCT NAME]],Product[[#All],[CODE]],"",0,1)</f>
        <v>STA001</v>
      </c>
      <c r="C79" s="12">
        <v>88</v>
      </c>
      <c r="D79" s="12" t="s">
        <v>130</v>
      </c>
      <c r="E79" s="12" t="s">
        <v>52</v>
      </c>
      <c r="F79" s="13">
        <v>0</v>
      </c>
      <c r="G79" s="12" t="s">
        <v>31</v>
      </c>
      <c r="H79" s="12" t="str">
        <f>VLOOKUP(LEFT(B79,3),Table2[#All],2,)</f>
        <v>Stationery</v>
      </c>
      <c r="I79" s="12" t="s">
        <v>1</v>
      </c>
      <c r="J79" s="14">
        <f>VLOOKUP(Transaction!B79,Product[#All],5,0)</f>
        <v>9500</v>
      </c>
      <c r="K79" s="14">
        <f>VLOOKUP(Transaction!B79,Product[#All],6,0)</f>
        <v>12000</v>
      </c>
      <c r="L79" s="19">
        <f>Transaction[[#This Row],[QTY]]*Transaction[[#This Row],[PURCHASE PRICE]]</f>
        <v>836000</v>
      </c>
      <c r="M79" s="19">
        <f>Transaction[[#This Row],[QTY]]*Transaction[[#This Row],[SELLING PRICE]]</f>
        <v>1056000</v>
      </c>
      <c r="N79" s="12">
        <f>DAY(Transaction[[#This Row],[DATE]])</f>
        <v>18</v>
      </c>
      <c r="O79" s="12" t="str">
        <f>TEXT(Transaction[[#This Row],[DATE]],"mmm")</f>
        <v>Mar</v>
      </c>
      <c r="P79" s="12">
        <f>YEAR(Transaction[[#This Row],[DATE]])</f>
        <v>2020</v>
      </c>
    </row>
    <row r="80" spans="1:16" x14ac:dyDescent="0.3">
      <c r="A80" s="11">
        <v>43909</v>
      </c>
      <c r="B80" s="12" t="str" cm="1">
        <f t="array" ref="B80">_xlfn.XLOOKUP(G80,Product[[#All],[PRODUCT NAME]],Product[[#All],[CODE]],"",0,1)</f>
        <v>PRC006</v>
      </c>
      <c r="C80" s="12">
        <v>79</v>
      </c>
      <c r="D80" s="12" t="s">
        <v>130</v>
      </c>
      <c r="E80" s="12" t="s">
        <v>132</v>
      </c>
      <c r="F80" s="13">
        <v>0</v>
      </c>
      <c r="G80" s="12" t="s">
        <v>26</v>
      </c>
      <c r="H80" s="12" t="str">
        <f>VLOOKUP(LEFT(B80,3),Table2[#All],2,)</f>
        <v>Personal Care</v>
      </c>
      <c r="I80" s="12" t="s">
        <v>1</v>
      </c>
      <c r="J80" s="14">
        <f>VLOOKUP(Transaction!B80,Product[#All],5,0)</f>
        <v>14000</v>
      </c>
      <c r="K80" s="14">
        <f>VLOOKUP(Transaction!B80,Product[#All],6,0)</f>
        <v>17500</v>
      </c>
      <c r="L80" s="19">
        <f>Transaction[[#This Row],[QTY]]*Transaction[[#This Row],[PURCHASE PRICE]]</f>
        <v>1106000</v>
      </c>
      <c r="M80" s="19">
        <f>Transaction[[#This Row],[QTY]]*Transaction[[#This Row],[SELLING PRICE]]</f>
        <v>1382500</v>
      </c>
      <c r="N80" s="12">
        <f>DAY(Transaction[[#This Row],[DATE]])</f>
        <v>19</v>
      </c>
      <c r="O80" s="12" t="str">
        <f>TEXT(Transaction[[#This Row],[DATE]],"mmm")</f>
        <v>Mar</v>
      </c>
      <c r="P80" s="12">
        <f>YEAR(Transaction[[#This Row],[DATE]])</f>
        <v>2020</v>
      </c>
    </row>
    <row r="81" spans="1:16" x14ac:dyDescent="0.3">
      <c r="A81" s="11">
        <v>43910</v>
      </c>
      <c r="B81" s="12" t="str" cm="1">
        <f t="array" ref="B81">_xlfn.XLOOKUP(G81,Product[[#All],[PRODUCT NAME]],Product[[#All],[CODE]],"",0,1)</f>
        <v>PRC010</v>
      </c>
      <c r="C81" s="12">
        <v>84</v>
      </c>
      <c r="D81" s="12" t="s">
        <v>130</v>
      </c>
      <c r="E81" s="12" t="s">
        <v>132</v>
      </c>
      <c r="F81" s="13">
        <v>0</v>
      </c>
      <c r="G81" s="12" t="s">
        <v>30</v>
      </c>
      <c r="H81" s="12" t="str">
        <f>VLOOKUP(LEFT(B81,3),Table2[#All],2,)</f>
        <v>Personal Care</v>
      </c>
      <c r="I81" s="12" t="s">
        <v>1</v>
      </c>
      <c r="J81" s="14">
        <f>VLOOKUP(Transaction!B81,Product[#All],5,0)</f>
        <v>24500</v>
      </c>
      <c r="K81" s="14">
        <f>VLOOKUP(Transaction!B81,Product[#All],6,0)</f>
        <v>29000</v>
      </c>
      <c r="L81" s="19">
        <f>Transaction[[#This Row],[QTY]]*Transaction[[#This Row],[PURCHASE PRICE]]</f>
        <v>2058000</v>
      </c>
      <c r="M81" s="19">
        <f>Transaction[[#This Row],[QTY]]*Transaction[[#This Row],[SELLING PRICE]]</f>
        <v>2436000</v>
      </c>
      <c r="N81" s="12">
        <f>DAY(Transaction[[#This Row],[DATE]])</f>
        <v>20</v>
      </c>
      <c r="O81" s="12" t="str">
        <f>TEXT(Transaction[[#This Row],[DATE]],"mmm")</f>
        <v>Mar</v>
      </c>
      <c r="P81" s="12">
        <f>YEAR(Transaction[[#This Row],[DATE]])</f>
        <v>2020</v>
      </c>
    </row>
    <row r="82" spans="1:16" x14ac:dyDescent="0.3">
      <c r="A82" s="11">
        <v>43911</v>
      </c>
      <c r="B82" s="12" t="str" cm="1">
        <f t="array" ref="B82">_xlfn.XLOOKUP(G82,Product[[#All],[PRODUCT NAME]],Product[[#All],[CODE]],"",0,1)</f>
        <v>FOD006</v>
      </c>
      <c r="C82" s="12">
        <v>71</v>
      </c>
      <c r="D82" s="12" t="s">
        <v>130</v>
      </c>
      <c r="E82" s="12" t="s">
        <v>52</v>
      </c>
      <c r="F82" s="13">
        <v>0</v>
      </c>
      <c r="G82" s="12" t="s">
        <v>6</v>
      </c>
      <c r="H82" s="12" t="str">
        <f>VLOOKUP(LEFT(B82,3),Table2[#All],2,)</f>
        <v>Food</v>
      </c>
      <c r="I82" s="12" t="s">
        <v>1</v>
      </c>
      <c r="J82" s="14">
        <f>VLOOKUP(Transaction!B82,Product[#All],5,0)</f>
        <v>4800</v>
      </c>
      <c r="K82" s="14">
        <f>VLOOKUP(Transaction!B82,Product[#All],6,0)</f>
        <v>6500</v>
      </c>
      <c r="L82" s="19">
        <f>Transaction[[#This Row],[QTY]]*Transaction[[#This Row],[PURCHASE PRICE]]</f>
        <v>340800</v>
      </c>
      <c r="M82" s="19">
        <f>Transaction[[#This Row],[QTY]]*Transaction[[#This Row],[SELLING PRICE]]</f>
        <v>461500</v>
      </c>
      <c r="N82" s="12">
        <f>DAY(Transaction[[#This Row],[DATE]])</f>
        <v>21</v>
      </c>
      <c r="O82" s="12" t="str">
        <f>TEXT(Transaction[[#This Row],[DATE]],"mmm")</f>
        <v>Mar</v>
      </c>
      <c r="P82" s="12">
        <f>YEAR(Transaction[[#This Row],[DATE]])</f>
        <v>2020</v>
      </c>
    </row>
    <row r="83" spans="1:16" x14ac:dyDescent="0.3">
      <c r="A83" s="11">
        <v>43912</v>
      </c>
      <c r="B83" s="12" t="str" cm="1">
        <f t="array" ref="B83">_xlfn.XLOOKUP(G83,Product[[#All],[PRODUCT NAME]],Product[[#All],[CODE]],"",0,1)</f>
        <v>ELC007</v>
      </c>
      <c r="C83" s="12">
        <v>80</v>
      </c>
      <c r="D83" s="12" t="s">
        <v>53</v>
      </c>
      <c r="E83" s="12" t="s">
        <v>52</v>
      </c>
      <c r="F83" s="13">
        <v>0</v>
      </c>
      <c r="G83" s="12" t="s">
        <v>46</v>
      </c>
      <c r="H83" s="12" t="str">
        <f>VLOOKUP(LEFT(B83,3),Table2[#All],2,)</f>
        <v>Electronics</v>
      </c>
      <c r="I83" s="12" t="s">
        <v>1</v>
      </c>
      <c r="J83" s="14">
        <f>VLOOKUP(Transaction!B83,Product[#All],5,0)</f>
        <v>18000</v>
      </c>
      <c r="K83" s="14">
        <f>VLOOKUP(Transaction!B83,Product[#All],6,0)</f>
        <v>27000</v>
      </c>
      <c r="L83" s="19">
        <f>Transaction[[#This Row],[QTY]]*Transaction[[#This Row],[PURCHASE PRICE]]</f>
        <v>1440000</v>
      </c>
      <c r="M83" s="19">
        <f>Transaction[[#This Row],[QTY]]*Transaction[[#This Row],[SELLING PRICE]]</f>
        <v>2160000</v>
      </c>
      <c r="N83" s="12">
        <f>DAY(Transaction[[#This Row],[DATE]])</f>
        <v>22</v>
      </c>
      <c r="O83" s="12" t="str">
        <f>TEXT(Transaction[[#This Row],[DATE]],"mmm")</f>
        <v>Mar</v>
      </c>
      <c r="P83" s="12">
        <f>YEAR(Transaction[[#This Row],[DATE]])</f>
        <v>2020</v>
      </c>
    </row>
    <row r="84" spans="1:16" x14ac:dyDescent="0.3">
      <c r="A84" s="11">
        <v>43913</v>
      </c>
      <c r="B84" s="12" t="str" cm="1">
        <f t="array" ref="B84">_xlfn.XLOOKUP(G84,Product[[#All],[PRODUCT NAME]],Product[[#All],[CODE]],"",0,1)</f>
        <v>STA001</v>
      </c>
      <c r="C84" s="12">
        <v>72</v>
      </c>
      <c r="D84" s="12" t="s">
        <v>130</v>
      </c>
      <c r="E84" s="12" t="s">
        <v>132</v>
      </c>
      <c r="F84" s="13">
        <v>0</v>
      </c>
      <c r="G84" s="12" t="s">
        <v>31</v>
      </c>
      <c r="H84" s="12" t="str">
        <f>VLOOKUP(LEFT(B84,3),Table2[#All],2,)</f>
        <v>Stationery</v>
      </c>
      <c r="I84" s="12" t="s">
        <v>1</v>
      </c>
      <c r="J84" s="14">
        <f>VLOOKUP(Transaction!B84,Product[#All],5,0)</f>
        <v>9500</v>
      </c>
      <c r="K84" s="14">
        <f>VLOOKUP(Transaction!B84,Product[#All],6,0)</f>
        <v>12000</v>
      </c>
      <c r="L84" s="19">
        <f>Transaction[[#This Row],[QTY]]*Transaction[[#This Row],[PURCHASE PRICE]]</f>
        <v>684000</v>
      </c>
      <c r="M84" s="19">
        <f>Transaction[[#This Row],[QTY]]*Transaction[[#This Row],[SELLING PRICE]]</f>
        <v>864000</v>
      </c>
      <c r="N84" s="12">
        <f>DAY(Transaction[[#This Row],[DATE]])</f>
        <v>23</v>
      </c>
      <c r="O84" s="12" t="str">
        <f>TEXT(Transaction[[#This Row],[DATE]],"mmm")</f>
        <v>Mar</v>
      </c>
      <c r="P84" s="12">
        <f>YEAR(Transaction[[#This Row],[DATE]])</f>
        <v>2020</v>
      </c>
    </row>
    <row r="85" spans="1:16" x14ac:dyDescent="0.3">
      <c r="A85" s="11">
        <v>43914</v>
      </c>
      <c r="B85" s="12" t="str" cm="1">
        <f t="array" ref="B85">_xlfn.XLOOKUP(G85,Product[[#All],[PRODUCT NAME]],Product[[#All],[CODE]],"",0,1)</f>
        <v>ELC006</v>
      </c>
      <c r="C85" s="12">
        <v>76</v>
      </c>
      <c r="D85" s="12" t="s">
        <v>53</v>
      </c>
      <c r="E85" s="12" t="s">
        <v>132</v>
      </c>
      <c r="F85" s="13">
        <v>0</v>
      </c>
      <c r="G85" s="12" t="s">
        <v>141</v>
      </c>
      <c r="H85" s="12" t="str">
        <f>VLOOKUP(LEFT(B85,3),Table2[#All],2,)</f>
        <v>Electronics</v>
      </c>
      <c r="I85" s="12" t="s">
        <v>1</v>
      </c>
      <c r="J85" s="14">
        <f>VLOOKUP(Transaction!B85,Product[#All],5,0)</f>
        <v>15000</v>
      </c>
      <c r="K85" s="14">
        <f>VLOOKUP(Transaction!B85,Product[#All],6,0)</f>
        <v>20000</v>
      </c>
      <c r="L85" s="19">
        <f>Transaction[[#This Row],[QTY]]*Transaction[[#This Row],[PURCHASE PRICE]]</f>
        <v>1140000</v>
      </c>
      <c r="M85" s="19">
        <f>Transaction[[#This Row],[QTY]]*Transaction[[#This Row],[SELLING PRICE]]</f>
        <v>1520000</v>
      </c>
      <c r="N85" s="12">
        <f>DAY(Transaction[[#This Row],[DATE]])</f>
        <v>24</v>
      </c>
      <c r="O85" s="12" t="str">
        <f>TEXT(Transaction[[#This Row],[DATE]],"mmm")</f>
        <v>Mar</v>
      </c>
      <c r="P85" s="12">
        <f>YEAR(Transaction[[#This Row],[DATE]])</f>
        <v>2020</v>
      </c>
    </row>
    <row r="86" spans="1:16" x14ac:dyDescent="0.3">
      <c r="A86" s="11">
        <v>43915</v>
      </c>
      <c r="B86" s="12" t="str" cm="1">
        <f t="array" ref="B86">_xlfn.XLOOKUP(G86,Product[[#All],[PRODUCT NAME]],Product[[#All],[CODE]],"",0,1)</f>
        <v>PRC002</v>
      </c>
      <c r="C86" s="12">
        <v>70</v>
      </c>
      <c r="D86" s="12" t="s">
        <v>53</v>
      </c>
      <c r="E86" s="12" t="s">
        <v>52</v>
      </c>
      <c r="F86" s="13">
        <v>0</v>
      </c>
      <c r="G86" s="12" t="s">
        <v>22</v>
      </c>
      <c r="H86" s="12" t="str">
        <f>VLOOKUP(LEFT(B86,3),Table2[#All],2,)</f>
        <v>Personal Care</v>
      </c>
      <c r="I86" s="12" t="s">
        <v>1</v>
      </c>
      <c r="J86" s="14">
        <f>VLOOKUP(Transaction!B86,Product[#All],5,0)</f>
        <v>15000</v>
      </c>
      <c r="K86" s="14">
        <f>VLOOKUP(Transaction!B86,Product[#All],6,0)</f>
        <v>18000</v>
      </c>
      <c r="L86" s="19">
        <f>Transaction[[#This Row],[QTY]]*Transaction[[#This Row],[PURCHASE PRICE]]</f>
        <v>1050000</v>
      </c>
      <c r="M86" s="19">
        <f>Transaction[[#This Row],[QTY]]*Transaction[[#This Row],[SELLING PRICE]]</f>
        <v>1260000</v>
      </c>
      <c r="N86" s="12">
        <f>DAY(Transaction[[#This Row],[DATE]])</f>
        <v>25</v>
      </c>
      <c r="O86" s="12" t="str">
        <f>TEXT(Transaction[[#This Row],[DATE]],"mmm")</f>
        <v>Mar</v>
      </c>
      <c r="P86" s="12">
        <f>YEAR(Transaction[[#This Row],[DATE]])</f>
        <v>2020</v>
      </c>
    </row>
    <row r="87" spans="1:16" x14ac:dyDescent="0.3">
      <c r="A87" s="11">
        <v>43916</v>
      </c>
      <c r="B87" s="12" t="str" cm="1">
        <f t="array" ref="B87">_xlfn.XLOOKUP(G87,Product[[#All],[PRODUCT NAME]],Product[[#All],[CODE]],"",0,1)</f>
        <v>PRC005</v>
      </c>
      <c r="C87" s="12">
        <v>71</v>
      </c>
      <c r="D87" s="12" t="s">
        <v>130</v>
      </c>
      <c r="E87" s="12" t="s">
        <v>52</v>
      </c>
      <c r="F87" s="13">
        <v>0</v>
      </c>
      <c r="G87" s="12" t="s">
        <v>25</v>
      </c>
      <c r="H87" s="12" t="str">
        <f>VLOOKUP(LEFT(B87,3),Table2[#All],2,)</f>
        <v>Personal Care</v>
      </c>
      <c r="I87" s="12" t="s">
        <v>1</v>
      </c>
      <c r="J87" s="14">
        <f>VLOOKUP(Transaction!B87,Product[#All],5,0)</f>
        <v>20500</v>
      </c>
      <c r="K87" s="14">
        <f>VLOOKUP(Transaction!B87,Product[#All],6,0)</f>
        <v>24000</v>
      </c>
      <c r="L87" s="19">
        <f>Transaction[[#This Row],[QTY]]*Transaction[[#This Row],[PURCHASE PRICE]]</f>
        <v>1455500</v>
      </c>
      <c r="M87" s="19">
        <f>Transaction[[#This Row],[QTY]]*Transaction[[#This Row],[SELLING PRICE]]</f>
        <v>1704000</v>
      </c>
      <c r="N87" s="12">
        <f>DAY(Transaction[[#This Row],[DATE]])</f>
        <v>26</v>
      </c>
      <c r="O87" s="12" t="str">
        <f>TEXT(Transaction[[#This Row],[DATE]],"mmm")</f>
        <v>Mar</v>
      </c>
      <c r="P87" s="12">
        <f>YEAR(Transaction[[#This Row],[DATE]])</f>
        <v>2020</v>
      </c>
    </row>
    <row r="88" spans="1:16" x14ac:dyDescent="0.3">
      <c r="A88" s="11">
        <v>43917</v>
      </c>
      <c r="B88" s="12" t="str" cm="1">
        <f t="array" ref="B88">_xlfn.XLOOKUP(G88,Product[[#All],[PRODUCT NAME]],Product[[#All],[CODE]],"",0,1)</f>
        <v>STA007</v>
      </c>
      <c r="C88" s="12">
        <v>90</v>
      </c>
      <c r="D88" s="12" t="s">
        <v>131</v>
      </c>
      <c r="E88" s="12" t="s">
        <v>52</v>
      </c>
      <c r="F88" s="13">
        <v>0</v>
      </c>
      <c r="G88" s="12" t="s">
        <v>37</v>
      </c>
      <c r="H88" s="12" t="str">
        <f>VLOOKUP(LEFT(B88,3),Table2[#All],2,)</f>
        <v>Stationery</v>
      </c>
      <c r="I88" s="12" t="s">
        <v>1</v>
      </c>
      <c r="J88" s="14">
        <f>VLOOKUP(Transaction!B88,Product[#All],5,0)</f>
        <v>4500</v>
      </c>
      <c r="K88" s="14">
        <f>VLOOKUP(Transaction!B88,Product[#All],6,0)</f>
        <v>6800</v>
      </c>
      <c r="L88" s="19">
        <f>Transaction[[#This Row],[QTY]]*Transaction[[#This Row],[PURCHASE PRICE]]</f>
        <v>405000</v>
      </c>
      <c r="M88" s="19">
        <f>Transaction[[#This Row],[QTY]]*Transaction[[#This Row],[SELLING PRICE]]</f>
        <v>612000</v>
      </c>
      <c r="N88" s="12">
        <f>DAY(Transaction[[#This Row],[DATE]])</f>
        <v>27</v>
      </c>
      <c r="O88" s="12" t="str">
        <f>TEXT(Transaction[[#This Row],[DATE]],"mmm")</f>
        <v>Mar</v>
      </c>
      <c r="P88" s="12">
        <f>YEAR(Transaction[[#This Row],[DATE]])</f>
        <v>2020</v>
      </c>
    </row>
    <row r="89" spans="1:16" x14ac:dyDescent="0.3">
      <c r="A89" s="11">
        <v>43918</v>
      </c>
      <c r="B89" s="12" t="str" cm="1">
        <f t="array" ref="B89">_xlfn.XLOOKUP(G89,Product[[#All],[PRODUCT NAME]],Product[[#All],[CODE]],"",0,1)</f>
        <v>STA009</v>
      </c>
      <c r="C89" s="12">
        <v>72</v>
      </c>
      <c r="D89" s="12" t="s">
        <v>130</v>
      </c>
      <c r="E89" s="12" t="s">
        <v>132</v>
      </c>
      <c r="F89" s="13">
        <v>0</v>
      </c>
      <c r="G89" s="12" t="s">
        <v>39</v>
      </c>
      <c r="H89" s="12" t="str">
        <f>VLOOKUP(LEFT(B89,3),Table2[#All],2,)</f>
        <v>Stationery</v>
      </c>
      <c r="I89" s="12" t="s">
        <v>1</v>
      </c>
      <c r="J89" s="14">
        <f>VLOOKUP(Transaction!B89,Product[#All],5,0)</f>
        <v>6000</v>
      </c>
      <c r="K89" s="14">
        <f>VLOOKUP(Transaction!B89,Product[#All],6,0)</f>
        <v>8000</v>
      </c>
      <c r="L89" s="19">
        <f>Transaction[[#This Row],[QTY]]*Transaction[[#This Row],[PURCHASE PRICE]]</f>
        <v>432000</v>
      </c>
      <c r="M89" s="19">
        <f>Transaction[[#This Row],[QTY]]*Transaction[[#This Row],[SELLING PRICE]]</f>
        <v>576000</v>
      </c>
      <c r="N89" s="12">
        <f>DAY(Transaction[[#This Row],[DATE]])</f>
        <v>28</v>
      </c>
      <c r="O89" s="12" t="str">
        <f>TEXT(Transaction[[#This Row],[DATE]],"mmm")</f>
        <v>Mar</v>
      </c>
      <c r="P89" s="12">
        <f>YEAR(Transaction[[#This Row],[DATE]])</f>
        <v>2020</v>
      </c>
    </row>
    <row r="90" spans="1:16" x14ac:dyDescent="0.3">
      <c r="A90" s="11">
        <v>43919</v>
      </c>
      <c r="B90" s="12" t="str" cm="1">
        <f t="array" ref="B90">_xlfn.XLOOKUP(G90,Product[[#All],[PRODUCT NAME]],Product[[#All],[CODE]],"",0,1)</f>
        <v>ELC006</v>
      </c>
      <c r="C90" s="12">
        <v>85</v>
      </c>
      <c r="D90" s="12" t="s">
        <v>53</v>
      </c>
      <c r="E90" s="12" t="s">
        <v>132</v>
      </c>
      <c r="F90" s="13">
        <v>0</v>
      </c>
      <c r="G90" s="12" t="s">
        <v>141</v>
      </c>
      <c r="H90" s="12" t="str">
        <f>VLOOKUP(LEFT(B90,3),Table2[#All],2,)</f>
        <v>Electronics</v>
      </c>
      <c r="I90" s="12" t="s">
        <v>1</v>
      </c>
      <c r="J90" s="14">
        <f>VLOOKUP(Transaction!B90,Product[#All],5,0)</f>
        <v>15000</v>
      </c>
      <c r="K90" s="14">
        <f>VLOOKUP(Transaction!B90,Product[#All],6,0)</f>
        <v>20000</v>
      </c>
      <c r="L90" s="19">
        <f>Transaction[[#This Row],[QTY]]*Transaction[[#This Row],[PURCHASE PRICE]]</f>
        <v>1275000</v>
      </c>
      <c r="M90" s="19">
        <f>Transaction[[#This Row],[QTY]]*Transaction[[#This Row],[SELLING PRICE]]</f>
        <v>1700000</v>
      </c>
      <c r="N90" s="12">
        <f>DAY(Transaction[[#This Row],[DATE]])</f>
        <v>29</v>
      </c>
      <c r="O90" s="12" t="str">
        <f>TEXT(Transaction[[#This Row],[DATE]],"mmm")</f>
        <v>Mar</v>
      </c>
      <c r="P90" s="12">
        <f>YEAR(Transaction[[#This Row],[DATE]])</f>
        <v>2020</v>
      </c>
    </row>
    <row r="91" spans="1:16" x14ac:dyDescent="0.3">
      <c r="A91" s="11">
        <v>43920</v>
      </c>
      <c r="B91" s="12" t="str" cm="1">
        <f t="array" ref="B91">_xlfn.XLOOKUP(G91,Product[[#All],[PRODUCT NAME]],Product[[#All],[CODE]],"",0,1)</f>
        <v>FOD003</v>
      </c>
      <c r="C91" s="12">
        <v>79</v>
      </c>
      <c r="D91" s="12" t="s">
        <v>130</v>
      </c>
      <c r="E91" s="12" t="s">
        <v>52</v>
      </c>
      <c r="F91" s="13">
        <v>0</v>
      </c>
      <c r="G91" s="12" t="s">
        <v>3</v>
      </c>
      <c r="H91" s="12" t="str">
        <f>VLOOKUP(LEFT(B91,3),Table2[#All],2,)</f>
        <v>Food</v>
      </c>
      <c r="I91" s="12" t="s">
        <v>1</v>
      </c>
      <c r="J91" s="14">
        <f>VLOOKUP(Transaction!B91,Product[#All],5,0)</f>
        <v>8750</v>
      </c>
      <c r="K91" s="14">
        <f>VLOOKUP(Transaction!B91,Product[#All],6,0)</f>
        <v>10500</v>
      </c>
      <c r="L91" s="19">
        <f>Transaction[[#This Row],[QTY]]*Transaction[[#This Row],[PURCHASE PRICE]]</f>
        <v>691250</v>
      </c>
      <c r="M91" s="19">
        <f>Transaction[[#This Row],[QTY]]*Transaction[[#This Row],[SELLING PRICE]]</f>
        <v>829500</v>
      </c>
      <c r="N91" s="12">
        <f>DAY(Transaction[[#This Row],[DATE]])</f>
        <v>30</v>
      </c>
      <c r="O91" s="12" t="str">
        <f>TEXT(Transaction[[#This Row],[DATE]],"mmm")</f>
        <v>Mar</v>
      </c>
      <c r="P91" s="12">
        <f>YEAR(Transaction[[#This Row],[DATE]])</f>
        <v>2020</v>
      </c>
    </row>
    <row r="92" spans="1:16" x14ac:dyDescent="0.3">
      <c r="A92" s="11">
        <v>43921</v>
      </c>
      <c r="B92" s="12" t="str" cm="1">
        <f t="array" ref="B92">_xlfn.XLOOKUP(G92,Product[[#All],[PRODUCT NAME]],Product[[#All],[CODE]],"",0,1)</f>
        <v>BEV001</v>
      </c>
      <c r="C92" s="12">
        <v>76</v>
      </c>
      <c r="D92" s="12" t="s">
        <v>131</v>
      </c>
      <c r="E92" s="12" t="s">
        <v>52</v>
      </c>
      <c r="F92" s="13">
        <v>0</v>
      </c>
      <c r="G92" s="12" t="s">
        <v>11</v>
      </c>
      <c r="H92" s="12" t="str">
        <f>VLOOKUP(LEFT(B92,3),Table2[#All],2,)</f>
        <v>Beverage</v>
      </c>
      <c r="I92" s="12" t="s">
        <v>1</v>
      </c>
      <c r="J92" s="14">
        <f>VLOOKUP(Transaction!B92,Product[#All],5,0)</f>
        <v>3750</v>
      </c>
      <c r="K92" s="14">
        <f>VLOOKUP(Transaction!B92,Product[#All],6,0)</f>
        <v>5000</v>
      </c>
      <c r="L92" s="19">
        <f>Transaction[[#This Row],[QTY]]*Transaction[[#This Row],[PURCHASE PRICE]]</f>
        <v>285000</v>
      </c>
      <c r="M92" s="19">
        <f>Transaction[[#This Row],[QTY]]*Transaction[[#This Row],[SELLING PRICE]]</f>
        <v>380000</v>
      </c>
      <c r="N92" s="12">
        <f>DAY(Transaction[[#This Row],[DATE]])</f>
        <v>31</v>
      </c>
      <c r="O92" s="12" t="str">
        <f>TEXT(Transaction[[#This Row],[DATE]],"mmm")</f>
        <v>Mar</v>
      </c>
      <c r="P92" s="12">
        <f>YEAR(Transaction[[#This Row],[DATE]])</f>
        <v>2020</v>
      </c>
    </row>
    <row r="93" spans="1:16" x14ac:dyDescent="0.3">
      <c r="A93" s="11">
        <v>43922</v>
      </c>
      <c r="B93" s="12" t="str" cm="1">
        <f t="array" ref="B93">_xlfn.XLOOKUP(G93,Product[[#All],[PRODUCT NAME]],Product[[#All],[CODE]],"",0,1)</f>
        <v>PRC007</v>
      </c>
      <c r="C93" s="12">
        <v>73</v>
      </c>
      <c r="D93" s="12" t="s">
        <v>130</v>
      </c>
      <c r="E93" s="12" t="s">
        <v>52</v>
      </c>
      <c r="F93" s="13">
        <v>0</v>
      </c>
      <c r="G93" s="12" t="s">
        <v>27</v>
      </c>
      <c r="H93" s="12" t="str">
        <f>VLOOKUP(LEFT(B93,3),Table2[#All],2,)</f>
        <v>Personal Care</v>
      </c>
      <c r="I93" s="12" t="s">
        <v>1</v>
      </c>
      <c r="J93" s="14">
        <f>VLOOKUP(Transaction!B93,Product[#All],5,0)</f>
        <v>9500</v>
      </c>
      <c r="K93" s="14">
        <f>VLOOKUP(Transaction!B93,Product[#All],6,0)</f>
        <v>12000</v>
      </c>
      <c r="L93" s="19">
        <f>Transaction[[#This Row],[QTY]]*Transaction[[#This Row],[PURCHASE PRICE]]</f>
        <v>693500</v>
      </c>
      <c r="M93" s="19">
        <f>Transaction[[#This Row],[QTY]]*Transaction[[#This Row],[SELLING PRICE]]</f>
        <v>876000</v>
      </c>
      <c r="N93" s="12">
        <f>DAY(Transaction[[#This Row],[DATE]])</f>
        <v>1</v>
      </c>
      <c r="O93" s="12" t="str">
        <f>TEXT(Transaction[[#This Row],[DATE]],"mmm")</f>
        <v>Apr</v>
      </c>
      <c r="P93" s="12">
        <f>YEAR(Transaction[[#This Row],[DATE]])</f>
        <v>2020</v>
      </c>
    </row>
    <row r="94" spans="1:16" x14ac:dyDescent="0.3">
      <c r="A94" s="11">
        <v>43923</v>
      </c>
      <c r="B94" s="12" t="str" cm="1">
        <f t="array" ref="B94">_xlfn.XLOOKUP(G94,Product[[#All],[PRODUCT NAME]],Product[[#All],[CODE]],"",0,1)</f>
        <v>STA010</v>
      </c>
      <c r="C94" s="12">
        <v>83</v>
      </c>
      <c r="D94" s="12" t="s">
        <v>130</v>
      </c>
      <c r="E94" s="12" t="s">
        <v>132</v>
      </c>
      <c r="F94" s="13">
        <v>0</v>
      </c>
      <c r="G94" s="12" t="s">
        <v>40</v>
      </c>
      <c r="H94" s="12" t="str">
        <f>VLOOKUP(LEFT(B94,3),Table2[#All],2,)</f>
        <v>Stationery</v>
      </c>
      <c r="I94" s="12" t="s">
        <v>1</v>
      </c>
      <c r="J94" s="14">
        <f>VLOOKUP(Transaction!B94,Product[#All],5,0)</f>
        <v>3800</v>
      </c>
      <c r="K94" s="14">
        <f>VLOOKUP(Transaction!B94,Product[#All],6,0)</f>
        <v>5500</v>
      </c>
      <c r="L94" s="19">
        <f>Transaction[[#This Row],[QTY]]*Transaction[[#This Row],[PURCHASE PRICE]]</f>
        <v>315400</v>
      </c>
      <c r="M94" s="19">
        <f>Transaction[[#This Row],[QTY]]*Transaction[[#This Row],[SELLING PRICE]]</f>
        <v>456500</v>
      </c>
      <c r="N94" s="12">
        <f>DAY(Transaction[[#This Row],[DATE]])</f>
        <v>2</v>
      </c>
      <c r="O94" s="12" t="str">
        <f>TEXT(Transaction[[#This Row],[DATE]],"mmm")</f>
        <v>Apr</v>
      </c>
      <c r="P94" s="12">
        <f>YEAR(Transaction[[#This Row],[DATE]])</f>
        <v>2020</v>
      </c>
    </row>
    <row r="95" spans="1:16" x14ac:dyDescent="0.3">
      <c r="A95" s="11">
        <v>43924</v>
      </c>
      <c r="B95" s="12" t="str" cm="1">
        <f t="array" ref="B95">_xlfn.XLOOKUP(G95,Product[[#All],[PRODUCT NAME]],Product[[#All],[CODE]],"",0,1)</f>
        <v>PRC001</v>
      </c>
      <c r="C95" s="12">
        <v>75</v>
      </c>
      <c r="D95" s="12" t="s">
        <v>130</v>
      </c>
      <c r="E95" s="12" t="s">
        <v>52</v>
      </c>
      <c r="F95" s="13">
        <v>0</v>
      </c>
      <c r="G95" s="12" t="s">
        <v>21</v>
      </c>
      <c r="H95" s="12" t="str">
        <f>VLOOKUP(LEFT(B95,3),Table2[#All],2,)</f>
        <v>Personal Care</v>
      </c>
      <c r="I95" s="12" t="s">
        <v>1</v>
      </c>
      <c r="J95" s="14">
        <f>VLOOKUP(Transaction!B95,Product[#All],5,0)</f>
        <v>18000</v>
      </c>
      <c r="K95" s="14">
        <f>VLOOKUP(Transaction!B95,Product[#All],6,0)</f>
        <v>21000</v>
      </c>
      <c r="L95" s="19">
        <f>Transaction[[#This Row],[QTY]]*Transaction[[#This Row],[PURCHASE PRICE]]</f>
        <v>1350000</v>
      </c>
      <c r="M95" s="19">
        <f>Transaction[[#This Row],[QTY]]*Transaction[[#This Row],[SELLING PRICE]]</f>
        <v>1575000</v>
      </c>
      <c r="N95" s="12">
        <f>DAY(Transaction[[#This Row],[DATE]])</f>
        <v>3</v>
      </c>
      <c r="O95" s="12" t="str">
        <f>TEXT(Transaction[[#This Row],[DATE]],"mmm")</f>
        <v>Apr</v>
      </c>
      <c r="P95" s="12">
        <f>YEAR(Transaction[[#This Row],[DATE]])</f>
        <v>2020</v>
      </c>
    </row>
    <row r="96" spans="1:16" x14ac:dyDescent="0.3">
      <c r="A96" s="11">
        <v>43925</v>
      </c>
      <c r="B96" s="12" t="str" cm="1">
        <f t="array" ref="B96">_xlfn.XLOOKUP(G96,Product[[#All],[PRODUCT NAME]],Product[[#All],[CODE]],"",0,1)</f>
        <v>FOD010</v>
      </c>
      <c r="C96" s="12">
        <v>83</v>
      </c>
      <c r="D96" s="12" t="s">
        <v>131</v>
      </c>
      <c r="E96" s="12" t="s">
        <v>52</v>
      </c>
      <c r="F96" s="13">
        <v>0</v>
      </c>
      <c r="G96" s="12" t="s">
        <v>10</v>
      </c>
      <c r="H96" s="12" t="str">
        <f>VLOOKUP(LEFT(B96,3),Table2[#All],2,)</f>
        <v>Food</v>
      </c>
      <c r="I96" s="12" t="s">
        <v>1</v>
      </c>
      <c r="J96" s="14">
        <f>VLOOKUP(Transaction!B96,Product[#All],5,0)</f>
        <v>10000</v>
      </c>
      <c r="K96" s="14">
        <f>VLOOKUP(Transaction!B96,Product[#All],6,0)</f>
        <v>12500</v>
      </c>
      <c r="L96" s="19">
        <f>Transaction[[#This Row],[QTY]]*Transaction[[#This Row],[PURCHASE PRICE]]</f>
        <v>830000</v>
      </c>
      <c r="M96" s="19">
        <f>Transaction[[#This Row],[QTY]]*Transaction[[#This Row],[SELLING PRICE]]</f>
        <v>1037500</v>
      </c>
      <c r="N96" s="12">
        <f>DAY(Transaction[[#This Row],[DATE]])</f>
        <v>4</v>
      </c>
      <c r="O96" s="12" t="str">
        <f>TEXT(Transaction[[#This Row],[DATE]],"mmm")</f>
        <v>Apr</v>
      </c>
      <c r="P96" s="12">
        <f>YEAR(Transaction[[#This Row],[DATE]])</f>
        <v>2020</v>
      </c>
    </row>
    <row r="97" spans="1:16" x14ac:dyDescent="0.3">
      <c r="A97" s="11">
        <v>43926</v>
      </c>
      <c r="B97" s="12" t="str" cm="1">
        <f t="array" ref="B97">_xlfn.XLOOKUP(G97,Product[[#All],[PRODUCT NAME]],Product[[#All],[CODE]],"",0,1)</f>
        <v>PRC010</v>
      </c>
      <c r="C97" s="12">
        <v>75</v>
      </c>
      <c r="D97" s="12" t="s">
        <v>53</v>
      </c>
      <c r="E97" s="12" t="s">
        <v>52</v>
      </c>
      <c r="F97" s="13">
        <v>0</v>
      </c>
      <c r="G97" s="12" t="s">
        <v>30</v>
      </c>
      <c r="H97" s="12" t="str">
        <f>VLOOKUP(LEFT(B97,3),Table2[#All],2,)</f>
        <v>Personal Care</v>
      </c>
      <c r="I97" s="12" t="s">
        <v>1</v>
      </c>
      <c r="J97" s="14">
        <f>VLOOKUP(Transaction!B97,Product[#All],5,0)</f>
        <v>24500</v>
      </c>
      <c r="K97" s="14">
        <f>VLOOKUP(Transaction!B97,Product[#All],6,0)</f>
        <v>29000</v>
      </c>
      <c r="L97" s="19">
        <f>Transaction[[#This Row],[QTY]]*Transaction[[#This Row],[PURCHASE PRICE]]</f>
        <v>1837500</v>
      </c>
      <c r="M97" s="19">
        <f>Transaction[[#This Row],[QTY]]*Transaction[[#This Row],[SELLING PRICE]]</f>
        <v>2175000</v>
      </c>
      <c r="N97" s="12">
        <f>DAY(Transaction[[#This Row],[DATE]])</f>
        <v>5</v>
      </c>
      <c r="O97" s="12" t="str">
        <f>TEXT(Transaction[[#This Row],[DATE]],"mmm")</f>
        <v>Apr</v>
      </c>
      <c r="P97" s="12">
        <f>YEAR(Transaction[[#This Row],[DATE]])</f>
        <v>2020</v>
      </c>
    </row>
    <row r="98" spans="1:16" x14ac:dyDescent="0.3">
      <c r="A98" s="11">
        <v>43927</v>
      </c>
      <c r="B98" s="12" t="str" cm="1">
        <f t="array" ref="B98">_xlfn.XLOOKUP(G98,Product[[#All],[PRODUCT NAME]],Product[[#All],[CODE]],"",0,1)</f>
        <v>FOD007</v>
      </c>
      <c r="C98" s="12">
        <v>88</v>
      </c>
      <c r="D98" s="12" t="s">
        <v>130</v>
      </c>
      <c r="E98" s="12" t="s">
        <v>52</v>
      </c>
      <c r="F98" s="13">
        <v>0</v>
      </c>
      <c r="G98" s="12" t="s">
        <v>7</v>
      </c>
      <c r="H98" s="12" t="str">
        <f>VLOOKUP(LEFT(B98,3),Table2[#All],2,)</f>
        <v>Food</v>
      </c>
      <c r="I98" s="12" t="s">
        <v>1</v>
      </c>
      <c r="J98" s="14">
        <f>VLOOKUP(Transaction!B98,Product[#All],5,0)</f>
        <v>7200</v>
      </c>
      <c r="K98" s="14">
        <f>VLOOKUP(Transaction!B98,Product[#All],6,0)</f>
        <v>9500</v>
      </c>
      <c r="L98" s="19">
        <f>Transaction[[#This Row],[QTY]]*Transaction[[#This Row],[PURCHASE PRICE]]</f>
        <v>633600</v>
      </c>
      <c r="M98" s="19">
        <f>Transaction[[#This Row],[QTY]]*Transaction[[#This Row],[SELLING PRICE]]</f>
        <v>836000</v>
      </c>
      <c r="N98" s="12">
        <f>DAY(Transaction[[#This Row],[DATE]])</f>
        <v>6</v>
      </c>
      <c r="O98" s="12" t="str">
        <f>TEXT(Transaction[[#This Row],[DATE]],"mmm")</f>
        <v>Apr</v>
      </c>
      <c r="P98" s="12">
        <f>YEAR(Transaction[[#This Row],[DATE]])</f>
        <v>2020</v>
      </c>
    </row>
    <row r="99" spans="1:16" x14ac:dyDescent="0.3">
      <c r="A99" s="11">
        <v>43928</v>
      </c>
      <c r="B99" s="12" t="str" cm="1">
        <f t="array" ref="B99">_xlfn.XLOOKUP(G99,Product[[#All],[PRODUCT NAME]],Product[[#All],[CODE]],"",0,1)</f>
        <v>BEV010</v>
      </c>
      <c r="C99" s="12">
        <v>76</v>
      </c>
      <c r="D99" s="12" t="s">
        <v>130</v>
      </c>
      <c r="E99" s="12" t="s">
        <v>132</v>
      </c>
      <c r="F99" s="13">
        <v>0</v>
      </c>
      <c r="G99" s="12" t="s">
        <v>20</v>
      </c>
      <c r="H99" s="12" t="str">
        <f>VLOOKUP(LEFT(B99,3),Table2[#All],2,)</f>
        <v>Beverage</v>
      </c>
      <c r="I99" s="12" t="s">
        <v>1</v>
      </c>
      <c r="J99" s="14">
        <f>VLOOKUP(Transaction!B99,Product[#All],5,0)</f>
        <v>12000</v>
      </c>
      <c r="K99" s="14">
        <f>VLOOKUP(Transaction!B99,Product[#All],6,0)</f>
        <v>15500</v>
      </c>
      <c r="L99" s="19">
        <f>Transaction[[#This Row],[QTY]]*Transaction[[#This Row],[PURCHASE PRICE]]</f>
        <v>912000</v>
      </c>
      <c r="M99" s="19">
        <f>Transaction[[#This Row],[QTY]]*Transaction[[#This Row],[SELLING PRICE]]</f>
        <v>1178000</v>
      </c>
      <c r="N99" s="12">
        <f>DAY(Transaction[[#This Row],[DATE]])</f>
        <v>7</v>
      </c>
      <c r="O99" s="12" t="str">
        <f>TEXT(Transaction[[#This Row],[DATE]],"mmm")</f>
        <v>Apr</v>
      </c>
      <c r="P99" s="12">
        <f>YEAR(Transaction[[#This Row],[DATE]])</f>
        <v>2020</v>
      </c>
    </row>
    <row r="100" spans="1:16" x14ac:dyDescent="0.3">
      <c r="A100" s="11">
        <v>43929</v>
      </c>
      <c r="B100" s="12" t="str" cm="1">
        <f t="array" ref="B100">_xlfn.XLOOKUP(G100,Product[[#All],[PRODUCT NAME]],Product[[#All],[CODE]],"",0,1)</f>
        <v>ELC003</v>
      </c>
      <c r="C100" s="12">
        <v>86</v>
      </c>
      <c r="D100" s="12" t="s">
        <v>130</v>
      </c>
      <c r="E100" s="12" t="s">
        <v>132</v>
      </c>
      <c r="F100" s="13">
        <v>0</v>
      </c>
      <c r="G100" s="12" t="s">
        <v>43</v>
      </c>
      <c r="H100" s="12" t="str">
        <f>VLOOKUP(LEFT(B100,3),Table2[#All],2,)</f>
        <v>Electronics</v>
      </c>
      <c r="I100" s="12" t="s">
        <v>1</v>
      </c>
      <c r="J100" s="14">
        <f>VLOOKUP(Transaction!B100,Product[#All],5,0)</f>
        <v>15000</v>
      </c>
      <c r="K100" s="14">
        <f>VLOOKUP(Transaction!B100,Product[#All],6,0)</f>
        <v>25000</v>
      </c>
      <c r="L100" s="19">
        <f>Transaction[[#This Row],[QTY]]*Transaction[[#This Row],[PURCHASE PRICE]]</f>
        <v>1290000</v>
      </c>
      <c r="M100" s="19">
        <f>Transaction[[#This Row],[QTY]]*Transaction[[#This Row],[SELLING PRICE]]</f>
        <v>2150000</v>
      </c>
      <c r="N100" s="12">
        <f>DAY(Transaction[[#This Row],[DATE]])</f>
        <v>8</v>
      </c>
      <c r="O100" s="12" t="str">
        <f>TEXT(Transaction[[#This Row],[DATE]],"mmm")</f>
        <v>Apr</v>
      </c>
      <c r="P100" s="12">
        <f>YEAR(Transaction[[#This Row],[DATE]])</f>
        <v>2020</v>
      </c>
    </row>
    <row r="101" spans="1:16" x14ac:dyDescent="0.3">
      <c r="A101" s="11">
        <v>43930</v>
      </c>
      <c r="B101" s="12" t="str" cm="1">
        <f t="array" ref="B101">_xlfn.XLOOKUP(G101,Product[[#All],[PRODUCT NAME]],Product[[#All],[CODE]],"",0,1)</f>
        <v>ELC007</v>
      </c>
      <c r="C101" s="12">
        <v>87</v>
      </c>
      <c r="D101" s="12" t="s">
        <v>53</v>
      </c>
      <c r="E101" s="12" t="s">
        <v>52</v>
      </c>
      <c r="F101" s="13">
        <v>0</v>
      </c>
      <c r="G101" s="12" t="s">
        <v>46</v>
      </c>
      <c r="H101" s="12" t="str">
        <f>VLOOKUP(LEFT(B101,3),Table2[#All],2,)</f>
        <v>Electronics</v>
      </c>
      <c r="I101" s="12" t="s">
        <v>1</v>
      </c>
      <c r="J101" s="14">
        <f>VLOOKUP(Transaction!B101,Product[#All],5,0)</f>
        <v>18000</v>
      </c>
      <c r="K101" s="14">
        <f>VLOOKUP(Transaction!B101,Product[#All],6,0)</f>
        <v>27000</v>
      </c>
      <c r="L101" s="19">
        <f>Transaction[[#This Row],[QTY]]*Transaction[[#This Row],[PURCHASE PRICE]]</f>
        <v>1566000</v>
      </c>
      <c r="M101" s="19">
        <f>Transaction[[#This Row],[QTY]]*Transaction[[#This Row],[SELLING PRICE]]</f>
        <v>2349000</v>
      </c>
      <c r="N101" s="12">
        <f>DAY(Transaction[[#This Row],[DATE]])</f>
        <v>9</v>
      </c>
      <c r="O101" s="12" t="str">
        <f>TEXT(Transaction[[#This Row],[DATE]],"mmm")</f>
        <v>Apr</v>
      </c>
      <c r="P101" s="12">
        <f>YEAR(Transaction[[#This Row],[DATE]])</f>
        <v>2020</v>
      </c>
    </row>
    <row r="102" spans="1:16" x14ac:dyDescent="0.3">
      <c r="A102" s="11">
        <v>43931</v>
      </c>
      <c r="B102" s="12" t="str" cm="1">
        <f t="array" ref="B102">_xlfn.XLOOKUP(G102,Product[[#All],[PRODUCT NAME]],Product[[#All],[CODE]],"",0,1)</f>
        <v>ELC009</v>
      </c>
      <c r="C102" s="12">
        <v>86</v>
      </c>
      <c r="D102" s="12" t="s">
        <v>131</v>
      </c>
      <c r="E102" s="12" t="s">
        <v>52</v>
      </c>
      <c r="F102" s="13">
        <v>0</v>
      </c>
      <c r="G102" s="12" t="s">
        <v>48</v>
      </c>
      <c r="H102" s="12" t="str">
        <f>VLOOKUP(LEFT(B102,3),Table2[#All],2,)</f>
        <v>Electronics</v>
      </c>
      <c r="I102" s="12" t="s">
        <v>1</v>
      </c>
      <c r="J102" s="14">
        <f>VLOOKUP(Transaction!B102,Product[#All],5,0)</f>
        <v>12000</v>
      </c>
      <c r="K102" s="14">
        <f>VLOOKUP(Transaction!B102,Product[#All],6,0)</f>
        <v>20000</v>
      </c>
      <c r="L102" s="19">
        <f>Transaction[[#This Row],[QTY]]*Transaction[[#This Row],[PURCHASE PRICE]]</f>
        <v>1032000</v>
      </c>
      <c r="M102" s="19">
        <f>Transaction[[#This Row],[QTY]]*Transaction[[#This Row],[SELLING PRICE]]</f>
        <v>1720000</v>
      </c>
      <c r="N102" s="12">
        <f>DAY(Transaction[[#This Row],[DATE]])</f>
        <v>10</v>
      </c>
      <c r="O102" s="12" t="str">
        <f>TEXT(Transaction[[#This Row],[DATE]],"mmm")</f>
        <v>Apr</v>
      </c>
      <c r="P102" s="12">
        <f>YEAR(Transaction[[#This Row],[DATE]])</f>
        <v>2020</v>
      </c>
    </row>
    <row r="103" spans="1:16" x14ac:dyDescent="0.3">
      <c r="A103" s="11">
        <v>43932</v>
      </c>
      <c r="B103" s="12" t="str" cm="1">
        <f t="array" ref="B103">_xlfn.XLOOKUP(G103,Product[[#All],[PRODUCT NAME]],Product[[#All],[CODE]],"",0,1)</f>
        <v>BEV007</v>
      </c>
      <c r="C103" s="12">
        <v>87</v>
      </c>
      <c r="D103" s="12" t="s">
        <v>53</v>
      </c>
      <c r="E103" s="12" t="s">
        <v>52</v>
      </c>
      <c r="F103" s="13">
        <v>0</v>
      </c>
      <c r="G103" s="12" t="s">
        <v>17</v>
      </c>
      <c r="H103" s="12" t="str">
        <f>VLOOKUP(LEFT(B103,3),Table2[#All],2,)</f>
        <v>Beverage</v>
      </c>
      <c r="I103" s="12" t="s">
        <v>1</v>
      </c>
      <c r="J103" s="14">
        <f>VLOOKUP(Transaction!B103,Product[#All],5,0)</f>
        <v>9800</v>
      </c>
      <c r="K103" s="14">
        <f>VLOOKUP(Transaction!B103,Product[#All],6,0)</f>
        <v>12500</v>
      </c>
      <c r="L103" s="19">
        <f>Transaction[[#This Row],[QTY]]*Transaction[[#This Row],[PURCHASE PRICE]]</f>
        <v>852600</v>
      </c>
      <c r="M103" s="19">
        <f>Transaction[[#This Row],[QTY]]*Transaction[[#This Row],[SELLING PRICE]]</f>
        <v>1087500</v>
      </c>
      <c r="N103" s="12">
        <f>DAY(Transaction[[#This Row],[DATE]])</f>
        <v>11</v>
      </c>
      <c r="O103" s="12" t="str">
        <f>TEXT(Transaction[[#This Row],[DATE]],"mmm")</f>
        <v>Apr</v>
      </c>
      <c r="P103" s="12">
        <f>YEAR(Transaction[[#This Row],[DATE]])</f>
        <v>2020</v>
      </c>
    </row>
    <row r="104" spans="1:16" x14ac:dyDescent="0.3">
      <c r="A104" s="11">
        <v>43933</v>
      </c>
      <c r="B104" s="12" t="str" cm="1">
        <f t="array" ref="B104">_xlfn.XLOOKUP(G104,Product[[#All],[PRODUCT NAME]],Product[[#All],[CODE]],"",0,1)</f>
        <v>BEV001</v>
      </c>
      <c r="C104" s="12">
        <v>85</v>
      </c>
      <c r="D104" s="12" t="s">
        <v>53</v>
      </c>
      <c r="E104" s="12" t="s">
        <v>132</v>
      </c>
      <c r="F104" s="13">
        <v>0</v>
      </c>
      <c r="G104" s="12" t="s">
        <v>11</v>
      </c>
      <c r="H104" s="12" t="str">
        <f>VLOOKUP(LEFT(B104,3),Table2[#All],2,)</f>
        <v>Beverage</v>
      </c>
      <c r="I104" s="12" t="s">
        <v>1</v>
      </c>
      <c r="J104" s="14">
        <f>VLOOKUP(Transaction!B104,Product[#All],5,0)</f>
        <v>3750</v>
      </c>
      <c r="K104" s="14">
        <f>VLOOKUP(Transaction!B104,Product[#All],6,0)</f>
        <v>5000</v>
      </c>
      <c r="L104" s="19">
        <f>Transaction[[#This Row],[QTY]]*Transaction[[#This Row],[PURCHASE PRICE]]</f>
        <v>318750</v>
      </c>
      <c r="M104" s="19">
        <f>Transaction[[#This Row],[QTY]]*Transaction[[#This Row],[SELLING PRICE]]</f>
        <v>425000</v>
      </c>
      <c r="N104" s="12">
        <f>DAY(Transaction[[#This Row],[DATE]])</f>
        <v>12</v>
      </c>
      <c r="O104" s="12" t="str">
        <f>TEXT(Transaction[[#This Row],[DATE]],"mmm")</f>
        <v>Apr</v>
      </c>
      <c r="P104" s="12">
        <f>YEAR(Transaction[[#This Row],[DATE]])</f>
        <v>2020</v>
      </c>
    </row>
    <row r="105" spans="1:16" x14ac:dyDescent="0.3">
      <c r="A105" s="11">
        <v>43934</v>
      </c>
      <c r="B105" s="12" t="str" cm="1">
        <f t="array" ref="B105">_xlfn.XLOOKUP(G105,Product[[#All],[PRODUCT NAME]],Product[[#All],[CODE]],"",0,1)</f>
        <v>STA008</v>
      </c>
      <c r="C105" s="12">
        <v>87</v>
      </c>
      <c r="D105" s="12" t="s">
        <v>131</v>
      </c>
      <c r="E105" s="12" t="s">
        <v>52</v>
      </c>
      <c r="F105" s="13">
        <v>0</v>
      </c>
      <c r="G105" s="12" t="s">
        <v>38</v>
      </c>
      <c r="H105" s="12" t="str">
        <f>VLOOKUP(LEFT(B105,3),Table2[#All],2,)</f>
        <v>Stationery</v>
      </c>
      <c r="I105" s="12" t="s">
        <v>1</v>
      </c>
      <c r="J105" s="14">
        <f>VLOOKUP(Transaction!B105,Product[#All],5,0)</f>
        <v>5000</v>
      </c>
      <c r="K105" s="14">
        <f>VLOOKUP(Transaction!B105,Product[#All],6,0)</f>
        <v>7500</v>
      </c>
      <c r="L105" s="19">
        <f>Transaction[[#This Row],[QTY]]*Transaction[[#This Row],[PURCHASE PRICE]]</f>
        <v>435000</v>
      </c>
      <c r="M105" s="19">
        <f>Transaction[[#This Row],[QTY]]*Transaction[[#This Row],[SELLING PRICE]]</f>
        <v>652500</v>
      </c>
      <c r="N105" s="12">
        <f>DAY(Transaction[[#This Row],[DATE]])</f>
        <v>13</v>
      </c>
      <c r="O105" s="12" t="str">
        <f>TEXT(Transaction[[#This Row],[DATE]],"mmm")</f>
        <v>Apr</v>
      </c>
      <c r="P105" s="12">
        <f>YEAR(Transaction[[#This Row],[DATE]])</f>
        <v>2020</v>
      </c>
    </row>
    <row r="106" spans="1:16" x14ac:dyDescent="0.3">
      <c r="A106" s="11">
        <v>43935</v>
      </c>
      <c r="B106" s="12" t="str" cm="1">
        <f t="array" ref="B106">_xlfn.XLOOKUP(G106,Product[[#All],[PRODUCT NAME]],Product[[#All],[CODE]],"",0,1)</f>
        <v>ELC004</v>
      </c>
      <c r="C106" s="12">
        <v>84</v>
      </c>
      <c r="D106" s="12" t="s">
        <v>53</v>
      </c>
      <c r="E106" s="12" t="s">
        <v>132</v>
      </c>
      <c r="F106" s="13">
        <v>0</v>
      </c>
      <c r="G106" s="12" t="s">
        <v>44</v>
      </c>
      <c r="H106" s="12" t="str">
        <f>VLOOKUP(LEFT(B106,3),Table2[#All],2,)</f>
        <v>Electronics</v>
      </c>
      <c r="I106" s="12" t="s">
        <v>1</v>
      </c>
      <c r="J106" s="14">
        <f>VLOOKUP(Transaction!B106,Product[#All],5,0)</f>
        <v>20000</v>
      </c>
      <c r="K106" s="14">
        <f>VLOOKUP(Transaction!B106,Product[#All],6,0)</f>
        <v>30000</v>
      </c>
      <c r="L106" s="19">
        <f>Transaction[[#This Row],[QTY]]*Transaction[[#This Row],[PURCHASE PRICE]]</f>
        <v>1680000</v>
      </c>
      <c r="M106" s="19">
        <f>Transaction[[#This Row],[QTY]]*Transaction[[#This Row],[SELLING PRICE]]</f>
        <v>2520000</v>
      </c>
      <c r="N106" s="12">
        <f>DAY(Transaction[[#This Row],[DATE]])</f>
        <v>14</v>
      </c>
      <c r="O106" s="12" t="str">
        <f>TEXT(Transaction[[#This Row],[DATE]],"mmm")</f>
        <v>Apr</v>
      </c>
      <c r="P106" s="12">
        <f>YEAR(Transaction[[#This Row],[DATE]])</f>
        <v>2020</v>
      </c>
    </row>
    <row r="107" spans="1:16" x14ac:dyDescent="0.3">
      <c r="A107" s="11">
        <v>43936</v>
      </c>
      <c r="B107" s="12" t="str" cm="1">
        <f t="array" ref="B107">_xlfn.XLOOKUP(G107,Product[[#All],[PRODUCT NAME]],Product[[#All],[CODE]],"",0,1)</f>
        <v>PRC006</v>
      </c>
      <c r="C107" s="12">
        <v>89</v>
      </c>
      <c r="D107" s="12" t="s">
        <v>131</v>
      </c>
      <c r="E107" s="12" t="s">
        <v>132</v>
      </c>
      <c r="F107" s="13">
        <v>0</v>
      </c>
      <c r="G107" s="12" t="s">
        <v>26</v>
      </c>
      <c r="H107" s="12" t="str">
        <f>VLOOKUP(LEFT(B107,3),Table2[#All],2,)</f>
        <v>Personal Care</v>
      </c>
      <c r="I107" s="12" t="s">
        <v>1</v>
      </c>
      <c r="J107" s="14">
        <f>VLOOKUP(Transaction!B107,Product[#All],5,0)</f>
        <v>14000</v>
      </c>
      <c r="K107" s="14">
        <f>VLOOKUP(Transaction!B107,Product[#All],6,0)</f>
        <v>17500</v>
      </c>
      <c r="L107" s="19">
        <f>Transaction[[#This Row],[QTY]]*Transaction[[#This Row],[PURCHASE PRICE]]</f>
        <v>1246000</v>
      </c>
      <c r="M107" s="19">
        <f>Transaction[[#This Row],[QTY]]*Transaction[[#This Row],[SELLING PRICE]]</f>
        <v>1557500</v>
      </c>
      <c r="N107" s="12">
        <f>DAY(Transaction[[#This Row],[DATE]])</f>
        <v>15</v>
      </c>
      <c r="O107" s="12" t="str">
        <f>TEXT(Transaction[[#This Row],[DATE]],"mmm")</f>
        <v>Apr</v>
      </c>
      <c r="P107" s="12">
        <f>YEAR(Transaction[[#This Row],[DATE]])</f>
        <v>2020</v>
      </c>
    </row>
    <row r="108" spans="1:16" x14ac:dyDescent="0.3">
      <c r="A108" s="11">
        <v>43937</v>
      </c>
      <c r="B108" s="12" t="str" cm="1">
        <f t="array" ref="B108">_xlfn.XLOOKUP(G108,Product[[#All],[PRODUCT NAME]],Product[[#All],[CODE]],"",0,1)</f>
        <v>PRC007</v>
      </c>
      <c r="C108" s="12">
        <v>71</v>
      </c>
      <c r="D108" s="12" t="s">
        <v>131</v>
      </c>
      <c r="E108" s="12" t="s">
        <v>52</v>
      </c>
      <c r="F108" s="13">
        <v>0</v>
      </c>
      <c r="G108" s="12" t="s">
        <v>27</v>
      </c>
      <c r="H108" s="12" t="str">
        <f>VLOOKUP(LEFT(B108,3),Table2[#All],2,)</f>
        <v>Personal Care</v>
      </c>
      <c r="I108" s="12" t="s">
        <v>1</v>
      </c>
      <c r="J108" s="14">
        <f>VLOOKUP(Transaction!B108,Product[#All],5,0)</f>
        <v>9500</v>
      </c>
      <c r="K108" s="14">
        <f>VLOOKUP(Transaction!B108,Product[#All],6,0)</f>
        <v>12000</v>
      </c>
      <c r="L108" s="19">
        <f>Transaction[[#This Row],[QTY]]*Transaction[[#This Row],[PURCHASE PRICE]]</f>
        <v>674500</v>
      </c>
      <c r="M108" s="19">
        <f>Transaction[[#This Row],[QTY]]*Transaction[[#This Row],[SELLING PRICE]]</f>
        <v>852000</v>
      </c>
      <c r="N108" s="12">
        <f>DAY(Transaction[[#This Row],[DATE]])</f>
        <v>16</v>
      </c>
      <c r="O108" s="12" t="str">
        <f>TEXT(Transaction[[#This Row],[DATE]],"mmm")</f>
        <v>Apr</v>
      </c>
      <c r="P108" s="12">
        <f>YEAR(Transaction[[#This Row],[DATE]])</f>
        <v>2020</v>
      </c>
    </row>
    <row r="109" spans="1:16" x14ac:dyDescent="0.3">
      <c r="A109" s="11">
        <v>43938</v>
      </c>
      <c r="B109" s="12" t="str" cm="1">
        <f t="array" ref="B109">_xlfn.XLOOKUP(G109,Product[[#All],[PRODUCT NAME]],Product[[#All],[CODE]],"",0,1)</f>
        <v>BEV001</v>
      </c>
      <c r="C109" s="12">
        <v>79</v>
      </c>
      <c r="D109" s="12" t="s">
        <v>130</v>
      </c>
      <c r="E109" s="12" t="s">
        <v>52</v>
      </c>
      <c r="F109" s="13">
        <v>0</v>
      </c>
      <c r="G109" s="12" t="s">
        <v>11</v>
      </c>
      <c r="H109" s="12" t="str">
        <f>VLOOKUP(LEFT(B109,3),Table2[#All],2,)</f>
        <v>Beverage</v>
      </c>
      <c r="I109" s="12" t="s">
        <v>1</v>
      </c>
      <c r="J109" s="14">
        <f>VLOOKUP(Transaction!B109,Product[#All],5,0)</f>
        <v>3750</v>
      </c>
      <c r="K109" s="14">
        <f>VLOOKUP(Transaction!B109,Product[#All],6,0)</f>
        <v>5000</v>
      </c>
      <c r="L109" s="19">
        <f>Transaction[[#This Row],[QTY]]*Transaction[[#This Row],[PURCHASE PRICE]]</f>
        <v>296250</v>
      </c>
      <c r="M109" s="19">
        <f>Transaction[[#This Row],[QTY]]*Transaction[[#This Row],[SELLING PRICE]]</f>
        <v>395000</v>
      </c>
      <c r="N109" s="12">
        <f>DAY(Transaction[[#This Row],[DATE]])</f>
        <v>17</v>
      </c>
      <c r="O109" s="12" t="str">
        <f>TEXT(Transaction[[#This Row],[DATE]],"mmm")</f>
        <v>Apr</v>
      </c>
      <c r="P109" s="12">
        <f>YEAR(Transaction[[#This Row],[DATE]])</f>
        <v>2020</v>
      </c>
    </row>
    <row r="110" spans="1:16" x14ac:dyDescent="0.3">
      <c r="A110" s="11">
        <v>43939</v>
      </c>
      <c r="B110" s="12" t="str" cm="1">
        <f t="array" ref="B110">_xlfn.XLOOKUP(G110,Product[[#All],[PRODUCT NAME]],Product[[#All],[CODE]],"",0,1)</f>
        <v>BEV003</v>
      </c>
      <c r="C110" s="12">
        <v>74</v>
      </c>
      <c r="D110" s="12" t="s">
        <v>130</v>
      </c>
      <c r="E110" s="12" t="s">
        <v>52</v>
      </c>
      <c r="F110" s="13">
        <v>0</v>
      </c>
      <c r="G110" s="12" t="s">
        <v>13</v>
      </c>
      <c r="H110" s="12" t="str">
        <f>VLOOKUP(LEFT(B110,3),Table2[#All],2,)</f>
        <v>Beverage</v>
      </c>
      <c r="I110" s="12" t="s">
        <v>1</v>
      </c>
      <c r="J110" s="14">
        <f>VLOOKUP(Transaction!B110,Product[#All],5,0)</f>
        <v>3000</v>
      </c>
      <c r="K110" s="14">
        <f>VLOOKUP(Transaction!B110,Product[#All],6,0)</f>
        <v>4500</v>
      </c>
      <c r="L110" s="19">
        <f>Transaction[[#This Row],[QTY]]*Transaction[[#This Row],[PURCHASE PRICE]]</f>
        <v>222000</v>
      </c>
      <c r="M110" s="19">
        <f>Transaction[[#This Row],[QTY]]*Transaction[[#This Row],[SELLING PRICE]]</f>
        <v>333000</v>
      </c>
      <c r="N110" s="12">
        <f>DAY(Transaction[[#This Row],[DATE]])</f>
        <v>18</v>
      </c>
      <c r="O110" s="12" t="str">
        <f>TEXT(Transaction[[#This Row],[DATE]],"mmm")</f>
        <v>Apr</v>
      </c>
      <c r="P110" s="12">
        <f>YEAR(Transaction[[#This Row],[DATE]])</f>
        <v>2020</v>
      </c>
    </row>
    <row r="111" spans="1:16" x14ac:dyDescent="0.3">
      <c r="A111" s="11">
        <v>43940</v>
      </c>
      <c r="B111" s="12" t="str" cm="1">
        <f t="array" ref="B111">_xlfn.XLOOKUP(G111,Product[[#All],[PRODUCT NAME]],Product[[#All],[CODE]],"",0,1)</f>
        <v>PRC004</v>
      </c>
      <c r="C111" s="12">
        <v>88</v>
      </c>
      <c r="D111" s="12" t="s">
        <v>130</v>
      </c>
      <c r="E111" s="12" t="s">
        <v>132</v>
      </c>
      <c r="F111" s="13">
        <v>0</v>
      </c>
      <c r="G111" s="12" t="s">
        <v>24</v>
      </c>
      <c r="H111" s="12" t="str">
        <f>VLOOKUP(LEFT(B111,3),Table2[#All],2,)</f>
        <v>Personal Care</v>
      </c>
      <c r="I111" s="12" t="s">
        <v>1</v>
      </c>
      <c r="J111" s="14">
        <f>VLOOKUP(Transaction!B111,Product[#All],5,0)</f>
        <v>7200</v>
      </c>
      <c r="K111" s="14">
        <f>VLOOKUP(Transaction!B111,Product[#All],6,0)</f>
        <v>10000</v>
      </c>
      <c r="L111" s="19">
        <f>Transaction[[#This Row],[QTY]]*Transaction[[#This Row],[PURCHASE PRICE]]</f>
        <v>633600</v>
      </c>
      <c r="M111" s="19">
        <f>Transaction[[#This Row],[QTY]]*Transaction[[#This Row],[SELLING PRICE]]</f>
        <v>880000</v>
      </c>
      <c r="N111" s="12">
        <f>DAY(Transaction[[#This Row],[DATE]])</f>
        <v>19</v>
      </c>
      <c r="O111" s="12" t="str">
        <f>TEXT(Transaction[[#This Row],[DATE]],"mmm")</f>
        <v>Apr</v>
      </c>
      <c r="P111" s="12">
        <f>YEAR(Transaction[[#This Row],[DATE]])</f>
        <v>2020</v>
      </c>
    </row>
    <row r="112" spans="1:16" x14ac:dyDescent="0.3">
      <c r="A112" s="11">
        <v>43941</v>
      </c>
      <c r="B112" s="12" t="str" cm="1">
        <f t="array" ref="B112">_xlfn.XLOOKUP(G112,Product[[#All],[PRODUCT NAME]],Product[[#All],[CODE]],"",0,1)</f>
        <v>FOD007</v>
      </c>
      <c r="C112" s="12">
        <v>77</v>
      </c>
      <c r="D112" s="12" t="s">
        <v>130</v>
      </c>
      <c r="E112" s="12" t="s">
        <v>132</v>
      </c>
      <c r="F112" s="13">
        <v>0</v>
      </c>
      <c r="G112" s="12" t="s">
        <v>7</v>
      </c>
      <c r="H112" s="12" t="str">
        <f>VLOOKUP(LEFT(B112,3),Table2[#All],2,)</f>
        <v>Food</v>
      </c>
      <c r="I112" s="12" t="s">
        <v>1</v>
      </c>
      <c r="J112" s="14">
        <f>VLOOKUP(Transaction!B112,Product[#All],5,0)</f>
        <v>7200</v>
      </c>
      <c r="K112" s="14">
        <f>VLOOKUP(Transaction!B112,Product[#All],6,0)</f>
        <v>9500</v>
      </c>
      <c r="L112" s="19">
        <f>Transaction[[#This Row],[QTY]]*Transaction[[#This Row],[PURCHASE PRICE]]</f>
        <v>554400</v>
      </c>
      <c r="M112" s="19">
        <f>Transaction[[#This Row],[QTY]]*Transaction[[#This Row],[SELLING PRICE]]</f>
        <v>731500</v>
      </c>
      <c r="N112" s="12">
        <f>DAY(Transaction[[#This Row],[DATE]])</f>
        <v>20</v>
      </c>
      <c r="O112" s="12" t="str">
        <f>TEXT(Transaction[[#This Row],[DATE]],"mmm")</f>
        <v>Apr</v>
      </c>
      <c r="P112" s="12">
        <f>YEAR(Transaction[[#This Row],[DATE]])</f>
        <v>2020</v>
      </c>
    </row>
    <row r="113" spans="1:16" x14ac:dyDescent="0.3">
      <c r="A113" s="11">
        <v>43942</v>
      </c>
      <c r="B113" s="12" t="str" cm="1">
        <f t="array" ref="B113">_xlfn.XLOOKUP(G113,Product[[#All],[PRODUCT NAME]],Product[[#All],[CODE]],"",0,1)</f>
        <v>STA006</v>
      </c>
      <c r="C113" s="12">
        <v>73</v>
      </c>
      <c r="D113" s="12" t="s">
        <v>131</v>
      </c>
      <c r="E113" s="12" t="s">
        <v>52</v>
      </c>
      <c r="F113" s="13">
        <v>0</v>
      </c>
      <c r="G113" s="12" t="s">
        <v>36</v>
      </c>
      <c r="H113" s="12" t="str">
        <f>VLOOKUP(LEFT(B113,3),Table2[#All],2,)</f>
        <v>Stationery</v>
      </c>
      <c r="I113" s="12" t="s">
        <v>1</v>
      </c>
      <c r="J113" s="14">
        <f>VLOOKUP(Transaction!B113,Product[#All],5,0)</f>
        <v>3000</v>
      </c>
      <c r="K113" s="14">
        <f>VLOOKUP(Transaction!B113,Product[#All],6,0)</f>
        <v>5000</v>
      </c>
      <c r="L113" s="19">
        <f>Transaction[[#This Row],[QTY]]*Transaction[[#This Row],[PURCHASE PRICE]]</f>
        <v>219000</v>
      </c>
      <c r="M113" s="19">
        <f>Transaction[[#This Row],[QTY]]*Transaction[[#This Row],[SELLING PRICE]]</f>
        <v>365000</v>
      </c>
      <c r="N113" s="12">
        <f>DAY(Transaction[[#This Row],[DATE]])</f>
        <v>21</v>
      </c>
      <c r="O113" s="12" t="str">
        <f>TEXT(Transaction[[#This Row],[DATE]],"mmm")</f>
        <v>Apr</v>
      </c>
      <c r="P113" s="12">
        <f>YEAR(Transaction[[#This Row],[DATE]])</f>
        <v>2020</v>
      </c>
    </row>
    <row r="114" spans="1:16" x14ac:dyDescent="0.3">
      <c r="A114" s="11">
        <v>43943</v>
      </c>
      <c r="B114" s="12" t="str" cm="1">
        <f t="array" ref="B114">_xlfn.XLOOKUP(G114,Product[[#All],[PRODUCT NAME]],Product[[#All],[CODE]],"",0,1)</f>
        <v>BEV009</v>
      </c>
      <c r="C114" s="12">
        <v>82</v>
      </c>
      <c r="D114" s="12" t="s">
        <v>131</v>
      </c>
      <c r="E114" s="12" t="s">
        <v>52</v>
      </c>
      <c r="F114" s="13">
        <v>0</v>
      </c>
      <c r="G114" s="12" t="s">
        <v>19</v>
      </c>
      <c r="H114" s="12" t="str">
        <f>VLOOKUP(LEFT(B114,3),Table2[#All],2,)</f>
        <v>Beverage</v>
      </c>
      <c r="I114" s="12" t="s">
        <v>1</v>
      </c>
      <c r="J114" s="14">
        <f>VLOOKUP(Transaction!B114,Product[#All],5,0)</f>
        <v>6500</v>
      </c>
      <c r="K114" s="14">
        <f>VLOOKUP(Transaction!B114,Product[#All],6,0)</f>
        <v>8500</v>
      </c>
      <c r="L114" s="19">
        <f>Transaction[[#This Row],[QTY]]*Transaction[[#This Row],[PURCHASE PRICE]]</f>
        <v>533000</v>
      </c>
      <c r="M114" s="19">
        <f>Transaction[[#This Row],[QTY]]*Transaction[[#This Row],[SELLING PRICE]]</f>
        <v>697000</v>
      </c>
      <c r="N114" s="12">
        <f>DAY(Transaction[[#This Row],[DATE]])</f>
        <v>22</v>
      </c>
      <c r="O114" s="12" t="str">
        <f>TEXT(Transaction[[#This Row],[DATE]],"mmm")</f>
        <v>Apr</v>
      </c>
      <c r="P114" s="12">
        <f>YEAR(Transaction[[#This Row],[DATE]])</f>
        <v>2020</v>
      </c>
    </row>
    <row r="115" spans="1:16" x14ac:dyDescent="0.3">
      <c r="A115" s="11">
        <v>43944</v>
      </c>
      <c r="B115" s="12" t="str" cm="1">
        <f t="array" ref="B115">_xlfn.XLOOKUP(G115,Product[[#All],[PRODUCT NAME]],Product[[#All],[CODE]],"",0,1)</f>
        <v>PRC006</v>
      </c>
      <c r="C115" s="12">
        <v>82</v>
      </c>
      <c r="D115" s="12" t="s">
        <v>53</v>
      </c>
      <c r="E115" s="12" t="s">
        <v>132</v>
      </c>
      <c r="F115" s="13">
        <v>0</v>
      </c>
      <c r="G115" s="12" t="s">
        <v>26</v>
      </c>
      <c r="H115" s="12" t="str">
        <f>VLOOKUP(LEFT(B115,3),Table2[#All],2,)</f>
        <v>Personal Care</v>
      </c>
      <c r="I115" s="12" t="s">
        <v>1</v>
      </c>
      <c r="J115" s="14">
        <f>VLOOKUP(Transaction!B115,Product[#All],5,0)</f>
        <v>14000</v>
      </c>
      <c r="K115" s="14">
        <f>VLOOKUP(Transaction!B115,Product[#All],6,0)</f>
        <v>17500</v>
      </c>
      <c r="L115" s="19">
        <f>Transaction[[#This Row],[QTY]]*Transaction[[#This Row],[PURCHASE PRICE]]</f>
        <v>1148000</v>
      </c>
      <c r="M115" s="19">
        <f>Transaction[[#This Row],[QTY]]*Transaction[[#This Row],[SELLING PRICE]]</f>
        <v>1435000</v>
      </c>
      <c r="N115" s="12">
        <f>DAY(Transaction[[#This Row],[DATE]])</f>
        <v>23</v>
      </c>
      <c r="O115" s="12" t="str">
        <f>TEXT(Transaction[[#This Row],[DATE]],"mmm")</f>
        <v>Apr</v>
      </c>
      <c r="P115" s="12">
        <f>YEAR(Transaction[[#This Row],[DATE]])</f>
        <v>2020</v>
      </c>
    </row>
    <row r="116" spans="1:16" x14ac:dyDescent="0.3">
      <c r="A116" s="11">
        <v>43945</v>
      </c>
      <c r="B116" s="12" t="str" cm="1">
        <f t="array" ref="B116">_xlfn.XLOOKUP(G116,Product[[#All],[PRODUCT NAME]],Product[[#All],[CODE]],"",0,1)</f>
        <v>FOD010</v>
      </c>
      <c r="C116" s="12">
        <v>72</v>
      </c>
      <c r="D116" s="12" t="s">
        <v>130</v>
      </c>
      <c r="E116" s="12" t="s">
        <v>52</v>
      </c>
      <c r="F116" s="13">
        <v>0</v>
      </c>
      <c r="G116" s="12" t="s">
        <v>10</v>
      </c>
      <c r="H116" s="12" t="str">
        <f>VLOOKUP(LEFT(B116,3),Table2[#All],2,)</f>
        <v>Food</v>
      </c>
      <c r="I116" s="12" t="s">
        <v>1</v>
      </c>
      <c r="J116" s="14">
        <f>VLOOKUP(Transaction!B116,Product[#All],5,0)</f>
        <v>10000</v>
      </c>
      <c r="K116" s="14">
        <f>VLOOKUP(Transaction!B116,Product[#All],6,0)</f>
        <v>12500</v>
      </c>
      <c r="L116" s="19">
        <f>Transaction[[#This Row],[QTY]]*Transaction[[#This Row],[PURCHASE PRICE]]</f>
        <v>720000</v>
      </c>
      <c r="M116" s="19">
        <f>Transaction[[#This Row],[QTY]]*Transaction[[#This Row],[SELLING PRICE]]</f>
        <v>900000</v>
      </c>
      <c r="N116" s="12">
        <f>DAY(Transaction[[#This Row],[DATE]])</f>
        <v>24</v>
      </c>
      <c r="O116" s="12" t="str">
        <f>TEXT(Transaction[[#This Row],[DATE]],"mmm")</f>
        <v>Apr</v>
      </c>
      <c r="P116" s="12">
        <f>YEAR(Transaction[[#This Row],[DATE]])</f>
        <v>2020</v>
      </c>
    </row>
    <row r="117" spans="1:16" x14ac:dyDescent="0.3">
      <c r="A117" s="11">
        <v>43946</v>
      </c>
      <c r="B117" s="12" t="str" cm="1">
        <f t="array" ref="B117">_xlfn.XLOOKUP(G117,Product[[#All],[PRODUCT NAME]],Product[[#All],[CODE]],"",0,1)</f>
        <v>ELC009</v>
      </c>
      <c r="C117" s="12">
        <v>71</v>
      </c>
      <c r="D117" s="12" t="s">
        <v>130</v>
      </c>
      <c r="E117" s="12" t="s">
        <v>52</v>
      </c>
      <c r="F117" s="13">
        <v>0</v>
      </c>
      <c r="G117" s="12" t="s">
        <v>48</v>
      </c>
      <c r="H117" s="12" t="str">
        <f>VLOOKUP(LEFT(B117,3),Table2[#All],2,)</f>
        <v>Electronics</v>
      </c>
      <c r="I117" s="12" t="s">
        <v>1</v>
      </c>
      <c r="J117" s="14">
        <f>VLOOKUP(Transaction!B117,Product[#All],5,0)</f>
        <v>12000</v>
      </c>
      <c r="K117" s="14">
        <f>VLOOKUP(Transaction!B117,Product[#All],6,0)</f>
        <v>20000</v>
      </c>
      <c r="L117" s="19">
        <f>Transaction[[#This Row],[QTY]]*Transaction[[#This Row],[PURCHASE PRICE]]</f>
        <v>852000</v>
      </c>
      <c r="M117" s="19">
        <f>Transaction[[#This Row],[QTY]]*Transaction[[#This Row],[SELLING PRICE]]</f>
        <v>1420000</v>
      </c>
      <c r="N117" s="12">
        <f>DAY(Transaction[[#This Row],[DATE]])</f>
        <v>25</v>
      </c>
      <c r="O117" s="12" t="str">
        <f>TEXT(Transaction[[#This Row],[DATE]],"mmm")</f>
        <v>Apr</v>
      </c>
      <c r="P117" s="12">
        <f>YEAR(Transaction[[#This Row],[DATE]])</f>
        <v>2020</v>
      </c>
    </row>
    <row r="118" spans="1:16" x14ac:dyDescent="0.3">
      <c r="A118" s="11">
        <v>43947</v>
      </c>
      <c r="B118" s="12" t="str" cm="1">
        <f t="array" ref="B118">_xlfn.XLOOKUP(G118,Product[[#All],[PRODUCT NAME]],Product[[#All],[CODE]],"",0,1)</f>
        <v>ELC008</v>
      </c>
      <c r="C118" s="12">
        <v>72</v>
      </c>
      <c r="D118" s="12" t="s">
        <v>131</v>
      </c>
      <c r="E118" s="12" t="s">
        <v>52</v>
      </c>
      <c r="F118" s="13">
        <v>0</v>
      </c>
      <c r="G118" s="12" t="s">
        <v>47</v>
      </c>
      <c r="H118" s="12" t="str">
        <f>VLOOKUP(LEFT(B118,3),Table2[#All],2,)</f>
        <v>Electronics</v>
      </c>
      <c r="I118" s="12" t="s">
        <v>1</v>
      </c>
      <c r="J118" s="14">
        <f>VLOOKUP(Transaction!B118,Product[#All],5,0)</f>
        <v>20000</v>
      </c>
      <c r="K118" s="14">
        <f>VLOOKUP(Transaction!B118,Product[#All],6,0)</f>
        <v>35000</v>
      </c>
      <c r="L118" s="19">
        <f>Transaction[[#This Row],[QTY]]*Transaction[[#This Row],[PURCHASE PRICE]]</f>
        <v>1440000</v>
      </c>
      <c r="M118" s="19">
        <f>Transaction[[#This Row],[QTY]]*Transaction[[#This Row],[SELLING PRICE]]</f>
        <v>2520000</v>
      </c>
      <c r="N118" s="12">
        <f>DAY(Transaction[[#This Row],[DATE]])</f>
        <v>26</v>
      </c>
      <c r="O118" s="12" t="str">
        <f>TEXT(Transaction[[#This Row],[DATE]],"mmm")</f>
        <v>Apr</v>
      </c>
      <c r="P118" s="12">
        <f>YEAR(Transaction[[#This Row],[DATE]])</f>
        <v>2020</v>
      </c>
    </row>
    <row r="119" spans="1:16" x14ac:dyDescent="0.3">
      <c r="A119" s="11">
        <v>43948</v>
      </c>
      <c r="B119" s="12" t="str" cm="1">
        <f t="array" ref="B119">_xlfn.XLOOKUP(G119,Product[[#All],[PRODUCT NAME]],Product[[#All],[CODE]],"",0,1)</f>
        <v>BEV008</v>
      </c>
      <c r="C119" s="12">
        <v>74</v>
      </c>
      <c r="D119" s="12" t="s">
        <v>53</v>
      </c>
      <c r="E119" s="12" t="s">
        <v>132</v>
      </c>
      <c r="F119" s="13">
        <v>0</v>
      </c>
      <c r="G119" s="12" t="s">
        <v>18</v>
      </c>
      <c r="H119" s="12" t="str">
        <f>VLOOKUP(LEFT(B119,3),Table2[#All],2,)</f>
        <v>Beverage</v>
      </c>
      <c r="I119" s="12" t="s">
        <v>1</v>
      </c>
      <c r="J119" s="14">
        <f>VLOOKUP(Transaction!B119,Product[#All],5,0)</f>
        <v>11000</v>
      </c>
      <c r="K119" s="14">
        <f>VLOOKUP(Transaction!B119,Product[#All],6,0)</f>
        <v>14000</v>
      </c>
      <c r="L119" s="19">
        <f>Transaction[[#This Row],[QTY]]*Transaction[[#This Row],[PURCHASE PRICE]]</f>
        <v>814000</v>
      </c>
      <c r="M119" s="19">
        <f>Transaction[[#This Row],[QTY]]*Transaction[[#This Row],[SELLING PRICE]]</f>
        <v>1036000</v>
      </c>
      <c r="N119" s="12">
        <f>DAY(Transaction[[#This Row],[DATE]])</f>
        <v>27</v>
      </c>
      <c r="O119" s="12" t="str">
        <f>TEXT(Transaction[[#This Row],[DATE]],"mmm")</f>
        <v>Apr</v>
      </c>
      <c r="P119" s="12">
        <f>YEAR(Transaction[[#This Row],[DATE]])</f>
        <v>2020</v>
      </c>
    </row>
    <row r="120" spans="1:16" x14ac:dyDescent="0.3">
      <c r="A120" s="11">
        <v>43949</v>
      </c>
      <c r="B120" s="12" t="str" cm="1">
        <f t="array" ref="B120">_xlfn.XLOOKUP(G120,Product[[#All],[PRODUCT NAME]],Product[[#All],[CODE]],"",0,1)</f>
        <v>STA007</v>
      </c>
      <c r="C120" s="12">
        <v>70</v>
      </c>
      <c r="D120" s="12" t="s">
        <v>131</v>
      </c>
      <c r="E120" s="12" t="s">
        <v>132</v>
      </c>
      <c r="F120" s="13">
        <v>0</v>
      </c>
      <c r="G120" s="12" t="s">
        <v>37</v>
      </c>
      <c r="H120" s="12" t="str">
        <f>VLOOKUP(LEFT(B120,3),Table2[#All],2,)</f>
        <v>Stationery</v>
      </c>
      <c r="I120" s="12" t="s">
        <v>1</v>
      </c>
      <c r="J120" s="14">
        <f>VLOOKUP(Transaction!B120,Product[#All],5,0)</f>
        <v>4500</v>
      </c>
      <c r="K120" s="14">
        <f>VLOOKUP(Transaction!B120,Product[#All],6,0)</f>
        <v>6800</v>
      </c>
      <c r="L120" s="19">
        <f>Transaction[[#This Row],[QTY]]*Transaction[[#This Row],[PURCHASE PRICE]]</f>
        <v>315000</v>
      </c>
      <c r="M120" s="19">
        <f>Transaction[[#This Row],[QTY]]*Transaction[[#This Row],[SELLING PRICE]]</f>
        <v>476000</v>
      </c>
      <c r="N120" s="12">
        <f>DAY(Transaction[[#This Row],[DATE]])</f>
        <v>28</v>
      </c>
      <c r="O120" s="12" t="str">
        <f>TEXT(Transaction[[#This Row],[DATE]],"mmm")</f>
        <v>Apr</v>
      </c>
      <c r="P120" s="12">
        <f>YEAR(Transaction[[#This Row],[DATE]])</f>
        <v>2020</v>
      </c>
    </row>
    <row r="121" spans="1:16" x14ac:dyDescent="0.3">
      <c r="A121" s="11">
        <v>43950</v>
      </c>
      <c r="B121" s="12" t="str" cm="1">
        <f t="array" ref="B121">_xlfn.XLOOKUP(G121,Product[[#All],[PRODUCT NAME]],Product[[#All],[CODE]],"",0,1)</f>
        <v>PRC004</v>
      </c>
      <c r="C121" s="12">
        <v>82</v>
      </c>
      <c r="D121" s="12" t="s">
        <v>53</v>
      </c>
      <c r="E121" s="12" t="s">
        <v>132</v>
      </c>
      <c r="F121" s="13">
        <v>0</v>
      </c>
      <c r="G121" s="12" t="s">
        <v>24</v>
      </c>
      <c r="H121" s="12" t="str">
        <f>VLOOKUP(LEFT(B121,3),Table2[#All],2,)</f>
        <v>Personal Care</v>
      </c>
      <c r="I121" s="12" t="s">
        <v>1</v>
      </c>
      <c r="J121" s="14">
        <f>VLOOKUP(Transaction!B121,Product[#All],5,0)</f>
        <v>7200</v>
      </c>
      <c r="K121" s="14">
        <f>VLOOKUP(Transaction!B121,Product[#All],6,0)</f>
        <v>10000</v>
      </c>
      <c r="L121" s="19">
        <f>Transaction[[#This Row],[QTY]]*Transaction[[#This Row],[PURCHASE PRICE]]</f>
        <v>590400</v>
      </c>
      <c r="M121" s="19">
        <f>Transaction[[#This Row],[QTY]]*Transaction[[#This Row],[SELLING PRICE]]</f>
        <v>820000</v>
      </c>
      <c r="N121" s="12">
        <f>DAY(Transaction[[#This Row],[DATE]])</f>
        <v>29</v>
      </c>
      <c r="O121" s="12" t="str">
        <f>TEXT(Transaction[[#This Row],[DATE]],"mmm")</f>
        <v>Apr</v>
      </c>
      <c r="P121" s="12">
        <f>YEAR(Transaction[[#This Row],[DATE]])</f>
        <v>2020</v>
      </c>
    </row>
    <row r="122" spans="1:16" x14ac:dyDescent="0.3">
      <c r="A122" s="11">
        <v>43951</v>
      </c>
      <c r="B122" s="12" t="str" cm="1">
        <f t="array" ref="B122">_xlfn.XLOOKUP(G122,Product[[#All],[PRODUCT NAME]],Product[[#All],[CODE]],"",0,1)</f>
        <v>FOD005</v>
      </c>
      <c r="C122" s="12">
        <v>74</v>
      </c>
      <c r="D122" s="12" t="s">
        <v>53</v>
      </c>
      <c r="E122" s="12" t="s">
        <v>52</v>
      </c>
      <c r="F122" s="13">
        <v>0</v>
      </c>
      <c r="G122" s="12" t="s">
        <v>5</v>
      </c>
      <c r="H122" s="12" t="str">
        <f>VLOOKUP(LEFT(B122,3),Table2[#All],2,)</f>
        <v>Food</v>
      </c>
      <c r="I122" s="12" t="s">
        <v>1</v>
      </c>
      <c r="J122" s="14">
        <f>VLOOKUP(Transaction!B122,Product[#All],5,0)</f>
        <v>12500</v>
      </c>
      <c r="K122" s="14">
        <f>VLOOKUP(Transaction!B122,Product[#All],6,0)</f>
        <v>15000</v>
      </c>
      <c r="L122" s="19">
        <f>Transaction[[#This Row],[QTY]]*Transaction[[#This Row],[PURCHASE PRICE]]</f>
        <v>925000</v>
      </c>
      <c r="M122" s="19">
        <f>Transaction[[#This Row],[QTY]]*Transaction[[#This Row],[SELLING PRICE]]</f>
        <v>1110000</v>
      </c>
      <c r="N122" s="12">
        <f>DAY(Transaction[[#This Row],[DATE]])</f>
        <v>30</v>
      </c>
      <c r="O122" s="12" t="str">
        <f>TEXT(Transaction[[#This Row],[DATE]],"mmm")</f>
        <v>Apr</v>
      </c>
      <c r="P122" s="12">
        <f>YEAR(Transaction[[#This Row],[DATE]])</f>
        <v>2020</v>
      </c>
    </row>
    <row r="123" spans="1:16" x14ac:dyDescent="0.3">
      <c r="A123" s="11">
        <v>43952</v>
      </c>
      <c r="B123" s="12" t="str" cm="1">
        <f t="array" ref="B123">_xlfn.XLOOKUP(G123,Product[[#All],[PRODUCT NAME]],Product[[#All],[CODE]],"",0,1)</f>
        <v>ELC007</v>
      </c>
      <c r="C123" s="12">
        <v>87</v>
      </c>
      <c r="D123" s="12" t="s">
        <v>130</v>
      </c>
      <c r="E123" s="12" t="s">
        <v>132</v>
      </c>
      <c r="F123" s="13">
        <v>0</v>
      </c>
      <c r="G123" s="12" t="s">
        <v>46</v>
      </c>
      <c r="H123" s="12" t="str">
        <f>VLOOKUP(LEFT(B123,3),Table2[#All],2,)</f>
        <v>Electronics</v>
      </c>
      <c r="I123" s="12" t="s">
        <v>1</v>
      </c>
      <c r="J123" s="14">
        <f>VLOOKUP(Transaction!B123,Product[#All],5,0)</f>
        <v>18000</v>
      </c>
      <c r="K123" s="14">
        <f>VLOOKUP(Transaction!B123,Product[#All],6,0)</f>
        <v>27000</v>
      </c>
      <c r="L123" s="19">
        <f>Transaction[[#This Row],[QTY]]*Transaction[[#This Row],[PURCHASE PRICE]]</f>
        <v>1566000</v>
      </c>
      <c r="M123" s="19">
        <f>Transaction[[#This Row],[QTY]]*Transaction[[#This Row],[SELLING PRICE]]</f>
        <v>2349000</v>
      </c>
      <c r="N123" s="12">
        <f>DAY(Transaction[[#This Row],[DATE]])</f>
        <v>1</v>
      </c>
      <c r="O123" s="12" t="str">
        <f>TEXT(Transaction[[#This Row],[DATE]],"mmm")</f>
        <v>May</v>
      </c>
      <c r="P123" s="12">
        <f>YEAR(Transaction[[#This Row],[DATE]])</f>
        <v>2020</v>
      </c>
    </row>
    <row r="124" spans="1:16" x14ac:dyDescent="0.3">
      <c r="A124" s="11">
        <v>43953</v>
      </c>
      <c r="B124" s="12" t="str" cm="1">
        <f t="array" ref="B124">_xlfn.XLOOKUP(G124,Product[[#All],[PRODUCT NAME]],Product[[#All],[CODE]],"",0,1)</f>
        <v>FOD002</v>
      </c>
      <c r="C124" s="12">
        <v>72</v>
      </c>
      <c r="D124" s="12" t="s">
        <v>130</v>
      </c>
      <c r="E124" s="12" t="s">
        <v>132</v>
      </c>
      <c r="F124" s="13">
        <v>0</v>
      </c>
      <c r="G124" s="12" t="s">
        <v>2</v>
      </c>
      <c r="H124" s="12" t="str">
        <f>VLOOKUP(LEFT(B124,3),Table2[#All],2,)</f>
        <v>Food</v>
      </c>
      <c r="I124" s="12" t="s">
        <v>1</v>
      </c>
      <c r="J124" s="14">
        <f>VLOOKUP(Transaction!B124,Product[#All],5,0)</f>
        <v>15500</v>
      </c>
      <c r="K124" s="14">
        <f>VLOOKUP(Transaction!B124,Product[#All],6,0)</f>
        <v>18000</v>
      </c>
      <c r="L124" s="19">
        <f>Transaction[[#This Row],[QTY]]*Transaction[[#This Row],[PURCHASE PRICE]]</f>
        <v>1116000</v>
      </c>
      <c r="M124" s="19">
        <f>Transaction[[#This Row],[QTY]]*Transaction[[#This Row],[SELLING PRICE]]</f>
        <v>1296000</v>
      </c>
      <c r="N124" s="12">
        <f>DAY(Transaction[[#This Row],[DATE]])</f>
        <v>2</v>
      </c>
      <c r="O124" s="12" t="str">
        <f>TEXT(Transaction[[#This Row],[DATE]],"mmm")</f>
        <v>May</v>
      </c>
      <c r="P124" s="12">
        <f>YEAR(Transaction[[#This Row],[DATE]])</f>
        <v>2020</v>
      </c>
    </row>
    <row r="125" spans="1:16" x14ac:dyDescent="0.3">
      <c r="A125" s="11">
        <v>43954</v>
      </c>
      <c r="B125" s="12" t="str" cm="1">
        <f t="array" ref="B125">_xlfn.XLOOKUP(G125,Product[[#All],[PRODUCT NAME]],Product[[#All],[CODE]],"",0,1)</f>
        <v>BEV004</v>
      </c>
      <c r="C125" s="12">
        <v>76</v>
      </c>
      <c r="D125" s="12" t="s">
        <v>130</v>
      </c>
      <c r="E125" s="12" t="s">
        <v>52</v>
      </c>
      <c r="F125" s="13">
        <v>0</v>
      </c>
      <c r="G125" s="12" t="s">
        <v>14</v>
      </c>
      <c r="H125" s="12" t="str">
        <f>VLOOKUP(LEFT(B125,3),Table2[#All],2,)</f>
        <v>Beverage</v>
      </c>
      <c r="I125" s="12" t="s">
        <v>1</v>
      </c>
      <c r="J125" s="14">
        <f>VLOOKUP(Transaction!B125,Product[#All],5,0)</f>
        <v>8000</v>
      </c>
      <c r="K125" s="14">
        <f>VLOOKUP(Transaction!B125,Product[#All],6,0)</f>
        <v>10500</v>
      </c>
      <c r="L125" s="19">
        <f>Transaction[[#This Row],[QTY]]*Transaction[[#This Row],[PURCHASE PRICE]]</f>
        <v>608000</v>
      </c>
      <c r="M125" s="19">
        <f>Transaction[[#This Row],[QTY]]*Transaction[[#This Row],[SELLING PRICE]]</f>
        <v>798000</v>
      </c>
      <c r="N125" s="12">
        <f>DAY(Transaction[[#This Row],[DATE]])</f>
        <v>3</v>
      </c>
      <c r="O125" s="12" t="str">
        <f>TEXT(Transaction[[#This Row],[DATE]],"mmm")</f>
        <v>May</v>
      </c>
      <c r="P125" s="12">
        <f>YEAR(Transaction[[#This Row],[DATE]])</f>
        <v>2020</v>
      </c>
    </row>
    <row r="126" spans="1:16" x14ac:dyDescent="0.3">
      <c r="A126" s="11">
        <v>43955</v>
      </c>
      <c r="B126" s="12" t="str" cm="1">
        <f t="array" ref="B126">_xlfn.XLOOKUP(G126,Product[[#All],[PRODUCT NAME]],Product[[#All],[CODE]],"",0,1)</f>
        <v>PRC007</v>
      </c>
      <c r="C126" s="12">
        <v>88</v>
      </c>
      <c r="D126" s="12" t="s">
        <v>130</v>
      </c>
      <c r="E126" s="12" t="s">
        <v>52</v>
      </c>
      <c r="F126" s="13">
        <v>0</v>
      </c>
      <c r="G126" s="12" t="s">
        <v>27</v>
      </c>
      <c r="H126" s="12" t="str">
        <f>VLOOKUP(LEFT(B126,3),Table2[#All],2,)</f>
        <v>Personal Care</v>
      </c>
      <c r="I126" s="12" t="s">
        <v>1</v>
      </c>
      <c r="J126" s="14">
        <f>VLOOKUP(Transaction!B126,Product[#All],5,0)</f>
        <v>9500</v>
      </c>
      <c r="K126" s="14">
        <f>VLOOKUP(Transaction!B126,Product[#All],6,0)</f>
        <v>12000</v>
      </c>
      <c r="L126" s="19">
        <f>Transaction[[#This Row],[QTY]]*Transaction[[#This Row],[PURCHASE PRICE]]</f>
        <v>836000</v>
      </c>
      <c r="M126" s="19">
        <f>Transaction[[#This Row],[QTY]]*Transaction[[#This Row],[SELLING PRICE]]</f>
        <v>1056000</v>
      </c>
      <c r="N126" s="12">
        <f>DAY(Transaction[[#This Row],[DATE]])</f>
        <v>4</v>
      </c>
      <c r="O126" s="12" t="str">
        <f>TEXT(Transaction[[#This Row],[DATE]],"mmm")</f>
        <v>May</v>
      </c>
      <c r="P126" s="12">
        <f>YEAR(Transaction[[#This Row],[DATE]])</f>
        <v>2020</v>
      </c>
    </row>
    <row r="127" spans="1:16" x14ac:dyDescent="0.3">
      <c r="A127" s="11">
        <v>43956</v>
      </c>
      <c r="B127" s="12" t="str" cm="1">
        <f t="array" ref="B127">_xlfn.XLOOKUP(G127,Product[[#All],[PRODUCT NAME]],Product[[#All],[CODE]],"",0,1)</f>
        <v>PRC001</v>
      </c>
      <c r="C127" s="12">
        <v>70</v>
      </c>
      <c r="D127" s="12" t="s">
        <v>53</v>
      </c>
      <c r="E127" s="12" t="s">
        <v>52</v>
      </c>
      <c r="F127" s="13">
        <v>0</v>
      </c>
      <c r="G127" s="12" t="s">
        <v>21</v>
      </c>
      <c r="H127" s="12" t="str">
        <f>VLOOKUP(LEFT(B127,3),Table2[#All],2,)</f>
        <v>Personal Care</v>
      </c>
      <c r="I127" s="12" t="s">
        <v>1</v>
      </c>
      <c r="J127" s="14">
        <f>VLOOKUP(Transaction!B127,Product[#All],5,0)</f>
        <v>18000</v>
      </c>
      <c r="K127" s="14">
        <f>VLOOKUP(Transaction!B127,Product[#All],6,0)</f>
        <v>21000</v>
      </c>
      <c r="L127" s="19">
        <f>Transaction[[#This Row],[QTY]]*Transaction[[#This Row],[PURCHASE PRICE]]</f>
        <v>1260000</v>
      </c>
      <c r="M127" s="19">
        <f>Transaction[[#This Row],[QTY]]*Transaction[[#This Row],[SELLING PRICE]]</f>
        <v>1470000</v>
      </c>
      <c r="N127" s="12">
        <f>DAY(Transaction[[#This Row],[DATE]])</f>
        <v>5</v>
      </c>
      <c r="O127" s="12" t="str">
        <f>TEXT(Transaction[[#This Row],[DATE]],"mmm")</f>
        <v>May</v>
      </c>
      <c r="P127" s="12">
        <f>YEAR(Transaction[[#This Row],[DATE]])</f>
        <v>2020</v>
      </c>
    </row>
    <row r="128" spans="1:16" x14ac:dyDescent="0.3">
      <c r="A128" s="11">
        <v>43957</v>
      </c>
      <c r="B128" s="12" t="str" cm="1">
        <f t="array" ref="B128">_xlfn.XLOOKUP(G128,Product[[#All],[PRODUCT NAME]],Product[[#All],[CODE]],"",0,1)</f>
        <v>BEV006</v>
      </c>
      <c r="C128" s="12">
        <v>82</v>
      </c>
      <c r="D128" s="12" t="s">
        <v>131</v>
      </c>
      <c r="E128" s="12" t="s">
        <v>52</v>
      </c>
      <c r="F128" s="13">
        <v>0</v>
      </c>
      <c r="G128" s="12" t="s">
        <v>16</v>
      </c>
      <c r="H128" s="12" t="str">
        <f>VLOOKUP(LEFT(B128,3),Table2[#All],2,)</f>
        <v>Beverage</v>
      </c>
      <c r="I128" s="12" t="s">
        <v>1</v>
      </c>
      <c r="J128" s="14">
        <f>VLOOKUP(Transaction!B128,Product[#All],5,0)</f>
        <v>7200</v>
      </c>
      <c r="K128" s="14">
        <f>VLOOKUP(Transaction!B128,Product[#All],6,0)</f>
        <v>9500</v>
      </c>
      <c r="L128" s="19">
        <f>Transaction[[#This Row],[QTY]]*Transaction[[#This Row],[PURCHASE PRICE]]</f>
        <v>590400</v>
      </c>
      <c r="M128" s="19">
        <f>Transaction[[#This Row],[QTY]]*Transaction[[#This Row],[SELLING PRICE]]</f>
        <v>779000</v>
      </c>
      <c r="N128" s="12">
        <f>DAY(Transaction[[#This Row],[DATE]])</f>
        <v>6</v>
      </c>
      <c r="O128" s="12" t="str">
        <f>TEXT(Transaction[[#This Row],[DATE]],"mmm")</f>
        <v>May</v>
      </c>
      <c r="P128" s="12">
        <f>YEAR(Transaction[[#This Row],[DATE]])</f>
        <v>2020</v>
      </c>
    </row>
    <row r="129" spans="1:16" x14ac:dyDescent="0.3">
      <c r="A129" s="11">
        <v>43958</v>
      </c>
      <c r="B129" s="12" t="str" cm="1">
        <f t="array" ref="B129">_xlfn.XLOOKUP(G129,Product[[#All],[PRODUCT NAME]],Product[[#All],[CODE]],"",0,1)</f>
        <v>ELC008</v>
      </c>
      <c r="C129" s="12">
        <v>70</v>
      </c>
      <c r="D129" s="12" t="s">
        <v>53</v>
      </c>
      <c r="E129" s="12" t="s">
        <v>132</v>
      </c>
      <c r="F129" s="13">
        <v>0</v>
      </c>
      <c r="G129" s="12" t="s">
        <v>47</v>
      </c>
      <c r="H129" s="12" t="str">
        <f>VLOOKUP(LEFT(B129,3),Table2[#All],2,)</f>
        <v>Electronics</v>
      </c>
      <c r="I129" s="12" t="s">
        <v>1</v>
      </c>
      <c r="J129" s="14">
        <f>VLOOKUP(Transaction!B129,Product[#All],5,0)</f>
        <v>20000</v>
      </c>
      <c r="K129" s="14">
        <f>VLOOKUP(Transaction!B129,Product[#All],6,0)</f>
        <v>35000</v>
      </c>
      <c r="L129" s="19">
        <f>Transaction[[#This Row],[QTY]]*Transaction[[#This Row],[PURCHASE PRICE]]</f>
        <v>1400000</v>
      </c>
      <c r="M129" s="19">
        <f>Transaction[[#This Row],[QTY]]*Transaction[[#This Row],[SELLING PRICE]]</f>
        <v>2450000</v>
      </c>
      <c r="N129" s="12">
        <f>DAY(Transaction[[#This Row],[DATE]])</f>
        <v>7</v>
      </c>
      <c r="O129" s="12" t="str">
        <f>TEXT(Transaction[[#This Row],[DATE]],"mmm")</f>
        <v>May</v>
      </c>
      <c r="P129" s="12">
        <f>YEAR(Transaction[[#This Row],[DATE]])</f>
        <v>2020</v>
      </c>
    </row>
    <row r="130" spans="1:16" x14ac:dyDescent="0.3">
      <c r="A130" s="11">
        <v>43959</v>
      </c>
      <c r="B130" s="12" t="str" cm="1">
        <f t="array" ref="B130">_xlfn.XLOOKUP(G130,Product[[#All],[PRODUCT NAME]],Product[[#All],[CODE]],"",0,1)</f>
        <v>BEV003</v>
      </c>
      <c r="C130" s="12">
        <v>90</v>
      </c>
      <c r="D130" s="12" t="s">
        <v>53</v>
      </c>
      <c r="E130" s="12" t="s">
        <v>52</v>
      </c>
      <c r="F130" s="13">
        <v>0</v>
      </c>
      <c r="G130" s="12" t="s">
        <v>13</v>
      </c>
      <c r="H130" s="12" t="str">
        <f>VLOOKUP(LEFT(B130,3),Table2[#All],2,)</f>
        <v>Beverage</v>
      </c>
      <c r="I130" s="12" t="s">
        <v>1</v>
      </c>
      <c r="J130" s="14">
        <f>VLOOKUP(Transaction!B130,Product[#All],5,0)</f>
        <v>3000</v>
      </c>
      <c r="K130" s="14">
        <f>VLOOKUP(Transaction!B130,Product[#All],6,0)</f>
        <v>4500</v>
      </c>
      <c r="L130" s="19">
        <f>Transaction[[#This Row],[QTY]]*Transaction[[#This Row],[PURCHASE PRICE]]</f>
        <v>270000</v>
      </c>
      <c r="M130" s="19">
        <f>Transaction[[#This Row],[QTY]]*Transaction[[#This Row],[SELLING PRICE]]</f>
        <v>405000</v>
      </c>
      <c r="N130" s="12">
        <f>DAY(Transaction[[#This Row],[DATE]])</f>
        <v>8</v>
      </c>
      <c r="O130" s="12" t="str">
        <f>TEXT(Transaction[[#This Row],[DATE]],"mmm")</f>
        <v>May</v>
      </c>
      <c r="P130" s="12">
        <f>YEAR(Transaction[[#This Row],[DATE]])</f>
        <v>2020</v>
      </c>
    </row>
    <row r="131" spans="1:16" x14ac:dyDescent="0.3">
      <c r="A131" s="11">
        <v>43960</v>
      </c>
      <c r="B131" s="12" t="str" cm="1">
        <f t="array" ref="B131">_xlfn.XLOOKUP(G131,Product[[#All],[PRODUCT NAME]],Product[[#All],[CODE]],"",0,1)</f>
        <v>PRC001</v>
      </c>
      <c r="C131" s="12">
        <v>70</v>
      </c>
      <c r="D131" s="12" t="s">
        <v>53</v>
      </c>
      <c r="E131" s="12" t="s">
        <v>132</v>
      </c>
      <c r="F131" s="13">
        <v>0</v>
      </c>
      <c r="G131" s="12" t="s">
        <v>21</v>
      </c>
      <c r="H131" s="12" t="str">
        <f>VLOOKUP(LEFT(B131,3),Table2[#All],2,)</f>
        <v>Personal Care</v>
      </c>
      <c r="I131" s="12" t="s">
        <v>1</v>
      </c>
      <c r="J131" s="14">
        <f>VLOOKUP(Transaction!B131,Product[#All],5,0)</f>
        <v>18000</v>
      </c>
      <c r="K131" s="14">
        <f>VLOOKUP(Transaction!B131,Product[#All],6,0)</f>
        <v>21000</v>
      </c>
      <c r="L131" s="19">
        <f>Transaction[[#This Row],[QTY]]*Transaction[[#This Row],[PURCHASE PRICE]]</f>
        <v>1260000</v>
      </c>
      <c r="M131" s="19">
        <f>Transaction[[#This Row],[QTY]]*Transaction[[#This Row],[SELLING PRICE]]</f>
        <v>1470000</v>
      </c>
      <c r="N131" s="12">
        <f>DAY(Transaction[[#This Row],[DATE]])</f>
        <v>9</v>
      </c>
      <c r="O131" s="12" t="str">
        <f>TEXT(Transaction[[#This Row],[DATE]],"mmm")</f>
        <v>May</v>
      </c>
      <c r="P131" s="12">
        <f>YEAR(Transaction[[#This Row],[DATE]])</f>
        <v>2020</v>
      </c>
    </row>
    <row r="132" spans="1:16" x14ac:dyDescent="0.3">
      <c r="A132" s="11">
        <v>43961</v>
      </c>
      <c r="B132" s="12" t="str" cm="1">
        <f t="array" ref="B132">_xlfn.XLOOKUP(G132,Product[[#All],[PRODUCT NAME]],Product[[#All],[CODE]],"",0,1)</f>
        <v>FOD005</v>
      </c>
      <c r="C132" s="12">
        <v>90</v>
      </c>
      <c r="D132" s="12" t="s">
        <v>53</v>
      </c>
      <c r="E132" s="12" t="s">
        <v>132</v>
      </c>
      <c r="F132" s="13">
        <v>0</v>
      </c>
      <c r="G132" s="12" t="s">
        <v>5</v>
      </c>
      <c r="H132" s="12" t="str">
        <f>VLOOKUP(LEFT(B132,3),Table2[#All],2,)</f>
        <v>Food</v>
      </c>
      <c r="I132" s="12" t="s">
        <v>1</v>
      </c>
      <c r="J132" s="14">
        <f>VLOOKUP(Transaction!B132,Product[#All],5,0)</f>
        <v>12500</v>
      </c>
      <c r="K132" s="14">
        <f>VLOOKUP(Transaction!B132,Product[#All],6,0)</f>
        <v>15000</v>
      </c>
      <c r="L132" s="19">
        <f>Transaction[[#This Row],[QTY]]*Transaction[[#This Row],[PURCHASE PRICE]]</f>
        <v>1125000</v>
      </c>
      <c r="M132" s="19">
        <f>Transaction[[#This Row],[QTY]]*Transaction[[#This Row],[SELLING PRICE]]</f>
        <v>1350000</v>
      </c>
      <c r="N132" s="12">
        <f>DAY(Transaction[[#This Row],[DATE]])</f>
        <v>10</v>
      </c>
      <c r="O132" s="12" t="str">
        <f>TEXT(Transaction[[#This Row],[DATE]],"mmm")</f>
        <v>May</v>
      </c>
      <c r="P132" s="12">
        <f>YEAR(Transaction[[#This Row],[DATE]])</f>
        <v>2020</v>
      </c>
    </row>
    <row r="133" spans="1:16" x14ac:dyDescent="0.3">
      <c r="A133" s="11">
        <v>43962</v>
      </c>
      <c r="B133" s="12" t="str" cm="1">
        <f t="array" ref="B133">_xlfn.XLOOKUP(G133,Product[[#All],[PRODUCT NAME]],Product[[#All],[CODE]],"",0,1)</f>
        <v>ELC006</v>
      </c>
      <c r="C133" s="12">
        <v>77</v>
      </c>
      <c r="D133" s="12" t="s">
        <v>130</v>
      </c>
      <c r="E133" s="12" t="s">
        <v>132</v>
      </c>
      <c r="F133" s="13">
        <v>0</v>
      </c>
      <c r="G133" s="12" t="s">
        <v>141</v>
      </c>
      <c r="H133" s="12" t="str">
        <f>VLOOKUP(LEFT(B133,3),Table2[#All],2,)</f>
        <v>Electronics</v>
      </c>
      <c r="I133" s="12" t="s">
        <v>1</v>
      </c>
      <c r="J133" s="14">
        <f>VLOOKUP(Transaction!B133,Product[#All],5,0)</f>
        <v>15000</v>
      </c>
      <c r="K133" s="14">
        <f>VLOOKUP(Transaction!B133,Product[#All],6,0)</f>
        <v>20000</v>
      </c>
      <c r="L133" s="19">
        <f>Transaction[[#This Row],[QTY]]*Transaction[[#This Row],[PURCHASE PRICE]]</f>
        <v>1155000</v>
      </c>
      <c r="M133" s="19">
        <f>Transaction[[#This Row],[QTY]]*Transaction[[#This Row],[SELLING PRICE]]</f>
        <v>1540000</v>
      </c>
      <c r="N133" s="12">
        <f>DAY(Transaction[[#This Row],[DATE]])</f>
        <v>11</v>
      </c>
      <c r="O133" s="12" t="str">
        <f>TEXT(Transaction[[#This Row],[DATE]],"mmm")</f>
        <v>May</v>
      </c>
      <c r="P133" s="12">
        <f>YEAR(Transaction[[#This Row],[DATE]])</f>
        <v>2020</v>
      </c>
    </row>
    <row r="134" spans="1:16" x14ac:dyDescent="0.3">
      <c r="A134" s="11">
        <v>43963</v>
      </c>
      <c r="B134" s="12" t="str" cm="1">
        <f t="array" ref="B134">_xlfn.XLOOKUP(G134,Product[[#All],[PRODUCT NAME]],Product[[#All],[CODE]],"",0,1)</f>
        <v>ELC001</v>
      </c>
      <c r="C134" s="12">
        <v>81</v>
      </c>
      <c r="D134" s="12" t="s">
        <v>53</v>
      </c>
      <c r="E134" s="12" t="s">
        <v>52</v>
      </c>
      <c r="F134" s="13">
        <v>0</v>
      </c>
      <c r="G134" s="12" t="s">
        <v>41</v>
      </c>
      <c r="H134" s="12" t="str">
        <f>VLOOKUP(LEFT(B134,3),Table2[#All],2,)</f>
        <v>Electronics</v>
      </c>
      <c r="I134" s="12" t="s">
        <v>1</v>
      </c>
      <c r="J134" s="14">
        <f>VLOOKUP(Transaction!B134,Product[#All],5,0)</f>
        <v>10000</v>
      </c>
      <c r="K134" s="14">
        <f>VLOOKUP(Transaction!B134,Product[#All],6,0)</f>
        <v>15000</v>
      </c>
      <c r="L134" s="19">
        <f>Transaction[[#This Row],[QTY]]*Transaction[[#This Row],[PURCHASE PRICE]]</f>
        <v>810000</v>
      </c>
      <c r="M134" s="19">
        <f>Transaction[[#This Row],[QTY]]*Transaction[[#This Row],[SELLING PRICE]]</f>
        <v>1215000</v>
      </c>
      <c r="N134" s="12">
        <f>DAY(Transaction[[#This Row],[DATE]])</f>
        <v>12</v>
      </c>
      <c r="O134" s="12" t="str">
        <f>TEXT(Transaction[[#This Row],[DATE]],"mmm")</f>
        <v>May</v>
      </c>
      <c r="P134" s="12">
        <f>YEAR(Transaction[[#This Row],[DATE]])</f>
        <v>2020</v>
      </c>
    </row>
    <row r="135" spans="1:16" x14ac:dyDescent="0.3">
      <c r="A135" s="11">
        <v>43964</v>
      </c>
      <c r="B135" s="12" t="str" cm="1">
        <f t="array" ref="B135">_xlfn.XLOOKUP(G135,Product[[#All],[PRODUCT NAME]],Product[[#All],[CODE]],"",0,1)</f>
        <v>PRC010</v>
      </c>
      <c r="C135" s="12">
        <v>79</v>
      </c>
      <c r="D135" s="12" t="s">
        <v>131</v>
      </c>
      <c r="E135" s="12" t="s">
        <v>132</v>
      </c>
      <c r="F135" s="13">
        <v>0</v>
      </c>
      <c r="G135" s="12" t="s">
        <v>30</v>
      </c>
      <c r="H135" s="12" t="str">
        <f>VLOOKUP(LEFT(B135,3),Table2[#All],2,)</f>
        <v>Personal Care</v>
      </c>
      <c r="I135" s="12" t="s">
        <v>1</v>
      </c>
      <c r="J135" s="14">
        <f>VLOOKUP(Transaction!B135,Product[#All],5,0)</f>
        <v>24500</v>
      </c>
      <c r="K135" s="14">
        <f>VLOOKUP(Transaction!B135,Product[#All],6,0)</f>
        <v>29000</v>
      </c>
      <c r="L135" s="19">
        <f>Transaction[[#This Row],[QTY]]*Transaction[[#This Row],[PURCHASE PRICE]]</f>
        <v>1935500</v>
      </c>
      <c r="M135" s="19">
        <f>Transaction[[#This Row],[QTY]]*Transaction[[#This Row],[SELLING PRICE]]</f>
        <v>2291000</v>
      </c>
      <c r="N135" s="12">
        <f>DAY(Transaction[[#This Row],[DATE]])</f>
        <v>13</v>
      </c>
      <c r="O135" s="12" t="str">
        <f>TEXT(Transaction[[#This Row],[DATE]],"mmm")</f>
        <v>May</v>
      </c>
      <c r="P135" s="12">
        <f>YEAR(Transaction[[#This Row],[DATE]])</f>
        <v>2020</v>
      </c>
    </row>
    <row r="136" spans="1:16" x14ac:dyDescent="0.3">
      <c r="A136" s="11">
        <v>43965</v>
      </c>
      <c r="B136" s="12" t="str" cm="1">
        <f t="array" ref="B136">_xlfn.XLOOKUP(G136,Product[[#All],[PRODUCT NAME]],Product[[#All],[CODE]],"",0,1)</f>
        <v>FOD008</v>
      </c>
      <c r="C136" s="12">
        <v>85</v>
      </c>
      <c r="D136" s="12" t="s">
        <v>131</v>
      </c>
      <c r="E136" s="12" t="s">
        <v>52</v>
      </c>
      <c r="F136" s="13">
        <v>0</v>
      </c>
      <c r="G136" s="12" t="s">
        <v>8</v>
      </c>
      <c r="H136" s="12" t="str">
        <f>VLOOKUP(LEFT(B136,3),Table2[#All],2,)</f>
        <v>Food</v>
      </c>
      <c r="I136" s="12" t="s">
        <v>1</v>
      </c>
      <c r="J136" s="14">
        <f>VLOOKUP(Transaction!B136,Product[#All],5,0)</f>
        <v>3000</v>
      </c>
      <c r="K136" s="14">
        <f>VLOOKUP(Transaction!B136,Product[#All],6,0)</f>
        <v>4500</v>
      </c>
      <c r="L136" s="19">
        <f>Transaction[[#This Row],[QTY]]*Transaction[[#This Row],[PURCHASE PRICE]]</f>
        <v>255000</v>
      </c>
      <c r="M136" s="19">
        <f>Transaction[[#This Row],[QTY]]*Transaction[[#This Row],[SELLING PRICE]]</f>
        <v>382500</v>
      </c>
      <c r="N136" s="12">
        <f>DAY(Transaction[[#This Row],[DATE]])</f>
        <v>14</v>
      </c>
      <c r="O136" s="12" t="str">
        <f>TEXT(Transaction[[#This Row],[DATE]],"mmm")</f>
        <v>May</v>
      </c>
      <c r="P136" s="12">
        <f>YEAR(Transaction[[#This Row],[DATE]])</f>
        <v>2020</v>
      </c>
    </row>
    <row r="137" spans="1:16" x14ac:dyDescent="0.3">
      <c r="A137" s="11">
        <v>43966</v>
      </c>
      <c r="B137" s="12" t="str" cm="1">
        <f t="array" ref="B137">_xlfn.XLOOKUP(G137,Product[[#All],[PRODUCT NAME]],Product[[#All],[CODE]],"",0,1)</f>
        <v>ELC004</v>
      </c>
      <c r="C137" s="12">
        <v>77</v>
      </c>
      <c r="D137" s="12" t="s">
        <v>130</v>
      </c>
      <c r="E137" s="12" t="s">
        <v>52</v>
      </c>
      <c r="F137" s="13">
        <v>0</v>
      </c>
      <c r="G137" s="12" t="s">
        <v>44</v>
      </c>
      <c r="H137" s="12" t="str">
        <f>VLOOKUP(LEFT(B137,3),Table2[#All],2,)</f>
        <v>Electronics</v>
      </c>
      <c r="I137" s="12" t="s">
        <v>1</v>
      </c>
      <c r="J137" s="14">
        <f>VLOOKUP(Transaction!B137,Product[#All],5,0)</f>
        <v>20000</v>
      </c>
      <c r="K137" s="14">
        <f>VLOOKUP(Transaction!B137,Product[#All],6,0)</f>
        <v>30000</v>
      </c>
      <c r="L137" s="19">
        <f>Transaction[[#This Row],[QTY]]*Transaction[[#This Row],[PURCHASE PRICE]]</f>
        <v>1540000</v>
      </c>
      <c r="M137" s="19">
        <f>Transaction[[#This Row],[QTY]]*Transaction[[#This Row],[SELLING PRICE]]</f>
        <v>2310000</v>
      </c>
      <c r="N137" s="12">
        <f>DAY(Transaction[[#This Row],[DATE]])</f>
        <v>15</v>
      </c>
      <c r="O137" s="12" t="str">
        <f>TEXT(Transaction[[#This Row],[DATE]],"mmm")</f>
        <v>May</v>
      </c>
      <c r="P137" s="12">
        <f>YEAR(Transaction[[#This Row],[DATE]])</f>
        <v>2020</v>
      </c>
    </row>
    <row r="138" spans="1:16" x14ac:dyDescent="0.3">
      <c r="A138" s="11">
        <v>43967</v>
      </c>
      <c r="B138" s="12" t="str" cm="1">
        <f t="array" ref="B138">_xlfn.XLOOKUP(G138,Product[[#All],[PRODUCT NAME]],Product[[#All],[CODE]],"",0,1)</f>
        <v>ELC001</v>
      </c>
      <c r="C138" s="12">
        <v>89</v>
      </c>
      <c r="D138" s="12" t="s">
        <v>53</v>
      </c>
      <c r="E138" s="12" t="s">
        <v>132</v>
      </c>
      <c r="F138" s="13">
        <v>0</v>
      </c>
      <c r="G138" s="12" t="s">
        <v>41</v>
      </c>
      <c r="H138" s="12" t="str">
        <f>VLOOKUP(LEFT(B138,3),Table2[#All],2,)</f>
        <v>Electronics</v>
      </c>
      <c r="I138" s="12" t="s">
        <v>1</v>
      </c>
      <c r="J138" s="14">
        <f>VLOOKUP(Transaction!B138,Product[#All],5,0)</f>
        <v>10000</v>
      </c>
      <c r="K138" s="14">
        <f>VLOOKUP(Transaction!B138,Product[#All],6,0)</f>
        <v>15000</v>
      </c>
      <c r="L138" s="19">
        <f>Transaction[[#This Row],[QTY]]*Transaction[[#This Row],[PURCHASE PRICE]]</f>
        <v>890000</v>
      </c>
      <c r="M138" s="19">
        <f>Transaction[[#This Row],[QTY]]*Transaction[[#This Row],[SELLING PRICE]]</f>
        <v>1335000</v>
      </c>
      <c r="N138" s="12">
        <f>DAY(Transaction[[#This Row],[DATE]])</f>
        <v>16</v>
      </c>
      <c r="O138" s="12" t="str">
        <f>TEXT(Transaction[[#This Row],[DATE]],"mmm")</f>
        <v>May</v>
      </c>
      <c r="P138" s="12">
        <f>YEAR(Transaction[[#This Row],[DATE]])</f>
        <v>2020</v>
      </c>
    </row>
    <row r="139" spans="1:16" x14ac:dyDescent="0.3">
      <c r="A139" s="11">
        <v>43968</v>
      </c>
      <c r="B139" s="12" t="str" cm="1">
        <f t="array" ref="B139">_xlfn.XLOOKUP(G139,Product[[#All],[PRODUCT NAME]],Product[[#All],[CODE]],"",0,1)</f>
        <v>FOD002</v>
      </c>
      <c r="C139" s="12">
        <v>79</v>
      </c>
      <c r="D139" s="12" t="s">
        <v>53</v>
      </c>
      <c r="E139" s="12" t="s">
        <v>52</v>
      </c>
      <c r="F139" s="13">
        <v>0</v>
      </c>
      <c r="G139" s="12" t="s">
        <v>2</v>
      </c>
      <c r="H139" s="12" t="str">
        <f>VLOOKUP(LEFT(B139,3),Table2[#All],2,)</f>
        <v>Food</v>
      </c>
      <c r="I139" s="12" t="s">
        <v>1</v>
      </c>
      <c r="J139" s="14">
        <f>VLOOKUP(Transaction!B139,Product[#All],5,0)</f>
        <v>15500</v>
      </c>
      <c r="K139" s="14">
        <f>VLOOKUP(Transaction!B139,Product[#All],6,0)</f>
        <v>18000</v>
      </c>
      <c r="L139" s="19">
        <f>Transaction[[#This Row],[QTY]]*Transaction[[#This Row],[PURCHASE PRICE]]</f>
        <v>1224500</v>
      </c>
      <c r="M139" s="19">
        <f>Transaction[[#This Row],[QTY]]*Transaction[[#This Row],[SELLING PRICE]]</f>
        <v>1422000</v>
      </c>
      <c r="N139" s="12">
        <f>DAY(Transaction[[#This Row],[DATE]])</f>
        <v>17</v>
      </c>
      <c r="O139" s="12" t="str">
        <f>TEXT(Transaction[[#This Row],[DATE]],"mmm")</f>
        <v>May</v>
      </c>
      <c r="P139" s="12">
        <f>YEAR(Transaction[[#This Row],[DATE]])</f>
        <v>2020</v>
      </c>
    </row>
    <row r="140" spans="1:16" x14ac:dyDescent="0.3">
      <c r="A140" s="11">
        <v>43969</v>
      </c>
      <c r="B140" s="12" t="str" cm="1">
        <f t="array" ref="B140">_xlfn.XLOOKUP(G140,Product[[#All],[PRODUCT NAME]],Product[[#All],[CODE]],"",0,1)</f>
        <v>PRC008</v>
      </c>
      <c r="C140" s="12">
        <v>83</v>
      </c>
      <c r="D140" s="12" t="s">
        <v>131</v>
      </c>
      <c r="E140" s="12" t="s">
        <v>132</v>
      </c>
      <c r="F140" s="13">
        <v>0</v>
      </c>
      <c r="G140" s="12" t="s">
        <v>28</v>
      </c>
      <c r="H140" s="12" t="str">
        <f>VLOOKUP(LEFT(B140,3),Table2[#All],2,)</f>
        <v>Personal Care</v>
      </c>
      <c r="I140" s="12" t="s">
        <v>1</v>
      </c>
      <c r="J140" s="14">
        <f>VLOOKUP(Transaction!B140,Product[#All],5,0)</f>
        <v>13500</v>
      </c>
      <c r="K140" s="14">
        <f>VLOOKUP(Transaction!B140,Product[#All],6,0)</f>
        <v>17000</v>
      </c>
      <c r="L140" s="19">
        <f>Transaction[[#This Row],[QTY]]*Transaction[[#This Row],[PURCHASE PRICE]]</f>
        <v>1120500</v>
      </c>
      <c r="M140" s="19">
        <f>Transaction[[#This Row],[QTY]]*Transaction[[#This Row],[SELLING PRICE]]</f>
        <v>1411000</v>
      </c>
      <c r="N140" s="12">
        <f>DAY(Transaction[[#This Row],[DATE]])</f>
        <v>18</v>
      </c>
      <c r="O140" s="12" t="str">
        <f>TEXT(Transaction[[#This Row],[DATE]],"mmm")</f>
        <v>May</v>
      </c>
      <c r="P140" s="12">
        <f>YEAR(Transaction[[#This Row],[DATE]])</f>
        <v>2020</v>
      </c>
    </row>
    <row r="141" spans="1:16" x14ac:dyDescent="0.3">
      <c r="A141" s="11">
        <v>43970</v>
      </c>
      <c r="B141" s="12" t="str" cm="1">
        <f t="array" ref="B141">_xlfn.XLOOKUP(G141,Product[[#All],[PRODUCT NAME]],Product[[#All],[CODE]],"",0,1)</f>
        <v>PRC006</v>
      </c>
      <c r="C141" s="12">
        <v>79</v>
      </c>
      <c r="D141" s="12" t="s">
        <v>131</v>
      </c>
      <c r="E141" s="12" t="s">
        <v>132</v>
      </c>
      <c r="F141" s="13">
        <v>0</v>
      </c>
      <c r="G141" s="12" t="s">
        <v>26</v>
      </c>
      <c r="H141" s="12" t="str">
        <f>VLOOKUP(LEFT(B141,3),Table2[#All],2,)</f>
        <v>Personal Care</v>
      </c>
      <c r="I141" s="12" t="s">
        <v>1</v>
      </c>
      <c r="J141" s="14">
        <f>VLOOKUP(Transaction!B141,Product[#All],5,0)</f>
        <v>14000</v>
      </c>
      <c r="K141" s="14">
        <f>VLOOKUP(Transaction!B141,Product[#All],6,0)</f>
        <v>17500</v>
      </c>
      <c r="L141" s="19">
        <f>Transaction[[#This Row],[QTY]]*Transaction[[#This Row],[PURCHASE PRICE]]</f>
        <v>1106000</v>
      </c>
      <c r="M141" s="19">
        <f>Transaction[[#This Row],[QTY]]*Transaction[[#This Row],[SELLING PRICE]]</f>
        <v>1382500</v>
      </c>
      <c r="N141" s="12">
        <f>DAY(Transaction[[#This Row],[DATE]])</f>
        <v>19</v>
      </c>
      <c r="O141" s="12" t="str">
        <f>TEXT(Transaction[[#This Row],[DATE]],"mmm")</f>
        <v>May</v>
      </c>
      <c r="P141" s="12">
        <f>YEAR(Transaction[[#This Row],[DATE]])</f>
        <v>2020</v>
      </c>
    </row>
    <row r="142" spans="1:16" x14ac:dyDescent="0.3">
      <c r="A142" s="11">
        <v>43971</v>
      </c>
      <c r="B142" s="12" t="str" cm="1">
        <f t="array" ref="B142">_xlfn.XLOOKUP(G142,Product[[#All],[PRODUCT NAME]],Product[[#All],[CODE]],"",0,1)</f>
        <v>STA008</v>
      </c>
      <c r="C142" s="12">
        <v>81</v>
      </c>
      <c r="D142" s="12" t="s">
        <v>130</v>
      </c>
      <c r="E142" s="12" t="s">
        <v>52</v>
      </c>
      <c r="F142" s="13">
        <v>0</v>
      </c>
      <c r="G142" s="12" t="s">
        <v>38</v>
      </c>
      <c r="H142" s="12" t="str">
        <f>VLOOKUP(LEFT(B142,3),Table2[#All],2,)</f>
        <v>Stationery</v>
      </c>
      <c r="I142" s="12" t="s">
        <v>1</v>
      </c>
      <c r="J142" s="14">
        <f>VLOOKUP(Transaction!B142,Product[#All],5,0)</f>
        <v>5000</v>
      </c>
      <c r="K142" s="14">
        <f>VLOOKUP(Transaction!B142,Product[#All],6,0)</f>
        <v>7500</v>
      </c>
      <c r="L142" s="19">
        <f>Transaction[[#This Row],[QTY]]*Transaction[[#This Row],[PURCHASE PRICE]]</f>
        <v>405000</v>
      </c>
      <c r="M142" s="19">
        <f>Transaction[[#This Row],[QTY]]*Transaction[[#This Row],[SELLING PRICE]]</f>
        <v>607500</v>
      </c>
      <c r="N142" s="12">
        <f>DAY(Transaction[[#This Row],[DATE]])</f>
        <v>20</v>
      </c>
      <c r="O142" s="12" t="str">
        <f>TEXT(Transaction[[#This Row],[DATE]],"mmm")</f>
        <v>May</v>
      </c>
      <c r="P142" s="12">
        <f>YEAR(Transaction[[#This Row],[DATE]])</f>
        <v>2020</v>
      </c>
    </row>
    <row r="143" spans="1:16" x14ac:dyDescent="0.3">
      <c r="A143" s="11">
        <v>43972</v>
      </c>
      <c r="B143" s="12" t="str" cm="1">
        <f t="array" ref="B143">_xlfn.XLOOKUP(G143,Product[[#All],[PRODUCT NAME]],Product[[#All],[CODE]],"",0,1)</f>
        <v>STA010</v>
      </c>
      <c r="C143" s="12">
        <v>74</v>
      </c>
      <c r="D143" s="12" t="s">
        <v>131</v>
      </c>
      <c r="E143" s="12" t="s">
        <v>52</v>
      </c>
      <c r="F143" s="13">
        <v>0</v>
      </c>
      <c r="G143" s="12" t="s">
        <v>40</v>
      </c>
      <c r="H143" s="12" t="str">
        <f>VLOOKUP(LEFT(B143,3),Table2[#All],2,)</f>
        <v>Stationery</v>
      </c>
      <c r="I143" s="12" t="s">
        <v>1</v>
      </c>
      <c r="J143" s="14">
        <f>VLOOKUP(Transaction!B143,Product[#All],5,0)</f>
        <v>3800</v>
      </c>
      <c r="K143" s="14">
        <f>VLOOKUP(Transaction!B143,Product[#All],6,0)</f>
        <v>5500</v>
      </c>
      <c r="L143" s="19">
        <f>Transaction[[#This Row],[QTY]]*Transaction[[#This Row],[PURCHASE PRICE]]</f>
        <v>281200</v>
      </c>
      <c r="M143" s="19">
        <f>Transaction[[#This Row],[QTY]]*Transaction[[#This Row],[SELLING PRICE]]</f>
        <v>407000</v>
      </c>
      <c r="N143" s="12">
        <f>DAY(Transaction[[#This Row],[DATE]])</f>
        <v>21</v>
      </c>
      <c r="O143" s="12" t="str">
        <f>TEXT(Transaction[[#This Row],[DATE]],"mmm")</f>
        <v>May</v>
      </c>
      <c r="P143" s="12">
        <f>YEAR(Transaction[[#This Row],[DATE]])</f>
        <v>2020</v>
      </c>
    </row>
    <row r="144" spans="1:16" x14ac:dyDescent="0.3">
      <c r="A144" s="11">
        <v>43973</v>
      </c>
      <c r="B144" s="12" t="str" cm="1">
        <f t="array" ref="B144">_xlfn.XLOOKUP(G144,Product[[#All],[PRODUCT NAME]],Product[[#All],[CODE]],"",0,1)</f>
        <v>BEV009</v>
      </c>
      <c r="C144" s="12">
        <v>84</v>
      </c>
      <c r="D144" s="12" t="s">
        <v>53</v>
      </c>
      <c r="E144" s="12" t="s">
        <v>52</v>
      </c>
      <c r="F144" s="13">
        <v>0</v>
      </c>
      <c r="G144" s="12" t="s">
        <v>19</v>
      </c>
      <c r="H144" s="12" t="str">
        <f>VLOOKUP(LEFT(B144,3),Table2[#All],2,)</f>
        <v>Beverage</v>
      </c>
      <c r="I144" s="12" t="s">
        <v>1</v>
      </c>
      <c r="J144" s="14">
        <f>VLOOKUP(Transaction!B144,Product[#All],5,0)</f>
        <v>6500</v>
      </c>
      <c r="K144" s="14">
        <f>VLOOKUP(Transaction!B144,Product[#All],6,0)</f>
        <v>8500</v>
      </c>
      <c r="L144" s="19">
        <f>Transaction[[#This Row],[QTY]]*Transaction[[#This Row],[PURCHASE PRICE]]</f>
        <v>546000</v>
      </c>
      <c r="M144" s="19">
        <f>Transaction[[#This Row],[QTY]]*Transaction[[#This Row],[SELLING PRICE]]</f>
        <v>714000</v>
      </c>
      <c r="N144" s="12">
        <f>DAY(Transaction[[#This Row],[DATE]])</f>
        <v>22</v>
      </c>
      <c r="O144" s="12" t="str">
        <f>TEXT(Transaction[[#This Row],[DATE]],"mmm")</f>
        <v>May</v>
      </c>
      <c r="P144" s="12">
        <f>YEAR(Transaction[[#This Row],[DATE]])</f>
        <v>2020</v>
      </c>
    </row>
    <row r="145" spans="1:16" x14ac:dyDescent="0.3">
      <c r="A145" s="11">
        <v>43974</v>
      </c>
      <c r="B145" s="12" t="str" cm="1">
        <f t="array" ref="B145">_xlfn.XLOOKUP(G145,Product[[#All],[PRODUCT NAME]],Product[[#All],[CODE]],"",0,1)</f>
        <v>ELC007</v>
      </c>
      <c r="C145" s="12">
        <v>88</v>
      </c>
      <c r="D145" s="12" t="s">
        <v>130</v>
      </c>
      <c r="E145" s="12" t="s">
        <v>52</v>
      </c>
      <c r="F145" s="13">
        <v>0</v>
      </c>
      <c r="G145" s="12" t="s">
        <v>46</v>
      </c>
      <c r="H145" s="12" t="str">
        <f>VLOOKUP(LEFT(B145,3),Table2[#All],2,)</f>
        <v>Electronics</v>
      </c>
      <c r="I145" s="12" t="s">
        <v>1</v>
      </c>
      <c r="J145" s="14">
        <f>VLOOKUP(Transaction!B145,Product[#All],5,0)</f>
        <v>18000</v>
      </c>
      <c r="K145" s="14">
        <f>VLOOKUP(Transaction!B145,Product[#All],6,0)</f>
        <v>27000</v>
      </c>
      <c r="L145" s="19">
        <f>Transaction[[#This Row],[QTY]]*Transaction[[#This Row],[PURCHASE PRICE]]</f>
        <v>1584000</v>
      </c>
      <c r="M145" s="19">
        <f>Transaction[[#This Row],[QTY]]*Transaction[[#This Row],[SELLING PRICE]]</f>
        <v>2376000</v>
      </c>
      <c r="N145" s="12">
        <f>DAY(Transaction[[#This Row],[DATE]])</f>
        <v>23</v>
      </c>
      <c r="O145" s="12" t="str">
        <f>TEXT(Transaction[[#This Row],[DATE]],"mmm")</f>
        <v>May</v>
      </c>
      <c r="P145" s="12">
        <f>YEAR(Transaction[[#This Row],[DATE]])</f>
        <v>2020</v>
      </c>
    </row>
    <row r="146" spans="1:16" x14ac:dyDescent="0.3">
      <c r="A146" s="11">
        <v>43975</v>
      </c>
      <c r="B146" s="12" t="str" cm="1">
        <f t="array" ref="B146">_xlfn.XLOOKUP(G146,Product[[#All],[PRODUCT NAME]],Product[[#All],[CODE]],"",0,1)</f>
        <v>PRC005</v>
      </c>
      <c r="C146" s="12">
        <v>76</v>
      </c>
      <c r="D146" s="12" t="s">
        <v>53</v>
      </c>
      <c r="E146" s="12" t="s">
        <v>52</v>
      </c>
      <c r="F146" s="13">
        <v>0</v>
      </c>
      <c r="G146" s="12" t="s">
        <v>25</v>
      </c>
      <c r="H146" s="12" t="str">
        <f>VLOOKUP(LEFT(B146,3),Table2[#All],2,)</f>
        <v>Personal Care</v>
      </c>
      <c r="I146" s="12" t="s">
        <v>1</v>
      </c>
      <c r="J146" s="14">
        <f>VLOOKUP(Transaction!B146,Product[#All],5,0)</f>
        <v>20500</v>
      </c>
      <c r="K146" s="14">
        <f>VLOOKUP(Transaction!B146,Product[#All],6,0)</f>
        <v>24000</v>
      </c>
      <c r="L146" s="19">
        <f>Transaction[[#This Row],[QTY]]*Transaction[[#This Row],[PURCHASE PRICE]]</f>
        <v>1558000</v>
      </c>
      <c r="M146" s="19">
        <f>Transaction[[#This Row],[QTY]]*Transaction[[#This Row],[SELLING PRICE]]</f>
        <v>1824000</v>
      </c>
      <c r="N146" s="12">
        <f>DAY(Transaction[[#This Row],[DATE]])</f>
        <v>24</v>
      </c>
      <c r="O146" s="12" t="str">
        <f>TEXT(Transaction[[#This Row],[DATE]],"mmm")</f>
        <v>May</v>
      </c>
      <c r="P146" s="12">
        <f>YEAR(Transaction[[#This Row],[DATE]])</f>
        <v>2020</v>
      </c>
    </row>
    <row r="147" spans="1:16" x14ac:dyDescent="0.3">
      <c r="A147" s="11">
        <v>43976</v>
      </c>
      <c r="B147" s="12" t="str" cm="1">
        <f t="array" ref="B147">_xlfn.XLOOKUP(G147,Product[[#All],[PRODUCT NAME]],Product[[#All],[CODE]],"",0,1)</f>
        <v>STA008</v>
      </c>
      <c r="C147" s="12">
        <v>88</v>
      </c>
      <c r="D147" s="12" t="s">
        <v>53</v>
      </c>
      <c r="E147" s="12" t="s">
        <v>132</v>
      </c>
      <c r="F147" s="13">
        <v>0</v>
      </c>
      <c r="G147" s="12" t="s">
        <v>38</v>
      </c>
      <c r="H147" s="12" t="str">
        <f>VLOOKUP(LEFT(B147,3),Table2[#All],2,)</f>
        <v>Stationery</v>
      </c>
      <c r="I147" s="12" t="s">
        <v>1</v>
      </c>
      <c r="J147" s="14">
        <f>VLOOKUP(Transaction!B147,Product[#All],5,0)</f>
        <v>5000</v>
      </c>
      <c r="K147" s="14">
        <f>VLOOKUP(Transaction!B147,Product[#All],6,0)</f>
        <v>7500</v>
      </c>
      <c r="L147" s="19">
        <f>Transaction[[#This Row],[QTY]]*Transaction[[#This Row],[PURCHASE PRICE]]</f>
        <v>440000</v>
      </c>
      <c r="M147" s="19">
        <f>Transaction[[#This Row],[QTY]]*Transaction[[#This Row],[SELLING PRICE]]</f>
        <v>660000</v>
      </c>
      <c r="N147" s="12">
        <f>DAY(Transaction[[#This Row],[DATE]])</f>
        <v>25</v>
      </c>
      <c r="O147" s="12" t="str">
        <f>TEXT(Transaction[[#This Row],[DATE]],"mmm")</f>
        <v>May</v>
      </c>
      <c r="P147" s="12">
        <f>YEAR(Transaction[[#This Row],[DATE]])</f>
        <v>2020</v>
      </c>
    </row>
    <row r="148" spans="1:16" x14ac:dyDescent="0.3">
      <c r="A148" s="11">
        <v>43977</v>
      </c>
      <c r="B148" s="12" t="str" cm="1">
        <f t="array" ref="B148">_xlfn.XLOOKUP(G148,Product[[#All],[PRODUCT NAME]],Product[[#All],[CODE]],"",0,1)</f>
        <v>STA007</v>
      </c>
      <c r="C148" s="12">
        <v>74</v>
      </c>
      <c r="D148" s="12" t="s">
        <v>53</v>
      </c>
      <c r="E148" s="12" t="s">
        <v>132</v>
      </c>
      <c r="F148" s="13">
        <v>0</v>
      </c>
      <c r="G148" s="12" t="s">
        <v>37</v>
      </c>
      <c r="H148" s="12" t="str">
        <f>VLOOKUP(LEFT(B148,3),Table2[#All],2,)</f>
        <v>Stationery</v>
      </c>
      <c r="I148" s="12" t="s">
        <v>1</v>
      </c>
      <c r="J148" s="14">
        <f>VLOOKUP(Transaction!B148,Product[#All],5,0)</f>
        <v>4500</v>
      </c>
      <c r="K148" s="14">
        <f>VLOOKUP(Transaction!B148,Product[#All],6,0)</f>
        <v>6800</v>
      </c>
      <c r="L148" s="19">
        <f>Transaction[[#This Row],[QTY]]*Transaction[[#This Row],[PURCHASE PRICE]]</f>
        <v>333000</v>
      </c>
      <c r="M148" s="19">
        <f>Transaction[[#This Row],[QTY]]*Transaction[[#This Row],[SELLING PRICE]]</f>
        <v>503200</v>
      </c>
      <c r="N148" s="12">
        <f>DAY(Transaction[[#This Row],[DATE]])</f>
        <v>26</v>
      </c>
      <c r="O148" s="12" t="str">
        <f>TEXT(Transaction[[#This Row],[DATE]],"mmm")</f>
        <v>May</v>
      </c>
      <c r="P148" s="12">
        <f>YEAR(Transaction[[#This Row],[DATE]])</f>
        <v>2020</v>
      </c>
    </row>
    <row r="149" spans="1:16" x14ac:dyDescent="0.3">
      <c r="A149" s="11">
        <v>43978</v>
      </c>
      <c r="B149" s="12" t="str" cm="1">
        <f t="array" ref="B149">_xlfn.XLOOKUP(G149,Product[[#All],[PRODUCT NAME]],Product[[#All],[CODE]],"",0,1)</f>
        <v>ELC001</v>
      </c>
      <c r="C149" s="12">
        <v>72</v>
      </c>
      <c r="D149" s="12" t="s">
        <v>130</v>
      </c>
      <c r="E149" s="12" t="s">
        <v>52</v>
      </c>
      <c r="F149" s="13">
        <v>0</v>
      </c>
      <c r="G149" s="12" t="s">
        <v>41</v>
      </c>
      <c r="H149" s="12" t="str">
        <f>VLOOKUP(LEFT(B149,3),Table2[#All],2,)</f>
        <v>Electronics</v>
      </c>
      <c r="I149" s="12" t="s">
        <v>1</v>
      </c>
      <c r="J149" s="14">
        <f>VLOOKUP(Transaction!B149,Product[#All],5,0)</f>
        <v>10000</v>
      </c>
      <c r="K149" s="14">
        <f>VLOOKUP(Transaction!B149,Product[#All],6,0)</f>
        <v>15000</v>
      </c>
      <c r="L149" s="19">
        <f>Transaction[[#This Row],[QTY]]*Transaction[[#This Row],[PURCHASE PRICE]]</f>
        <v>720000</v>
      </c>
      <c r="M149" s="19">
        <f>Transaction[[#This Row],[QTY]]*Transaction[[#This Row],[SELLING PRICE]]</f>
        <v>1080000</v>
      </c>
      <c r="N149" s="12">
        <f>DAY(Transaction[[#This Row],[DATE]])</f>
        <v>27</v>
      </c>
      <c r="O149" s="12" t="str">
        <f>TEXT(Transaction[[#This Row],[DATE]],"mmm")</f>
        <v>May</v>
      </c>
      <c r="P149" s="12">
        <f>YEAR(Transaction[[#This Row],[DATE]])</f>
        <v>2020</v>
      </c>
    </row>
    <row r="150" spans="1:16" x14ac:dyDescent="0.3">
      <c r="A150" s="11">
        <v>43979</v>
      </c>
      <c r="B150" s="12" t="str" cm="1">
        <f t="array" ref="B150">_xlfn.XLOOKUP(G150,Product[[#All],[PRODUCT NAME]],Product[[#All],[CODE]],"",0,1)</f>
        <v>ELC007</v>
      </c>
      <c r="C150" s="12">
        <v>77</v>
      </c>
      <c r="D150" s="12" t="s">
        <v>130</v>
      </c>
      <c r="E150" s="12" t="s">
        <v>52</v>
      </c>
      <c r="F150" s="13">
        <v>0</v>
      </c>
      <c r="G150" s="12" t="s">
        <v>46</v>
      </c>
      <c r="H150" s="12" t="str">
        <f>VLOOKUP(LEFT(B150,3),Table2[#All],2,)</f>
        <v>Electronics</v>
      </c>
      <c r="I150" s="12" t="s">
        <v>1</v>
      </c>
      <c r="J150" s="14">
        <f>VLOOKUP(Transaction!B150,Product[#All],5,0)</f>
        <v>18000</v>
      </c>
      <c r="K150" s="14">
        <f>VLOOKUP(Transaction!B150,Product[#All],6,0)</f>
        <v>27000</v>
      </c>
      <c r="L150" s="19">
        <f>Transaction[[#This Row],[QTY]]*Transaction[[#This Row],[PURCHASE PRICE]]</f>
        <v>1386000</v>
      </c>
      <c r="M150" s="19">
        <f>Transaction[[#This Row],[QTY]]*Transaction[[#This Row],[SELLING PRICE]]</f>
        <v>2079000</v>
      </c>
      <c r="N150" s="12">
        <f>DAY(Transaction[[#This Row],[DATE]])</f>
        <v>28</v>
      </c>
      <c r="O150" s="12" t="str">
        <f>TEXT(Transaction[[#This Row],[DATE]],"mmm")</f>
        <v>May</v>
      </c>
      <c r="P150" s="12">
        <f>YEAR(Transaction[[#This Row],[DATE]])</f>
        <v>2020</v>
      </c>
    </row>
    <row r="151" spans="1:16" x14ac:dyDescent="0.3">
      <c r="A151" s="11">
        <v>43980</v>
      </c>
      <c r="B151" s="12" t="str" cm="1">
        <f t="array" ref="B151">_xlfn.XLOOKUP(G151,Product[[#All],[PRODUCT NAME]],Product[[#All],[CODE]],"",0,1)</f>
        <v>STA006</v>
      </c>
      <c r="C151" s="12">
        <v>87</v>
      </c>
      <c r="D151" s="12" t="s">
        <v>131</v>
      </c>
      <c r="E151" s="12" t="s">
        <v>132</v>
      </c>
      <c r="F151" s="13">
        <v>0</v>
      </c>
      <c r="G151" s="12" t="s">
        <v>36</v>
      </c>
      <c r="H151" s="12" t="str">
        <f>VLOOKUP(LEFT(B151,3),Table2[#All],2,)</f>
        <v>Stationery</v>
      </c>
      <c r="I151" s="12" t="s">
        <v>1</v>
      </c>
      <c r="J151" s="14">
        <f>VLOOKUP(Transaction!B151,Product[#All],5,0)</f>
        <v>3000</v>
      </c>
      <c r="K151" s="14">
        <f>VLOOKUP(Transaction!B151,Product[#All],6,0)</f>
        <v>5000</v>
      </c>
      <c r="L151" s="19">
        <f>Transaction[[#This Row],[QTY]]*Transaction[[#This Row],[PURCHASE PRICE]]</f>
        <v>261000</v>
      </c>
      <c r="M151" s="19">
        <f>Transaction[[#This Row],[QTY]]*Transaction[[#This Row],[SELLING PRICE]]</f>
        <v>435000</v>
      </c>
      <c r="N151" s="12">
        <f>DAY(Transaction[[#This Row],[DATE]])</f>
        <v>29</v>
      </c>
      <c r="O151" s="12" t="str">
        <f>TEXT(Transaction[[#This Row],[DATE]],"mmm")</f>
        <v>May</v>
      </c>
      <c r="P151" s="12">
        <f>YEAR(Transaction[[#This Row],[DATE]])</f>
        <v>2020</v>
      </c>
    </row>
    <row r="152" spans="1:16" x14ac:dyDescent="0.3">
      <c r="A152" s="11">
        <v>43981</v>
      </c>
      <c r="B152" s="12" t="str" cm="1">
        <f t="array" ref="B152">_xlfn.XLOOKUP(G152,Product[[#All],[PRODUCT NAME]],Product[[#All],[CODE]],"",0,1)</f>
        <v>STA001</v>
      </c>
      <c r="C152" s="12">
        <v>87</v>
      </c>
      <c r="D152" s="12" t="s">
        <v>130</v>
      </c>
      <c r="E152" s="12" t="s">
        <v>52</v>
      </c>
      <c r="F152" s="13">
        <v>0</v>
      </c>
      <c r="G152" s="12" t="s">
        <v>31</v>
      </c>
      <c r="H152" s="12" t="str">
        <f>VLOOKUP(LEFT(B152,3),Table2[#All],2,)</f>
        <v>Stationery</v>
      </c>
      <c r="I152" s="12" t="s">
        <v>1</v>
      </c>
      <c r="J152" s="14">
        <f>VLOOKUP(Transaction!B152,Product[#All],5,0)</f>
        <v>9500</v>
      </c>
      <c r="K152" s="14">
        <f>VLOOKUP(Transaction!B152,Product[#All],6,0)</f>
        <v>12000</v>
      </c>
      <c r="L152" s="19">
        <f>Transaction[[#This Row],[QTY]]*Transaction[[#This Row],[PURCHASE PRICE]]</f>
        <v>826500</v>
      </c>
      <c r="M152" s="19">
        <f>Transaction[[#This Row],[QTY]]*Transaction[[#This Row],[SELLING PRICE]]</f>
        <v>1044000</v>
      </c>
      <c r="N152" s="12">
        <f>DAY(Transaction[[#This Row],[DATE]])</f>
        <v>30</v>
      </c>
      <c r="O152" s="12" t="str">
        <f>TEXT(Transaction[[#This Row],[DATE]],"mmm")</f>
        <v>May</v>
      </c>
      <c r="P152" s="12">
        <f>YEAR(Transaction[[#This Row],[DATE]])</f>
        <v>2020</v>
      </c>
    </row>
    <row r="153" spans="1:16" x14ac:dyDescent="0.3">
      <c r="A153" s="11">
        <v>43982</v>
      </c>
      <c r="B153" s="12" t="str" cm="1">
        <f t="array" ref="B153">_xlfn.XLOOKUP(G153,Product[[#All],[PRODUCT NAME]],Product[[#All],[CODE]],"",0,1)</f>
        <v>ELC003</v>
      </c>
      <c r="C153" s="12">
        <v>89</v>
      </c>
      <c r="D153" s="12" t="s">
        <v>130</v>
      </c>
      <c r="E153" s="12" t="s">
        <v>52</v>
      </c>
      <c r="F153" s="13">
        <v>0</v>
      </c>
      <c r="G153" s="12" t="s">
        <v>43</v>
      </c>
      <c r="H153" s="12" t="str">
        <f>VLOOKUP(LEFT(B153,3),Table2[#All],2,)</f>
        <v>Electronics</v>
      </c>
      <c r="I153" s="12" t="s">
        <v>1</v>
      </c>
      <c r="J153" s="14">
        <f>VLOOKUP(Transaction!B153,Product[#All],5,0)</f>
        <v>15000</v>
      </c>
      <c r="K153" s="14">
        <f>VLOOKUP(Transaction!B153,Product[#All],6,0)</f>
        <v>25000</v>
      </c>
      <c r="L153" s="19">
        <f>Transaction[[#This Row],[QTY]]*Transaction[[#This Row],[PURCHASE PRICE]]</f>
        <v>1335000</v>
      </c>
      <c r="M153" s="19">
        <f>Transaction[[#This Row],[QTY]]*Transaction[[#This Row],[SELLING PRICE]]</f>
        <v>2225000</v>
      </c>
      <c r="N153" s="12">
        <f>DAY(Transaction[[#This Row],[DATE]])</f>
        <v>31</v>
      </c>
      <c r="O153" s="12" t="str">
        <f>TEXT(Transaction[[#This Row],[DATE]],"mmm")</f>
        <v>May</v>
      </c>
      <c r="P153" s="12">
        <f>YEAR(Transaction[[#This Row],[DATE]])</f>
        <v>2020</v>
      </c>
    </row>
    <row r="154" spans="1:16" x14ac:dyDescent="0.3">
      <c r="A154" s="11">
        <v>43983</v>
      </c>
      <c r="B154" s="12" t="str" cm="1">
        <f t="array" ref="B154">_xlfn.XLOOKUP(G154,Product[[#All],[PRODUCT NAME]],Product[[#All],[CODE]],"",0,1)</f>
        <v>ELC009</v>
      </c>
      <c r="C154" s="12">
        <v>70</v>
      </c>
      <c r="D154" s="12" t="s">
        <v>131</v>
      </c>
      <c r="E154" s="12" t="s">
        <v>52</v>
      </c>
      <c r="F154" s="13">
        <v>0</v>
      </c>
      <c r="G154" s="12" t="s">
        <v>48</v>
      </c>
      <c r="H154" s="12" t="str">
        <f>VLOOKUP(LEFT(B154,3),Table2[#All],2,)</f>
        <v>Electronics</v>
      </c>
      <c r="I154" s="12" t="s">
        <v>1</v>
      </c>
      <c r="J154" s="14">
        <f>VLOOKUP(Transaction!B154,Product[#All],5,0)</f>
        <v>12000</v>
      </c>
      <c r="K154" s="14">
        <f>VLOOKUP(Transaction!B154,Product[#All],6,0)</f>
        <v>20000</v>
      </c>
      <c r="L154" s="19">
        <f>Transaction[[#This Row],[QTY]]*Transaction[[#This Row],[PURCHASE PRICE]]</f>
        <v>840000</v>
      </c>
      <c r="M154" s="19">
        <f>Transaction[[#This Row],[QTY]]*Transaction[[#This Row],[SELLING PRICE]]</f>
        <v>1400000</v>
      </c>
      <c r="N154" s="12">
        <f>DAY(Transaction[[#This Row],[DATE]])</f>
        <v>1</v>
      </c>
      <c r="O154" s="12" t="str">
        <f>TEXT(Transaction[[#This Row],[DATE]],"mmm")</f>
        <v>Jun</v>
      </c>
      <c r="P154" s="12">
        <f>YEAR(Transaction[[#This Row],[DATE]])</f>
        <v>2020</v>
      </c>
    </row>
    <row r="155" spans="1:16" x14ac:dyDescent="0.3">
      <c r="A155" s="11">
        <v>43984</v>
      </c>
      <c r="B155" s="12" t="str" cm="1">
        <f t="array" ref="B155">_xlfn.XLOOKUP(G155,Product[[#All],[PRODUCT NAME]],Product[[#All],[CODE]],"",0,1)</f>
        <v>PRC004</v>
      </c>
      <c r="C155" s="12">
        <v>88</v>
      </c>
      <c r="D155" s="12" t="s">
        <v>53</v>
      </c>
      <c r="E155" s="12" t="s">
        <v>52</v>
      </c>
      <c r="F155" s="13">
        <v>0</v>
      </c>
      <c r="G155" s="12" t="s">
        <v>24</v>
      </c>
      <c r="H155" s="12" t="str">
        <f>VLOOKUP(LEFT(B155,3),Table2[#All],2,)</f>
        <v>Personal Care</v>
      </c>
      <c r="I155" s="12" t="s">
        <v>1</v>
      </c>
      <c r="J155" s="14">
        <f>VLOOKUP(Transaction!B155,Product[#All],5,0)</f>
        <v>7200</v>
      </c>
      <c r="K155" s="14">
        <f>VLOOKUP(Transaction!B155,Product[#All],6,0)</f>
        <v>10000</v>
      </c>
      <c r="L155" s="19">
        <f>Transaction[[#This Row],[QTY]]*Transaction[[#This Row],[PURCHASE PRICE]]</f>
        <v>633600</v>
      </c>
      <c r="M155" s="19">
        <f>Transaction[[#This Row],[QTY]]*Transaction[[#This Row],[SELLING PRICE]]</f>
        <v>880000</v>
      </c>
      <c r="N155" s="12">
        <f>DAY(Transaction[[#This Row],[DATE]])</f>
        <v>2</v>
      </c>
      <c r="O155" s="12" t="str">
        <f>TEXT(Transaction[[#This Row],[DATE]],"mmm")</f>
        <v>Jun</v>
      </c>
      <c r="P155" s="12">
        <f>YEAR(Transaction[[#This Row],[DATE]])</f>
        <v>2020</v>
      </c>
    </row>
    <row r="156" spans="1:16" x14ac:dyDescent="0.3">
      <c r="A156" s="11">
        <v>43985</v>
      </c>
      <c r="B156" s="12" t="str" cm="1">
        <f t="array" ref="B156">_xlfn.XLOOKUP(G156,Product[[#All],[PRODUCT NAME]],Product[[#All],[CODE]],"",0,1)</f>
        <v>PRC001</v>
      </c>
      <c r="C156" s="12">
        <v>73</v>
      </c>
      <c r="D156" s="12" t="s">
        <v>131</v>
      </c>
      <c r="E156" s="12" t="s">
        <v>132</v>
      </c>
      <c r="F156" s="13">
        <v>0</v>
      </c>
      <c r="G156" s="12" t="s">
        <v>21</v>
      </c>
      <c r="H156" s="12" t="str">
        <f>VLOOKUP(LEFT(B156,3),Table2[#All],2,)</f>
        <v>Personal Care</v>
      </c>
      <c r="I156" s="12" t="s">
        <v>1</v>
      </c>
      <c r="J156" s="14">
        <f>VLOOKUP(Transaction!B156,Product[#All],5,0)</f>
        <v>18000</v>
      </c>
      <c r="K156" s="14">
        <f>VLOOKUP(Transaction!B156,Product[#All],6,0)</f>
        <v>21000</v>
      </c>
      <c r="L156" s="19">
        <f>Transaction[[#This Row],[QTY]]*Transaction[[#This Row],[PURCHASE PRICE]]</f>
        <v>1314000</v>
      </c>
      <c r="M156" s="19">
        <f>Transaction[[#This Row],[QTY]]*Transaction[[#This Row],[SELLING PRICE]]</f>
        <v>1533000</v>
      </c>
      <c r="N156" s="12">
        <f>DAY(Transaction[[#This Row],[DATE]])</f>
        <v>3</v>
      </c>
      <c r="O156" s="12" t="str">
        <f>TEXT(Transaction[[#This Row],[DATE]],"mmm")</f>
        <v>Jun</v>
      </c>
      <c r="P156" s="12">
        <f>YEAR(Transaction[[#This Row],[DATE]])</f>
        <v>2020</v>
      </c>
    </row>
    <row r="157" spans="1:16" x14ac:dyDescent="0.3">
      <c r="A157" s="11">
        <v>43986</v>
      </c>
      <c r="B157" s="12" t="str" cm="1">
        <f t="array" ref="B157">_xlfn.XLOOKUP(G157,Product[[#All],[PRODUCT NAME]],Product[[#All],[CODE]],"",0,1)</f>
        <v>ELC009</v>
      </c>
      <c r="C157" s="12">
        <v>78</v>
      </c>
      <c r="D157" s="12" t="s">
        <v>131</v>
      </c>
      <c r="E157" s="12" t="s">
        <v>132</v>
      </c>
      <c r="F157" s="13">
        <v>0</v>
      </c>
      <c r="G157" s="12" t="s">
        <v>48</v>
      </c>
      <c r="H157" s="12" t="str">
        <f>VLOOKUP(LEFT(B157,3),Table2[#All],2,)</f>
        <v>Electronics</v>
      </c>
      <c r="I157" s="12" t="s">
        <v>1</v>
      </c>
      <c r="J157" s="14">
        <f>VLOOKUP(Transaction!B157,Product[#All],5,0)</f>
        <v>12000</v>
      </c>
      <c r="K157" s="14">
        <f>VLOOKUP(Transaction!B157,Product[#All],6,0)</f>
        <v>20000</v>
      </c>
      <c r="L157" s="19">
        <f>Transaction[[#This Row],[QTY]]*Transaction[[#This Row],[PURCHASE PRICE]]</f>
        <v>936000</v>
      </c>
      <c r="M157" s="19">
        <f>Transaction[[#This Row],[QTY]]*Transaction[[#This Row],[SELLING PRICE]]</f>
        <v>1560000</v>
      </c>
      <c r="N157" s="12">
        <f>DAY(Transaction[[#This Row],[DATE]])</f>
        <v>4</v>
      </c>
      <c r="O157" s="12" t="str">
        <f>TEXT(Transaction[[#This Row],[DATE]],"mmm")</f>
        <v>Jun</v>
      </c>
      <c r="P157" s="12">
        <f>YEAR(Transaction[[#This Row],[DATE]])</f>
        <v>2020</v>
      </c>
    </row>
    <row r="158" spans="1:16" x14ac:dyDescent="0.3">
      <c r="A158" s="11">
        <v>43987</v>
      </c>
      <c r="B158" s="12" t="str" cm="1">
        <f t="array" ref="B158">_xlfn.XLOOKUP(G158,Product[[#All],[PRODUCT NAME]],Product[[#All],[CODE]],"",0,1)</f>
        <v>STA010</v>
      </c>
      <c r="C158" s="12">
        <v>81</v>
      </c>
      <c r="D158" s="12" t="s">
        <v>53</v>
      </c>
      <c r="E158" s="12" t="s">
        <v>52</v>
      </c>
      <c r="F158" s="13">
        <v>0</v>
      </c>
      <c r="G158" s="12" t="s">
        <v>40</v>
      </c>
      <c r="H158" s="12" t="str">
        <f>VLOOKUP(LEFT(B158,3),Table2[#All],2,)</f>
        <v>Stationery</v>
      </c>
      <c r="I158" s="12" t="s">
        <v>1</v>
      </c>
      <c r="J158" s="14">
        <f>VLOOKUP(Transaction!B158,Product[#All],5,0)</f>
        <v>3800</v>
      </c>
      <c r="K158" s="14">
        <f>VLOOKUP(Transaction!B158,Product[#All],6,0)</f>
        <v>5500</v>
      </c>
      <c r="L158" s="19">
        <f>Transaction[[#This Row],[QTY]]*Transaction[[#This Row],[PURCHASE PRICE]]</f>
        <v>307800</v>
      </c>
      <c r="M158" s="19">
        <f>Transaction[[#This Row],[QTY]]*Transaction[[#This Row],[SELLING PRICE]]</f>
        <v>445500</v>
      </c>
      <c r="N158" s="12">
        <f>DAY(Transaction[[#This Row],[DATE]])</f>
        <v>5</v>
      </c>
      <c r="O158" s="12" t="str">
        <f>TEXT(Transaction[[#This Row],[DATE]],"mmm")</f>
        <v>Jun</v>
      </c>
      <c r="P158" s="12">
        <f>YEAR(Transaction[[#This Row],[DATE]])</f>
        <v>2020</v>
      </c>
    </row>
    <row r="159" spans="1:16" x14ac:dyDescent="0.3">
      <c r="A159" s="11">
        <v>43988</v>
      </c>
      <c r="B159" s="12" t="str" cm="1">
        <f t="array" ref="B159">_xlfn.XLOOKUP(G159,Product[[#All],[PRODUCT NAME]],Product[[#All],[CODE]],"",0,1)</f>
        <v>BEV007</v>
      </c>
      <c r="C159" s="12">
        <v>81</v>
      </c>
      <c r="D159" s="12" t="s">
        <v>53</v>
      </c>
      <c r="E159" s="12" t="s">
        <v>52</v>
      </c>
      <c r="F159" s="13">
        <v>0</v>
      </c>
      <c r="G159" s="12" t="s">
        <v>17</v>
      </c>
      <c r="H159" s="12" t="str">
        <f>VLOOKUP(LEFT(B159,3),Table2[#All],2,)</f>
        <v>Beverage</v>
      </c>
      <c r="I159" s="12" t="s">
        <v>1</v>
      </c>
      <c r="J159" s="14">
        <f>VLOOKUP(Transaction!B159,Product[#All],5,0)</f>
        <v>9800</v>
      </c>
      <c r="K159" s="14">
        <f>VLOOKUP(Transaction!B159,Product[#All],6,0)</f>
        <v>12500</v>
      </c>
      <c r="L159" s="19">
        <f>Transaction[[#This Row],[QTY]]*Transaction[[#This Row],[PURCHASE PRICE]]</f>
        <v>793800</v>
      </c>
      <c r="M159" s="19">
        <f>Transaction[[#This Row],[QTY]]*Transaction[[#This Row],[SELLING PRICE]]</f>
        <v>1012500</v>
      </c>
      <c r="N159" s="12">
        <f>DAY(Transaction[[#This Row],[DATE]])</f>
        <v>6</v>
      </c>
      <c r="O159" s="12" t="str">
        <f>TEXT(Transaction[[#This Row],[DATE]],"mmm")</f>
        <v>Jun</v>
      </c>
      <c r="P159" s="12">
        <f>YEAR(Transaction[[#This Row],[DATE]])</f>
        <v>2020</v>
      </c>
    </row>
    <row r="160" spans="1:16" x14ac:dyDescent="0.3">
      <c r="A160" s="11">
        <v>43989</v>
      </c>
      <c r="B160" s="12" t="str" cm="1">
        <f t="array" ref="B160">_xlfn.XLOOKUP(G160,Product[[#All],[PRODUCT NAME]],Product[[#All],[CODE]],"",0,1)</f>
        <v>BEV003</v>
      </c>
      <c r="C160" s="12">
        <v>82</v>
      </c>
      <c r="D160" s="12" t="s">
        <v>53</v>
      </c>
      <c r="E160" s="12" t="s">
        <v>52</v>
      </c>
      <c r="F160" s="13">
        <v>0</v>
      </c>
      <c r="G160" s="12" t="s">
        <v>13</v>
      </c>
      <c r="H160" s="12" t="str">
        <f>VLOOKUP(LEFT(B160,3),Table2[#All],2,)</f>
        <v>Beverage</v>
      </c>
      <c r="I160" s="12" t="s">
        <v>1</v>
      </c>
      <c r="J160" s="14">
        <f>VLOOKUP(Transaction!B160,Product[#All],5,0)</f>
        <v>3000</v>
      </c>
      <c r="K160" s="14">
        <f>VLOOKUP(Transaction!B160,Product[#All],6,0)</f>
        <v>4500</v>
      </c>
      <c r="L160" s="19">
        <f>Transaction[[#This Row],[QTY]]*Transaction[[#This Row],[PURCHASE PRICE]]</f>
        <v>246000</v>
      </c>
      <c r="M160" s="19">
        <f>Transaction[[#This Row],[QTY]]*Transaction[[#This Row],[SELLING PRICE]]</f>
        <v>369000</v>
      </c>
      <c r="N160" s="12">
        <f>DAY(Transaction[[#This Row],[DATE]])</f>
        <v>7</v>
      </c>
      <c r="O160" s="12" t="str">
        <f>TEXT(Transaction[[#This Row],[DATE]],"mmm")</f>
        <v>Jun</v>
      </c>
      <c r="P160" s="12">
        <f>YEAR(Transaction[[#This Row],[DATE]])</f>
        <v>2020</v>
      </c>
    </row>
    <row r="161" spans="1:16" x14ac:dyDescent="0.3">
      <c r="A161" s="11">
        <v>43990</v>
      </c>
      <c r="B161" s="12" t="str" cm="1">
        <f t="array" ref="B161">_xlfn.XLOOKUP(G161,Product[[#All],[PRODUCT NAME]],Product[[#All],[CODE]],"",0,1)</f>
        <v>ELC007</v>
      </c>
      <c r="C161" s="12">
        <v>86</v>
      </c>
      <c r="D161" s="12" t="s">
        <v>53</v>
      </c>
      <c r="E161" s="12" t="s">
        <v>132</v>
      </c>
      <c r="F161" s="13">
        <v>0</v>
      </c>
      <c r="G161" s="12" t="s">
        <v>46</v>
      </c>
      <c r="H161" s="12" t="str">
        <f>VLOOKUP(LEFT(B161,3),Table2[#All],2,)</f>
        <v>Electronics</v>
      </c>
      <c r="I161" s="12" t="s">
        <v>1</v>
      </c>
      <c r="J161" s="14">
        <f>VLOOKUP(Transaction!B161,Product[#All],5,0)</f>
        <v>18000</v>
      </c>
      <c r="K161" s="14">
        <f>VLOOKUP(Transaction!B161,Product[#All],6,0)</f>
        <v>27000</v>
      </c>
      <c r="L161" s="19">
        <f>Transaction[[#This Row],[QTY]]*Transaction[[#This Row],[PURCHASE PRICE]]</f>
        <v>1548000</v>
      </c>
      <c r="M161" s="19">
        <f>Transaction[[#This Row],[QTY]]*Transaction[[#This Row],[SELLING PRICE]]</f>
        <v>2322000</v>
      </c>
      <c r="N161" s="12">
        <f>DAY(Transaction[[#This Row],[DATE]])</f>
        <v>8</v>
      </c>
      <c r="O161" s="12" t="str">
        <f>TEXT(Transaction[[#This Row],[DATE]],"mmm")</f>
        <v>Jun</v>
      </c>
      <c r="P161" s="12">
        <f>YEAR(Transaction[[#This Row],[DATE]])</f>
        <v>2020</v>
      </c>
    </row>
    <row r="162" spans="1:16" x14ac:dyDescent="0.3">
      <c r="A162" s="11">
        <v>43991</v>
      </c>
      <c r="B162" s="12" t="str" cm="1">
        <f t="array" ref="B162">_xlfn.XLOOKUP(G162,Product[[#All],[PRODUCT NAME]],Product[[#All],[CODE]],"",0,1)</f>
        <v>FOD001</v>
      </c>
      <c r="C162" s="12">
        <v>80</v>
      </c>
      <c r="D162" s="12" t="s">
        <v>131</v>
      </c>
      <c r="E162" s="12" t="s">
        <v>52</v>
      </c>
      <c r="F162" s="13">
        <v>0</v>
      </c>
      <c r="G162" s="12" t="s">
        <v>0</v>
      </c>
      <c r="H162" s="12" t="str">
        <f>VLOOKUP(LEFT(B162,3),Table2[#All],2,)</f>
        <v>Food</v>
      </c>
      <c r="I162" s="12" t="s">
        <v>1</v>
      </c>
      <c r="J162" s="14">
        <f>VLOOKUP(Transaction!B162,Product[#All],5,0)</f>
        <v>9000</v>
      </c>
      <c r="K162" s="14">
        <f>VLOOKUP(Transaction!B162,Product[#All],6,0)</f>
        <v>11000</v>
      </c>
      <c r="L162" s="19">
        <f>Transaction[[#This Row],[QTY]]*Transaction[[#This Row],[PURCHASE PRICE]]</f>
        <v>720000</v>
      </c>
      <c r="M162" s="19">
        <f>Transaction[[#This Row],[QTY]]*Transaction[[#This Row],[SELLING PRICE]]</f>
        <v>880000</v>
      </c>
      <c r="N162" s="12">
        <f>DAY(Transaction[[#This Row],[DATE]])</f>
        <v>9</v>
      </c>
      <c r="O162" s="12" t="str">
        <f>TEXT(Transaction[[#This Row],[DATE]],"mmm")</f>
        <v>Jun</v>
      </c>
      <c r="P162" s="12">
        <f>YEAR(Transaction[[#This Row],[DATE]])</f>
        <v>2020</v>
      </c>
    </row>
    <row r="163" spans="1:16" x14ac:dyDescent="0.3">
      <c r="A163" s="11">
        <v>43992</v>
      </c>
      <c r="B163" s="12" t="str" cm="1">
        <f t="array" ref="B163">_xlfn.XLOOKUP(G163,Product[[#All],[PRODUCT NAME]],Product[[#All],[CODE]],"",0,1)</f>
        <v>BEV008</v>
      </c>
      <c r="C163" s="12">
        <v>85</v>
      </c>
      <c r="D163" s="12" t="s">
        <v>131</v>
      </c>
      <c r="E163" s="12" t="s">
        <v>52</v>
      </c>
      <c r="F163" s="13">
        <v>0</v>
      </c>
      <c r="G163" s="12" t="s">
        <v>18</v>
      </c>
      <c r="H163" s="12" t="str">
        <f>VLOOKUP(LEFT(B163,3),Table2[#All],2,)</f>
        <v>Beverage</v>
      </c>
      <c r="I163" s="12" t="s">
        <v>1</v>
      </c>
      <c r="J163" s="14">
        <f>VLOOKUP(Transaction!B163,Product[#All],5,0)</f>
        <v>11000</v>
      </c>
      <c r="K163" s="14">
        <f>VLOOKUP(Transaction!B163,Product[#All],6,0)</f>
        <v>14000</v>
      </c>
      <c r="L163" s="19">
        <f>Transaction[[#This Row],[QTY]]*Transaction[[#This Row],[PURCHASE PRICE]]</f>
        <v>935000</v>
      </c>
      <c r="M163" s="19">
        <f>Transaction[[#This Row],[QTY]]*Transaction[[#This Row],[SELLING PRICE]]</f>
        <v>1190000</v>
      </c>
      <c r="N163" s="12">
        <f>DAY(Transaction[[#This Row],[DATE]])</f>
        <v>10</v>
      </c>
      <c r="O163" s="12" t="str">
        <f>TEXT(Transaction[[#This Row],[DATE]],"mmm")</f>
        <v>Jun</v>
      </c>
      <c r="P163" s="12">
        <f>YEAR(Transaction[[#This Row],[DATE]])</f>
        <v>2020</v>
      </c>
    </row>
    <row r="164" spans="1:16" x14ac:dyDescent="0.3">
      <c r="A164" s="11">
        <v>43993</v>
      </c>
      <c r="B164" s="12" t="str" cm="1">
        <f t="array" ref="B164">_xlfn.XLOOKUP(G164,Product[[#All],[PRODUCT NAME]],Product[[#All],[CODE]],"",0,1)</f>
        <v>ELC004</v>
      </c>
      <c r="C164" s="12">
        <v>75</v>
      </c>
      <c r="D164" s="12" t="s">
        <v>131</v>
      </c>
      <c r="E164" s="12" t="s">
        <v>132</v>
      </c>
      <c r="F164" s="13">
        <v>0</v>
      </c>
      <c r="G164" s="12" t="s">
        <v>44</v>
      </c>
      <c r="H164" s="12" t="str">
        <f>VLOOKUP(LEFT(B164,3),Table2[#All],2,)</f>
        <v>Electronics</v>
      </c>
      <c r="I164" s="12" t="s">
        <v>1</v>
      </c>
      <c r="J164" s="14">
        <f>VLOOKUP(Transaction!B164,Product[#All],5,0)</f>
        <v>20000</v>
      </c>
      <c r="K164" s="14">
        <f>VLOOKUP(Transaction!B164,Product[#All],6,0)</f>
        <v>30000</v>
      </c>
      <c r="L164" s="19">
        <f>Transaction[[#This Row],[QTY]]*Transaction[[#This Row],[PURCHASE PRICE]]</f>
        <v>1500000</v>
      </c>
      <c r="M164" s="19">
        <f>Transaction[[#This Row],[QTY]]*Transaction[[#This Row],[SELLING PRICE]]</f>
        <v>2250000</v>
      </c>
      <c r="N164" s="12">
        <f>DAY(Transaction[[#This Row],[DATE]])</f>
        <v>11</v>
      </c>
      <c r="O164" s="12" t="str">
        <f>TEXT(Transaction[[#This Row],[DATE]],"mmm")</f>
        <v>Jun</v>
      </c>
      <c r="P164" s="12">
        <f>YEAR(Transaction[[#This Row],[DATE]])</f>
        <v>2020</v>
      </c>
    </row>
    <row r="165" spans="1:16" x14ac:dyDescent="0.3">
      <c r="A165" s="11">
        <v>43994</v>
      </c>
      <c r="B165" s="12" t="str" cm="1">
        <f t="array" ref="B165">_xlfn.XLOOKUP(G165,Product[[#All],[PRODUCT NAME]],Product[[#All],[CODE]],"",0,1)</f>
        <v>STA007</v>
      </c>
      <c r="C165" s="12">
        <v>83</v>
      </c>
      <c r="D165" s="12" t="s">
        <v>53</v>
      </c>
      <c r="E165" s="12" t="s">
        <v>52</v>
      </c>
      <c r="F165" s="13">
        <v>0</v>
      </c>
      <c r="G165" s="12" t="s">
        <v>37</v>
      </c>
      <c r="H165" s="12" t="str">
        <f>VLOOKUP(LEFT(B165,3),Table2[#All],2,)</f>
        <v>Stationery</v>
      </c>
      <c r="I165" s="12" t="s">
        <v>1</v>
      </c>
      <c r="J165" s="14">
        <f>VLOOKUP(Transaction!B165,Product[#All],5,0)</f>
        <v>4500</v>
      </c>
      <c r="K165" s="14">
        <f>VLOOKUP(Transaction!B165,Product[#All],6,0)</f>
        <v>6800</v>
      </c>
      <c r="L165" s="19">
        <f>Transaction[[#This Row],[QTY]]*Transaction[[#This Row],[PURCHASE PRICE]]</f>
        <v>373500</v>
      </c>
      <c r="M165" s="19">
        <f>Transaction[[#This Row],[QTY]]*Transaction[[#This Row],[SELLING PRICE]]</f>
        <v>564400</v>
      </c>
      <c r="N165" s="12">
        <f>DAY(Transaction[[#This Row],[DATE]])</f>
        <v>12</v>
      </c>
      <c r="O165" s="12" t="str">
        <f>TEXT(Transaction[[#This Row],[DATE]],"mmm")</f>
        <v>Jun</v>
      </c>
      <c r="P165" s="12">
        <f>YEAR(Transaction[[#This Row],[DATE]])</f>
        <v>2020</v>
      </c>
    </row>
    <row r="166" spans="1:16" x14ac:dyDescent="0.3">
      <c r="A166" s="11">
        <v>43995</v>
      </c>
      <c r="B166" s="12" t="str" cm="1">
        <f t="array" ref="B166">_xlfn.XLOOKUP(G166,Product[[#All],[PRODUCT NAME]],Product[[#All],[CODE]],"",0,1)</f>
        <v>FOD004</v>
      </c>
      <c r="C166" s="12">
        <v>77</v>
      </c>
      <c r="D166" s="12" t="s">
        <v>53</v>
      </c>
      <c r="E166" s="12" t="s">
        <v>132</v>
      </c>
      <c r="F166" s="13">
        <v>0</v>
      </c>
      <c r="G166" s="12" t="s">
        <v>4</v>
      </c>
      <c r="H166" s="12" t="str">
        <f>VLOOKUP(LEFT(B166,3),Table2[#All],2,)</f>
        <v>Food</v>
      </c>
      <c r="I166" s="12" t="s">
        <v>1</v>
      </c>
      <c r="J166" s="14">
        <f>VLOOKUP(Transaction!B166,Product[#All],5,0)</f>
        <v>6200</v>
      </c>
      <c r="K166" s="14">
        <f>VLOOKUP(Transaction!B166,Product[#All],6,0)</f>
        <v>7800</v>
      </c>
      <c r="L166" s="19">
        <f>Transaction[[#This Row],[QTY]]*Transaction[[#This Row],[PURCHASE PRICE]]</f>
        <v>477400</v>
      </c>
      <c r="M166" s="19">
        <f>Transaction[[#This Row],[QTY]]*Transaction[[#This Row],[SELLING PRICE]]</f>
        <v>600600</v>
      </c>
      <c r="N166" s="12">
        <f>DAY(Transaction[[#This Row],[DATE]])</f>
        <v>13</v>
      </c>
      <c r="O166" s="12" t="str">
        <f>TEXT(Transaction[[#This Row],[DATE]],"mmm")</f>
        <v>Jun</v>
      </c>
      <c r="P166" s="12">
        <f>YEAR(Transaction[[#This Row],[DATE]])</f>
        <v>2020</v>
      </c>
    </row>
    <row r="167" spans="1:16" x14ac:dyDescent="0.3">
      <c r="A167" s="11">
        <v>43996</v>
      </c>
      <c r="B167" s="12" t="str" cm="1">
        <f t="array" ref="B167">_xlfn.XLOOKUP(G167,Product[[#All],[PRODUCT NAME]],Product[[#All],[CODE]],"",0,1)</f>
        <v>FOD005</v>
      </c>
      <c r="C167" s="12">
        <v>81</v>
      </c>
      <c r="D167" s="12" t="s">
        <v>53</v>
      </c>
      <c r="E167" s="12" t="s">
        <v>52</v>
      </c>
      <c r="F167" s="13">
        <v>0</v>
      </c>
      <c r="G167" s="12" t="s">
        <v>5</v>
      </c>
      <c r="H167" s="12" t="str">
        <f>VLOOKUP(LEFT(B167,3),Table2[#All],2,)</f>
        <v>Food</v>
      </c>
      <c r="I167" s="12" t="s">
        <v>1</v>
      </c>
      <c r="J167" s="14">
        <f>VLOOKUP(Transaction!B167,Product[#All],5,0)</f>
        <v>12500</v>
      </c>
      <c r="K167" s="14">
        <f>VLOOKUP(Transaction!B167,Product[#All],6,0)</f>
        <v>15000</v>
      </c>
      <c r="L167" s="19">
        <f>Transaction[[#This Row],[QTY]]*Transaction[[#This Row],[PURCHASE PRICE]]</f>
        <v>1012500</v>
      </c>
      <c r="M167" s="19">
        <f>Transaction[[#This Row],[QTY]]*Transaction[[#This Row],[SELLING PRICE]]</f>
        <v>1215000</v>
      </c>
      <c r="N167" s="12">
        <f>DAY(Transaction[[#This Row],[DATE]])</f>
        <v>14</v>
      </c>
      <c r="O167" s="12" t="str">
        <f>TEXT(Transaction[[#This Row],[DATE]],"mmm")</f>
        <v>Jun</v>
      </c>
      <c r="P167" s="12">
        <f>YEAR(Transaction[[#This Row],[DATE]])</f>
        <v>2020</v>
      </c>
    </row>
    <row r="168" spans="1:16" x14ac:dyDescent="0.3">
      <c r="A168" s="11">
        <v>43997</v>
      </c>
      <c r="B168" s="12" t="str" cm="1">
        <f t="array" ref="B168">_xlfn.XLOOKUP(G168,Product[[#All],[PRODUCT NAME]],Product[[#All],[CODE]],"",0,1)</f>
        <v>FOD001</v>
      </c>
      <c r="C168" s="12">
        <v>71</v>
      </c>
      <c r="D168" s="12" t="s">
        <v>131</v>
      </c>
      <c r="E168" s="12" t="s">
        <v>52</v>
      </c>
      <c r="F168" s="13">
        <v>0</v>
      </c>
      <c r="G168" s="12" t="s">
        <v>0</v>
      </c>
      <c r="H168" s="12" t="str">
        <f>VLOOKUP(LEFT(B168,3),Table2[#All],2,)</f>
        <v>Food</v>
      </c>
      <c r="I168" s="12" t="s">
        <v>1</v>
      </c>
      <c r="J168" s="14">
        <f>VLOOKUP(Transaction!B168,Product[#All],5,0)</f>
        <v>9000</v>
      </c>
      <c r="K168" s="14">
        <f>VLOOKUP(Transaction!B168,Product[#All],6,0)</f>
        <v>11000</v>
      </c>
      <c r="L168" s="19">
        <f>Transaction[[#This Row],[QTY]]*Transaction[[#This Row],[PURCHASE PRICE]]</f>
        <v>639000</v>
      </c>
      <c r="M168" s="19">
        <f>Transaction[[#This Row],[QTY]]*Transaction[[#This Row],[SELLING PRICE]]</f>
        <v>781000</v>
      </c>
      <c r="N168" s="12">
        <f>DAY(Transaction[[#This Row],[DATE]])</f>
        <v>15</v>
      </c>
      <c r="O168" s="12" t="str">
        <f>TEXT(Transaction[[#This Row],[DATE]],"mmm")</f>
        <v>Jun</v>
      </c>
      <c r="P168" s="12">
        <f>YEAR(Transaction[[#This Row],[DATE]])</f>
        <v>2020</v>
      </c>
    </row>
    <row r="169" spans="1:16" x14ac:dyDescent="0.3">
      <c r="A169" s="11">
        <v>43998</v>
      </c>
      <c r="B169" s="12" t="str" cm="1">
        <f t="array" ref="B169">_xlfn.XLOOKUP(G169,Product[[#All],[PRODUCT NAME]],Product[[#All],[CODE]],"",0,1)</f>
        <v>FOD005</v>
      </c>
      <c r="C169" s="12">
        <v>84</v>
      </c>
      <c r="D169" s="12" t="s">
        <v>53</v>
      </c>
      <c r="E169" s="12" t="s">
        <v>132</v>
      </c>
      <c r="F169" s="13">
        <v>0</v>
      </c>
      <c r="G169" s="12" t="s">
        <v>5</v>
      </c>
      <c r="H169" s="12" t="str">
        <f>VLOOKUP(LEFT(B169,3),Table2[#All],2,)</f>
        <v>Food</v>
      </c>
      <c r="I169" s="12" t="s">
        <v>1</v>
      </c>
      <c r="J169" s="14">
        <f>VLOOKUP(Transaction!B169,Product[#All],5,0)</f>
        <v>12500</v>
      </c>
      <c r="K169" s="14">
        <f>VLOOKUP(Transaction!B169,Product[#All],6,0)</f>
        <v>15000</v>
      </c>
      <c r="L169" s="19">
        <f>Transaction[[#This Row],[QTY]]*Transaction[[#This Row],[PURCHASE PRICE]]</f>
        <v>1050000</v>
      </c>
      <c r="M169" s="19">
        <f>Transaction[[#This Row],[QTY]]*Transaction[[#This Row],[SELLING PRICE]]</f>
        <v>1260000</v>
      </c>
      <c r="N169" s="12">
        <f>DAY(Transaction[[#This Row],[DATE]])</f>
        <v>16</v>
      </c>
      <c r="O169" s="12" t="str">
        <f>TEXT(Transaction[[#This Row],[DATE]],"mmm")</f>
        <v>Jun</v>
      </c>
      <c r="P169" s="12">
        <f>YEAR(Transaction[[#This Row],[DATE]])</f>
        <v>2020</v>
      </c>
    </row>
    <row r="170" spans="1:16" x14ac:dyDescent="0.3">
      <c r="A170" s="11">
        <v>43999</v>
      </c>
      <c r="B170" s="12" t="str" cm="1">
        <f t="array" ref="B170">_xlfn.XLOOKUP(G170,Product[[#All],[PRODUCT NAME]],Product[[#All],[CODE]],"",0,1)</f>
        <v>PRC008</v>
      </c>
      <c r="C170" s="12">
        <v>70</v>
      </c>
      <c r="D170" s="12" t="s">
        <v>131</v>
      </c>
      <c r="E170" s="12" t="s">
        <v>52</v>
      </c>
      <c r="F170" s="13">
        <v>0</v>
      </c>
      <c r="G170" s="12" t="s">
        <v>28</v>
      </c>
      <c r="H170" s="12" t="str">
        <f>VLOOKUP(LEFT(B170,3),Table2[#All],2,)</f>
        <v>Personal Care</v>
      </c>
      <c r="I170" s="12" t="s">
        <v>1</v>
      </c>
      <c r="J170" s="14">
        <f>VLOOKUP(Transaction!B170,Product[#All],5,0)</f>
        <v>13500</v>
      </c>
      <c r="K170" s="14">
        <f>VLOOKUP(Transaction!B170,Product[#All],6,0)</f>
        <v>17000</v>
      </c>
      <c r="L170" s="19">
        <f>Transaction[[#This Row],[QTY]]*Transaction[[#This Row],[PURCHASE PRICE]]</f>
        <v>945000</v>
      </c>
      <c r="M170" s="19">
        <f>Transaction[[#This Row],[QTY]]*Transaction[[#This Row],[SELLING PRICE]]</f>
        <v>1190000</v>
      </c>
      <c r="N170" s="12">
        <f>DAY(Transaction[[#This Row],[DATE]])</f>
        <v>17</v>
      </c>
      <c r="O170" s="12" t="str">
        <f>TEXT(Transaction[[#This Row],[DATE]],"mmm")</f>
        <v>Jun</v>
      </c>
      <c r="P170" s="12">
        <f>YEAR(Transaction[[#This Row],[DATE]])</f>
        <v>2020</v>
      </c>
    </row>
    <row r="171" spans="1:16" x14ac:dyDescent="0.3">
      <c r="A171" s="11">
        <v>44000</v>
      </c>
      <c r="B171" s="12" t="str" cm="1">
        <f t="array" ref="B171">_xlfn.XLOOKUP(G171,Product[[#All],[PRODUCT NAME]],Product[[#All],[CODE]],"",0,1)</f>
        <v>BEV003</v>
      </c>
      <c r="C171" s="12">
        <v>88</v>
      </c>
      <c r="D171" s="12" t="s">
        <v>131</v>
      </c>
      <c r="E171" s="12" t="s">
        <v>132</v>
      </c>
      <c r="F171" s="13">
        <v>0</v>
      </c>
      <c r="G171" s="12" t="s">
        <v>13</v>
      </c>
      <c r="H171" s="12" t="str">
        <f>VLOOKUP(LEFT(B171,3),Table2[#All],2,)</f>
        <v>Beverage</v>
      </c>
      <c r="I171" s="12" t="s">
        <v>1</v>
      </c>
      <c r="J171" s="14">
        <f>VLOOKUP(Transaction!B171,Product[#All],5,0)</f>
        <v>3000</v>
      </c>
      <c r="K171" s="14">
        <f>VLOOKUP(Transaction!B171,Product[#All],6,0)</f>
        <v>4500</v>
      </c>
      <c r="L171" s="19">
        <f>Transaction[[#This Row],[QTY]]*Transaction[[#This Row],[PURCHASE PRICE]]</f>
        <v>264000</v>
      </c>
      <c r="M171" s="19">
        <f>Transaction[[#This Row],[QTY]]*Transaction[[#This Row],[SELLING PRICE]]</f>
        <v>396000</v>
      </c>
      <c r="N171" s="12">
        <f>DAY(Transaction[[#This Row],[DATE]])</f>
        <v>18</v>
      </c>
      <c r="O171" s="12" t="str">
        <f>TEXT(Transaction[[#This Row],[DATE]],"mmm")</f>
        <v>Jun</v>
      </c>
      <c r="P171" s="12">
        <f>YEAR(Transaction[[#This Row],[DATE]])</f>
        <v>2020</v>
      </c>
    </row>
    <row r="172" spans="1:16" x14ac:dyDescent="0.3">
      <c r="A172" s="11">
        <v>44001</v>
      </c>
      <c r="B172" s="12" t="str" cm="1">
        <f t="array" ref="B172">_xlfn.XLOOKUP(G172,Product[[#All],[PRODUCT NAME]],Product[[#All],[CODE]],"",0,1)</f>
        <v>BEV009</v>
      </c>
      <c r="C172" s="12">
        <v>86</v>
      </c>
      <c r="D172" s="12" t="s">
        <v>131</v>
      </c>
      <c r="E172" s="12" t="s">
        <v>132</v>
      </c>
      <c r="F172" s="13">
        <v>0</v>
      </c>
      <c r="G172" s="12" t="s">
        <v>19</v>
      </c>
      <c r="H172" s="12" t="str">
        <f>VLOOKUP(LEFT(B172,3),Table2[#All],2,)</f>
        <v>Beverage</v>
      </c>
      <c r="I172" s="12" t="s">
        <v>1</v>
      </c>
      <c r="J172" s="14">
        <f>VLOOKUP(Transaction!B172,Product[#All],5,0)</f>
        <v>6500</v>
      </c>
      <c r="K172" s="14">
        <f>VLOOKUP(Transaction!B172,Product[#All],6,0)</f>
        <v>8500</v>
      </c>
      <c r="L172" s="19">
        <f>Transaction[[#This Row],[QTY]]*Transaction[[#This Row],[PURCHASE PRICE]]</f>
        <v>559000</v>
      </c>
      <c r="M172" s="19">
        <f>Transaction[[#This Row],[QTY]]*Transaction[[#This Row],[SELLING PRICE]]</f>
        <v>731000</v>
      </c>
      <c r="N172" s="12">
        <f>DAY(Transaction[[#This Row],[DATE]])</f>
        <v>19</v>
      </c>
      <c r="O172" s="12" t="str">
        <f>TEXT(Transaction[[#This Row],[DATE]],"mmm")</f>
        <v>Jun</v>
      </c>
      <c r="P172" s="12">
        <f>YEAR(Transaction[[#This Row],[DATE]])</f>
        <v>2020</v>
      </c>
    </row>
    <row r="173" spans="1:16" x14ac:dyDescent="0.3">
      <c r="A173" s="11">
        <v>44002</v>
      </c>
      <c r="B173" s="12" t="str" cm="1">
        <f t="array" ref="B173">_xlfn.XLOOKUP(G173,Product[[#All],[PRODUCT NAME]],Product[[#All],[CODE]],"",0,1)</f>
        <v>ELC003</v>
      </c>
      <c r="C173" s="12">
        <v>88</v>
      </c>
      <c r="D173" s="12" t="s">
        <v>130</v>
      </c>
      <c r="E173" s="12" t="s">
        <v>132</v>
      </c>
      <c r="F173" s="13">
        <v>0</v>
      </c>
      <c r="G173" s="12" t="s">
        <v>43</v>
      </c>
      <c r="H173" s="12" t="str">
        <f>VLOOKUP(LEFT(B173,3),Table2[#All],2,)</f>
        <v>Electronics</v>
      </c>
      <c r="I173" s="12" t="s">
        <v>1</v>
      </c>
      <c r="J173" s="14">
        <f>VLOOKUP(Transaction!B173,Product[#All],5,0)</f>
        <v>15000</v>
      </c>
      <c r="K173" s="14">
        <f>VLOOKUP(Transaction!B173,Product[#All],6,0)</f>
        <v>25000</v>
      </c>
      <c r="L173" s="19">
        <f>Transaction[[#This Row],[QTY]]*Transaction[[#This Row],[PURCHASE PRICE]]</f>
        <v>1320000</v>
      </c>
      <c r="M173" s="19">
        <f>Transaction[[#This Row],[QTY]]*Transaction[[#This Row],[SELLING PRICE]]</f>
        <v>2200000</v>
      </c>
      <c r="N173" s="12">
        <f>DAY(Transaction[[#This Row],[DATE]])</f>
        <v>20</v>
      </c>
      <c r="O173" s="12" t="str">
        <f>TEXT(Transaction[[#This Row],[DATE]],"mmm")</f>
        <v>Jun</v>
      </c>
      <c r="P173" s="12">
        <f>YEAR(Transaction[[#This Row],[DATE]])</f>
        <v>2020</v>
      </c>
    </row>
    <row r="174" spans="1:16" x14ac:dyDescent="0.3">
      <c r="A174" s="11">
        <v>44003</v>
      </c>
      <c r="B174" s="12" t="str" cm="1">
        <f t="array" ref="B174">_xlfn.XLOOKUP(G174,Product[[#All],[PRODUCT NAME]],Product[[#All],[CODE]],"",0,1)</f>
        <v>PRC002</v>
      </c>
      <c r="C174" s="12">
        <v>71</v>
      </c>
      <c r="D174" s="12" t="s">
        <v>53</v>
      </c>
      <c r="E174" s="12" t="s">
        <v>132</v>
      </c>
      <c r="F174" s="13">
        <v>0</v>
      </c>
      <c r="G174" s="12" t="s">
        <v>22</v>
      </c>
      <c r="H174" s="12" t="str">
        <f>VLOOKUP(LEFT(B174,3),Table2[#All],2,)</f>
        <v>Personal Care</v>
      </c>
      <c r="I174" s="12" t="s">
        <v>1</v>
      </c>
      <c r="J174" s="14">
        <f>VLOOKUP(Transaction!B174,Product[#All],5,0)</f>
        <v>15000</v>
      </c>
      <c r="K174" s="14">
        <f>VLOOKUP(Transaction!B174,Product[#All],6,0)</f>
        <v>18000</v>
      </c>
      <c r="L174" s="19">
        <f>Transaction[[#This Row],[QTY]]*Transaction[[#This Row],[PURCHASE PRICE]]</f>
        <v>1065000</v>
      </c>
      <c r="M174" s="19">
        <f>Transaction[[#This Row],[QTY]]*Transaction[[#This Row],[SELLING PRICE]]</f>
        <v>1278000</v>
      </c>
      <c r="N174" s="12">
        <f>DAY(Transaction[[#This Row],[DATE]])</f>
        <v>21</v>
      </c>
      <c r="O174" s="12" t="str">
        <f>TEXT(Transaction[[#This Row],[DATE]],"mmm")</f>
        <v>Jun</v>
      </c>
      <c r="P174" s="12">
        <f>YEAR(Transaction[[#This Row],[DATE]])</f>
        <v>2020</v>
      </c>
    </row>
    <row r="175" spans="1:16" x14ac:dyDescent="0.3">
      <c r="A175" s="11">
        <v>44004</v>
      </c>
      <c r="B175" s="12" t="str" cm="1">
        <f t="array" ref="B175">_xlfn.XLOOKUP(G175,Product[[#All],[PRODUCT NAME]],Product[[#All],[CODE]],"",0,1)</f>
        <v>FOD003</v>
      </c>
      <c r="C175" s="12">
        <v>73</v>
      </c>
      <c r="D175" s="12" t="s">
        <v>53</v>
      </c>
      <c r="E175" s="12" t="s">
        <v>132</v>
      </c>
      <c r="F175" s="13">
        <v>0</v>
      </c>
      <c r="G175" s="12" t="s">
        <v>3</v>
      </c>
      <c r="H175" s="12" t="str">
        <f>VLOOKUP(LEFT(B175,3),Table2[#All],2,)</f>
        <v>Food</v>
      </c>
      <c r="I175" s="12" t="s">
        <v>1</v>
      </c>
      <c r="J175" s="14">
        <f>VLOOKUP(Transaction!B175,Product[#All],5,0)</f>
        <v>8750</v>
      </c>
      <c r="K175" s="14">
        <f>VLOOKUP(Transaction!B175,Product[#All],6,0)</f>
        <v>10500</v>
      </c>
      <c r="L175" s="19">
        <f>Transaction[[#This Row],[QTY]]*Transaction[[#This Row],[PURCHASE PRICE]]</f>
        <v>638750</v>
      </c>
      <c r="M175" s="19">
        <f>Transaction[[#This Row],[QTY]]*Transaction[[#This Row],[SELLING PRICE]]</f>
        <v>766500</v>
      </c>
      <c r="N175" s="12">
        <f>DAY(Transaction[[#This Row],[DATE]])</f>
        <v>22</v>
      </c>
      <c r="O175" s="12" t="str">
        <f>TEXT(Transaction[[#This Row],[DATE]],"mmm")</f>
        <v>Jun</v>
      </c>
      <c r="P175" s="12">
        <f>YEAR(Transaction[[#This Row],[DATE]])</f>
        <v>2020</v>
      </c>
    </row>
    <row r="176" spans="1:16" x14ac:dyDescent="0.3">
      <c r="A176" s="11">
        <v>44005</v>
      </c>
      <c r="B176" s="12" t="str" cm="1">
        <f t="array" ref="B176">_xlfn.XLOOKUP(G176,Product[[#All],[PRODUCT NAME]],Product[[#All],[CODE]],"",0,1)</f>
        <v>ELC009</v>
      </c>
      <c r="C176" s="12">
        <v>73</v>
      </c>
      <c r="D176" s="12" t="s">
        <v>131</v>
      </c>
      <c r="E176" s="12" t="s">
        <v>132</v>
      </c>
      <c r="F176" s="13">
        <v>0</v>
      </c>
      <c r="G176" s="12" t="s">
        <v>48</v>
      </c>
      <c r="H176" s="12" t="str">
        <f>VLOOKUP(LEFT(B176,3),Table2[#All],2,)</f>
        <v>Electronics</v>
      </c>
      <c r="I176" s="12" t="s">
        <v>1</v>
      </c>
      <c r="J176" s="14">
        <f>VLOOKUP(Transaction!B176,Product[#All],5,0)</f>
        <v>12000</v>
      </c>
      <c r="K176" s="14">
        <f>VLOOKUP(Transaction!B176,Product[#All],6,0)</f>
        <v>20000</v>
      </c>
      <c r="L176" s="19">
        <f>Transaction[[#This Row],[QTY]]*Transaction[[#This Row],[PURCHASE PRICE]]</f>
        <v>876000</v>
      </c>
      <c r="M176" s="19">
        <f>Transaction[[#This Row],[QTY]]*Transaction[[#This Row],[SELLING PRICE]]</f>
        <v>1460000</v>
      </c>
      <c r="N176" s="12">
        <f>DAY(Transaction[[#This Row],[DATE]])</f>
        <v>23</v>
      </c>
      <c r="O176" s="12" t="str">
        <f>TEXT(Transaction[[#This Row],[DATE]],"mmm")</f>
        <v>Jun</v>
      </c>
      <c r="P176" s="12">
        <f>YEAR(Transaction[[#This Row],[DATE]])</f>
        <v>2020</v>
      </c>
    </row>
    <row r="177" spans="1:16" x14ac:dyDescent="0.3">
      <c r="A177" s="11">
        <v>44006</v>
      </c>
      <c r="B177" s="12" t="str" cm="1">
        <f t="array" ref="B177">_xlfn.XLOOKUP(G177,Product[[#All],[PRODUCT NAME]],Product[[#All],[CODE]],"",0,1)</f>
        <v>STA010</v>
      </c>
      <c r="C177" s="12">
        <v>71</v>
      </c>
      <c r="D177" s="12" t="s">
        <v>130</v>
      </c>
      <c r="E177" s="12" t="s">
        <v>132</v>
      </c>
      <c r="F177" s="13">
        <v>0</v>
      </c>
      <c r="G177" s="12" t="s">
        <v>40</v>
      </c>
      <c r="H177" s="12" t="str">
        <f>VLOOKUP(LEFT(B177,3),Table2[#All],2,)</f>
        <v>Stationery</v>
      </c>
      <c r="I177" s="12" t="s">
        <v>1</v>
      </c>
      <c r="J177" s="14">
        <f>VLOOKUP(Transaction!B177,Product[#All],5,0)</f>
        <v>3800</v>
      </c>
      <c r="K177" s="14">
        <f>VLOOKUP(Transaction!B177,Product[#All],6,0)</f>
        <v>5500</v>
      </c>
      <c r="L177" s="19">
        <f>Transaction[[#This Row],[QTY]]*Transaction[[#This Row],[PURCHASE PRICE]]</f>
        <v>269800</v>
      </c>
      <c r="M177" s="19">
        <f>Transaction[[#This Row],[QTY]]*Transaction[[#This Row],[SELLING PRICE]]</f>
        <v>390500</v>
      </c>
      <c r="N177" s="12">
        <f>DAY(Transaction[[#This Row],[DATE]])</f>
        <v>24</v>
      </c>
      <c r="O177" s="12" t="str">
        <f>TEXT(Transaction[[#This Row],[DATE]],"mmm")</f>
        <v>Jun</v>
      </c>
      <c r="P177" s="12">
        <f>YEAR(Transaction[[#This Row],[DATE]])</f>
        <v>2020</v>
      </c>
    </row>
    <row r="178" spans="1:16" x14ac:dyDescent="0.3">
      <c r="A178" s="11">
        <v>44007</v>
      </c>
      <c r="B178" s="12" t="str" cm="1">
        <f t="array" ref="B178">_xlfn.XLOOKUP(G178,Product[[#All],[PRODUCT NAME]],Product[[#All],[CODE]],"",0,1)</f>
        <v>FOD004</v>
      </c>
      <c r="C178" s="12">
        <v>81</v>
      </c>
      <c r="D178" s="12" t="s">
        <v>131</v>
      </c>
      <c r="E178" s="12" t="s">
        <v>52</v>
      </c>
      <c r="F178" s="13">
        <v>0</v>
      </c>
      <c r="G178" s="12" t="s">
        <v>4</v>
      </c>
      <c r="H178" s="12" t="str">
        <f>VLOOKUP(LEFT(B178,3),Table2[#All],2,)</f>
        <v>Food</v>
      </c>
      <c r="I178" s="12" t="s">
        <v>1</v>
      </c>
      <c r="J178" s="14">
        <f>VLOOKUP(Transaction!B178,Product[#All],5,0)</f>
        <v>6200</v>
      </c>
      <c r="K178" s="14">
        <f>VLOOKUP(Transaction!B178,Product[#All],6,0)</f>
        <v>7800</v>
      </c>
      <c r="L178" s="19">
        <f>Transaction[[#This Row],[QTY]]*Transaction[[#This Row],[PURCHASE PRICE]]</f>
        <v>502200</v>
      </c>
      <c r="M178" s="19">
        <f>Transaction[[#This Row],[QTY]]*Transaction[[#This Row],[SELLING PRICE]]</f>
        <v>631800</v>
      </c>
      <c r="N178" s="12">
        <f>DAY(Transaction[[#This Row],[DATE]])</f>
        <v>25</v>
      </c>
      <c r="O178" s="12" t="str">
        <f>TEXT(Transaction[[#This Row],[DATE]],"mmm")</f>
        <v>Jun</v>
      </c>
      <c r="P178" s="12">
        <f>YEAR(Transaction[[#This Row],[DATE]])</f>
        <v>2020</v>
      </c>
    </row>
    <row r="179" spans="1:16" x14ac:dyDescent="0.3">
      <c r="A179" s="11">
        <v>44008</v>
      </c>
      <c r="B179" s="12" t="str" cm="1">
        <f t="array" ref="B179">_xlfn.XLOOKUP(G179,Product[[#All],[PRODUCT NAME]],Product[[#All],[CODE]],"",0,1)</f>
        <v>BEV003</v>
      </c>
      <c r="C179" s="12">
        <v>90</v>
      </c>
      <c r="D179" s="12" t="s">
        <v>130</v>
      </c>
      <c r="E179" s="12" t="s">
        <v>132</v>
      </c>
      <c r="F179" s="13">
        <v>0</v>
      </c>
      <c r="G179" s="12" t="s">
        <v>13</v>
      </c>
      <c r="H179" s="12" t="str">
        <f>VLOOKUP(LEFT(B179,3),Table2[#All],2,)</f>
        <v>Beverage</v>
      </c>
      <c r="I179" s="12" t="s">
        <v>1</v>
      </c>
      <c r="J179" s="14">
        <f>VLOOKUP(Transaction!B179,Product[#All],5,0)</f>
        <v>3000</v>
      </c>
      <c r="K179" s="14">
        <f>VLOOKUP(Transaction!B179,Product[#All],6,0)</f>
        <v>4500</v>
      </c>
      <c r="L179" s="19">
        <f>Transaction[[#This Row],[QTY]]*Transaction[[#This Row],[PURCHASE PRICE]]</f>
        <v>270000</v>
      </c>
      <c r="M179" s="19">
        <f>Transaction[[#This Row],[QTY]]*Transaction[[#This Row],[SELLING PRICE]]</f>
        <v>405000</v>
      </c>
      <c r="N179" s="12">
        <f>DAY(Transaction[[#This Row],[DATE]])</f>
        <v>26</v>
      </c>
      <c r="O179" s="12" t="str">
        <f>TEXT(Transaction[[#This Row],[DATE]],"mmm")</f>
        <v>Jun</v>
      </c>
      <c r="P179" s="12">
        <f>YEAR(Transaction[[#This Row],[DATE]])</f>
        <v>2020</v>
      </c>
    </row>
    <row r="180" spans="1:16" x14ac:dyDescent="0.3">
      <c r="A180" s="11">
        <v>44009</v>
      </c>
      <c r="B180" s="12" t="str" cm="1">
        <f t="array" ref="B180">_xlfn.XLOOKUP(G180,Product[[#All],[PRODUCT NAME]],Product[[#All],[CODE]],"",0,1)</f>
        <v>FOD010</v>
      </c>
      <c r="C180" s="12">
        <v>87</v>
      </c>
      <c r="D180" s="12" t="s">
        <v>130</v>
      </c>
      <c r="E180" s="12" t="s">
        <v>52</v>
      </c>
      <c r="F180" s="13">
        <v>0</v>
      </c>
      <c r="G180" s="12" t="s">
        <v>10</v>
      </c>
      <c r="H180" s="12" t="str">
        <f>VLOOKUP(LEFT(B180,3),Table2[#All],2,)</f>
        <v>Food</v>
      </c>
      <c r="I180" s="12" t="s">
        <v>1</v>
      </c>
      <c r="J180" s="14">
        <f>VLOOKUP(Transaction!B180,Product[#All],5,0)</f>
        <v>10000</v>
      </c>
      <c r="K180" s="14">
        <f>VLOOKUP(Transaction!B180,Product[#All],6,0)</f>
        <v>12500</v>
      </c>
      <c r="L180" s="19">
        <f>Transaction[[#This Row],[QTY]]*Transaction[[#This Row],[PURCHASE PRICE]]</f>
        <v>870000</v>
      </c>
      <c r="M180" s="19">
        <f>Transaction[[#This Row],[QTY]]*Transaction[[#This Row],[SELLING PRICE]]</f>
        <v>1087500</v>
      </c>
      <c r="N180" s="12">
        <f>DAY(Transaction[[#This Row],[DATE]])</f>
        <v>27</v>
      </c>
      <c r="O180" s="12" t="str">
        <f>TEXT(Transaction[[#This Row],[DATE]],"mmm")</f>
        <v>Jun</v>
      </c>
      <c r="P180" s="12">
        <f>YEAR(Transaction[[#This Row],[DATE]])</f>
        <v>2020</v>
      </c>
    </row>
    <row r="181" spans="1:16" x14ac:dyDescent="0.3">
      <c r="A181" s="11">
        <v>44010</v>
      </c>
      <c r="B181" s="12" t="str" cm="1">
        <f t="array" ref="B181">_xlfn.XLOOKUP(G181,Product[[#All],[PRODUCT NAME]],Product[[#All],[CODE]],"",0,1)</f>
        <v>FOD010</v>
      </c>
      <c r="C181" s="12">
        <v>85</v>
      </c>
      <c r="D181" s="12" t="s">
        <v>131</v>
      </c>
      <c r="E181" s="12" t="s">
        <v>132</v>
      </c>
      <c r="F181" s="13">
        <v>0</v>
      </c>
      <c r="G181" s="12" t="s">
        <v>10</v>
      </c>
      <c r="H181" s="12" t="str">
        <f>VLOOKUP(LEFT(B181,3),Table2[#All],2,)</f>
        <v>Food</v>
      </c>
      <c r="I181" s="12" t="s">
        <v>1</v>
      </c>
      <c r="J181" s="14">
        <f>VLOOKUP(Transaction!B181,Product[#All],5,0)</f>
        <v>10000</v>
      </c>
      <c r="K181" s="14">
        <f>VLOOKUP(Transaction!B181,Product[#All],6,0)</f>
        <v>12500</v>
      </c>
      <c r="L181" s="19">
        <f>Transaction[[#This Row],[QTY]]*Transaction[[#This Row],[PURCHASE PRICE]]</f>
        <v>850000</v>
      </c>
      <c r="M181" s="19">
        <f>Transaction[[#This Row],[QTY]]*Transaction[[#This Row],[SELLING PRICE]]</f>
        <v>1062500</v>
      </c>
      <c r="N181" s="12">
        <f>DAY(Transaction[[#This Row],[DATE]])</f>
        <v>28</v>
      </c>
      <c r="O181" s="12" t="str">
        <f>TEXT(Transaction[[#This Row],[DATE]],"mmm")</f>
        <v>Jun</v>
      </c>
      <c r="P181" s="12">
        <f>YEAR(Transaction[[#This Row],[DATE]])</f>
        <v>2020</v>
      </c>
    </row>
    <row r="182" spans="1:16" x14ac:dyDescent="0.3">
      <c r="A182" s="11">
        <v>44011</v>
      </c>
      <c r="B182" s="12" t="str" cm="1">
        <f t="array" ref="B182">_xlfn.XLOOKUP(G182,Product[[#All],[PRODUCT NAME]],Product[[#All],[CODE]],"",0,1)</f>
        <v>STA009</v>
      </c>
      <c r="C182" s="12">
        <v>70</v>
      </c>
      <c r="D182" s="12" t="s">
        <v>53</v>
      </c>
      <c r="E182" s="12" t="s">
        <v>52</v>
      </c>
      <c r="F182" s="13">
        <v>0</v>
      </c>
      <c r="G182" s="12" t="s">
        <v>39</v>
      </c>
      <c r="H182" s="12" t="str">
        <f>VLOOKUP(LEFT(B182,3),Table2[#All],2,)</f>
        <v>Stationery</v>
      </c>
      <c r="I182" s="12" t="s">
        <v>1</v>
      </c>
      <c r="J182" s="14">
        <f>VLOOKUP(Transaction!B182,Product[#All],5,0)</f>
        <v>6000</v>
      </c>
      <c r="K182" s="14">
        <f>VLOOKUP(Transaction!B182,Product[#All],6,0)</f>
        <v>8000</v>
      </c>
      <c r="L182" s="19">
        <f>Transaction[[#This Row],[QTY]]*Transaction[[#This Row],[PURCHASE PRICE]]</f>
        <v>420000</v>
      </c>
      <c r="M182" s="19">
        <f>Transaction[[#This Row],[QTY]]*Transaction[[#This Row],[SELLING PRICE]]</f>
        <v>560000</v>
      </c>
      <c r="N182" s="12">
        <f>DAY(Transaction[[#This Row],[DATE]])</f>
        <v>29</v>
      </c>
      <c r="O182" s="12" t="str">
        <f>TEXT(Transaction[[#This Row],[DATE]],"mmm")</f>
        <v>Jun</v>
      </c>
      <c r="P182" s="12">
        <f>YEAR(Transaction[[#This Row],[DATE]])</f>
        <v>2020</v>
      </c>
    </row>
    <row r="183" spans="1:16" x14ac:dyDescent="0.3">
      <c r="A183" s="11">
        <v>44012</v>
      </c>
      <c r="B183" s="12" t="str" cm="1">
        <f t="array" ref="B183">_xlfn.XLOOKUP(G183,Product[[#All],[PRODUCT NAME]],Product[[#All],[CODE]],"",0,1)</f>
        <v>BEV010</v>
      </c>
      <c r="C183" s="12">
        <v>72</v>
      </c>
      <c r="D183" s="12" t="s">
        <v>53</v>
      </c>
      <c r="E183" s="12" t="s">
        <v>132</v>
      </c>
      <c r="F183" s="13">
        <v>0</v>
      </c>
      <c r="G183" s="12" t="s">
        <v>20</v>
      </c>
      <c r="H183" s="12" t="str">
        <f>VLOOKUP(LEFT(B183,3),Table2[#All],2,)</f>
        <v>Beverage</v>
      </c>
      <c r="I183" s="12" t="s">
        <v>1</v>
      </c>
      <c r="J183" s="14">
        <f>VLOOKUP(Transaction!B183,Product[#All],5,0)</f>
        <v>12000</v>
      </c>
      <c r="K183" s="14">
        <f>VLOOKUP(Transaction!B183,Product[#All],6,0)</f>
        <v>15500</v>
      </c>
      <c r="L183" s="19">
        <f>Transaction[[#This Row],[QTY]]*Transaction[[#This Row],[PURCHASE PRICE]]</f>
        <v>864000</v>
      </c>
      <c r="M183" s="19">
        <f>Transaction[[#This Row],[QTY]]*Transaction[[#This Row],[SELLING PRICE]]</f>
        <v>1116000</v>
      </c>
      <c r="N183" s="12">
        <f>DAY(Transaction[[#This Row],[DATE]])</f>
        <v>30</v>
      </c>
      <c r="O183" s="12" t="str">
        <f>TEXT(Transaction[[#This Row],[DATE]],"mmm")</f>
        <v>Jun</v>
      </c>
      <c r="P183" s="12">
        <f>YEAR(Transaction[[#This Row],[DATE]])</f>
        <v>2020</v>
      </c>
    </row>
    <row r="184" spans="1:16" x14ac:dyDescent="0.3">
      <c r="A184" s="11">
        <v>44013</v>
      </c>
      <c r="B184" s="12" t="str" cm="1">
        <f t="array" ref="B184">_xlfn.XLOOKUP(G184,Product[[#All],[PRODUCT NAME]],Product[[#All],[CODE]],"",0,1)</f>
        <v>BEV009</v>
      </c>
      <c r="C184" s="12">
        <v>72</v>
      </c>
      <c r="D184" s="12" t="s">
        <v>53</v>
      </c>
      <c r="E184" s="12" t="s">
        <v>132</v>
      </c>
      <c r="F184" s="13">
        <v>0</v>
      </c>
      <c r="G184" s="12" t="s">
        <v>19</v>
      </c>
      <c r="H184" s="12" t="str">
        <f>VLOOKUP(LEFT(B184,3),Table2[#All],2,)</f>
        <v>Beverage</v>
      </c>
      <c r="I184" s="12" t="s">
        <v>1</v>
      </c>
      <c r="J184" s="14">
        <f>VLOOKUP(Transaction!B184,Product[#All],5,0)</f>
        <v>6500</v>
      </c>
      <c r="K184" s="14">
        <f>VLOOKUP(Transaction!B184,Product[#All],6,0)</f>
        <v>8500</v>
      </c>
      <c r="L184" s="19">
        <f>Transaction[[#This Row],[QTY]]*Transaction[[#This Row],[PURCHASE PRICE]]</f>
        <v>468000</v>
      </c>
      <c r="M184" s="19">
        <f>Transaction[[#This Row],[QTY]]*Transaction[[#This Row],[SELLING PRICE]]</f>
        <v>612000</v>
      </c>
      <c r="N184" s="12">
        <f>DAY(Transaction[[#This Row],[DATE]])</f>
        <v>1</v>
      </c>
      <c r="O184" s="12" t="str">
        <f>TEXT(Transaction[[#This Row],[DATE]],"mmm")</f>
        <v>Jul</v>
      </c>
      <c r="P184" s="12">
        <f>YEAR(Transaction[[#This Row],[DATE]])</f>
        <v>2020</v>
      </c>
    </row>
    <row r="185" spans="1:16" x14ac:dyDescent="0.3">
      <c r="A185" s="11">
        <v>44014</v>
      </c>
      <c r="B185" s="12" t="str" cm="1">
        <f t="array" ref="B185">_xlfn.XLOOKUP(G185,Product[[#All],[PRODUCT NAME]],Product[[#All],[CODE]],"",0,1)</f>
        <v>STA005</v>
      </c>
      <c r="C185" s="12">
        <v>79</v>
      </c>
      <c r="D185" s="12" t="s">
        <v>53</v>
      </c>
      <c r="E185" s="12" t="s">
        <v>52</v>
      </c>
      <c r="F185" s="13">
        <v>0</v>
      </c>
      <c r="G185" s="12" t="s">
        <v>35</v>
      </c>
      <c r="H185" s="12" t="str">
        <f>VLOOKUP(LEFT(B185,3),Table2[#All],2,)</f>
        <v>Stationery</v>
      </c>
      <c r="I185" s="12" t="s">
        <v>1</v>
      </c>
      <c r="J185" s="14">
        <f>VLOOKUP(Transaction!B185,Product[#All],5,0)</f>
        <v>2200</v>
      </c>
      <c r="K185" s="14">
        <f>VLOOKUP(Transaction!B185,Product[#All],6,0)</f>
        <v>3500</v>
      </c>
      <c r="L185" s="19">
        <f>Transaction[[#This Row],[QTY]]*Transaction[[#This Row],[PURCHASE PRICE]]</f>
        <v>173800</v>
      </c>
      <c r="M185" s="19">
        <f>Transaction[[#This Row],[QTY]]*Transaction[[#This Row],[SELLING PRICE]]</f>
        <v>276500</v>
      </c>
      <c r="N185" s="12">
        <f>DAY(Transaction[[#This Row],[DATE]])</f>
        <v>2</v>
      </c>
      <c r="O185" s="12" t="str">
        <f>TEXT(Transaction[[#This Row],[DATE]],"mmm")</f>
        <v>Jul</v>
      </c>
      <c r="P185" s="12">
        <f>YEAR(Transaction[[#This Row],[DATE]])</f>
        <v>2020</v>
      </c>
    </row>
    <row r="186" spans="1:16" x14ac:dyDescent="0.3">
      <c r="A186" s="11">
        <v>44015</v>
      </c>
      <c r="B186" s="12" t="str" cm="1">
        <f t="array" ref="B186">_xlfn.XLOOKUP(G186,Product[[#All],[PRODUCT NAME]],Product[[#All],[CODE]],"",0,1)</f>
        <v>BEV002</v>
      </c>
      <c r="C186" s="12">
        <v>83</v>
      </c>
      <c r="D186" s="12" t="s">
        <v>130</v>
      </c>
      <c r="E186" s="12" t="s">
        <v>52</v>
      </c>
      <c r="F186" s="13">
        <v>0</v>
      </c>
      <c r="G186" s="12" t="s">
        <v>12</v>
      </c>
      <c r="H186" s="12" t="str">
        <f>VLOOKUP(LEFT(B186,3),Table2[#All],2,)</f>
        <v>Beverage</v>
      </c>
      <c r="I186" s="12" t="s">
        <v>1</v>
      </c>
      <c r="J186" s="14">
        <f>VLOOKUP(Transaction!B186,Product[#All],5,0)</f>
        <v>2500</v>
      </c>
      <c r="K186" s="14">
        <f>VLOOKUP(Transaction!B186,Product[#All],6,0)</f>
        <v>4000</v>
      </c>
      <c r="L186" s="19">
        <f>Transaction[[#This Row],[QTY]]*Transaction[[#This Row],[PURCHASE PRICE]]</f>
        <v>207500</v>
      </c>
      <c r="M186" s="19">
        <f>Transaction[[#This Row],[QTY]]*Transaction[[#This Row],[SELLING PRICE]]</f>
        <v>332000</v>
      </c>
      <c r="N186" s="12">
        <f>DAY(Transaction[[#This Row],[DATE]])</f>
        <v>3</v>
      </c>
      <c r="O186" s="12" t="str">
        <f>TEXT(Transaction[[#This Row],[DATE]],"mmm")</f>
        <v>Jul</v>
      </c>
      <c r="P186" s="12">
        <f>YEAR(Transaction[[#This Row],[DATE]])</f>
        <v>2020</v>
      </c>
    </row>
    <row r="187" spans="1:16" x14ac:dyDescent="0.3">
      <c r="A187" s="11">
        <v>44016</v>
      </c>
      <c r="B187" s="12" t="str" cm="1">
        <f t="array" ref="B187">_xlfn.XLOOKUP(G187,Product[[#All],[PRODUCT NAME]],Product[[#All],[CODE]],"",0,1)</f>
        <v>STA008</v>
      </c>
      <c r="C187" s="12">
        <v>83</v>
      </c>
      <c r="D187" s="12" t="s">
        <v>131</v>
      </c>
      <c r="E187" s="12" t="s">
        <v>52</v>
      </c>
      <c r="F187" s="13">
        <v>0</v>
      </c>
      <c r="G187" s="12" t="s">
        <v>38</v>
      </c>
      <c r="H187" s="12" t="str">
        <f>VLOOKUP(LEFT(B187,3),Table2[#All],2,)</f>
        <v>Stationery</v>
      </c>
      <c r="I187" s="12" t="s">
        <v>1</v>
      </c>
      <c r="J187" s="14">
        <f>VLOOKUP(Transaction!B187,Product[#All],5,0)</f>
        <v>5000</v>
      </c>
      <c r="K187" s="14">
        <f>VLOOKUP(Transaction!B187,Product[#All],6,0)</f>
        <v>7500</v>
      </c>
      <c r="L187" s="19">
        <f>Transaction[[#This Row],[QTY]]*Transaction[[#This Row],[PURCHASE PRICE]]</f>
        <v>415000</v>
      </c>
      <c r="M187" s="19">
        <f>Transaction[[#This Row],[QTY]]*Transaction[[#This Row],[SELLING PRICE]]</f>
        <v>622500</v>
      </c>
      <c r="N187" s="12">
        <f>DAY(Transaction[[#This Row],[DATE]])</f>
        <v>4</v>
      </c>
      <c r="O187" s="12" t="str">
        <f>TEXT(Transaction[[#This Row],[DATE]],"mmm")</f>
        <v>Jul</v>
      </c>
      <c r="P187" s="12">
        <f>YEAR(Transaction[[#This Row],[DATE]])</f>
        <v>2020</v>
      </c>
    </row>
    <row r="188" spans="1:16" x14ac:dyDescent="0.3">
      <c r="A188" s="11">
        <v>44017</v>
      </c>
      <c r="B188" s="12" t="str" cm="1">
        <f t="array" ref="B188">_xlfn.XLOOKUP(G188,Product[[#All],[PRODUCT NAME]],Product[[#All],[CODE]],"",0,1)</f>
        <v>STA004</v>
      </c>
      <c r="C188" s="12">
        <v>73</v>
      </c>
      <c r="D188" s="12" t="s">
        <v>53</v>
      </c>
      <c r="E188" s="12" t="s">
        <v>132</v>
      </c>
      <c r="F188" s="13">
        <v>0</v>
      </c>
      <c r="G188" s="12" t="s">
        <v>34</v>
      </c>
      <c r="H188" s="12" t="str">
        <f>VLOOKUP(LEFT(B188,3),Table2[#All],2,)</f>
        <v>Stationery</v>
      </c>
      <c r="I188" s="12" t="s">
        <v>1</v>
      </c>
      <c r="J188" s="14">
        <f>VLOOKUP(Transaction!B188,Product[#All],5,0)</f>
        <v>1800</v>
      </c>
      <c r="K188" s="14">
        <f>VLOOKUP(Transaction!B188,Product[#All],6,0)</f>
        <v>3000</v>
      </c>
      <c r="L188" s="19">
        <f>Transaction[[#This Row],[QTY]]*Transaction[[#This Row],[PURCHASE PRICE]]</f>
        <v>131400</v>
      </c>
      <c r="M188" s="19">
        <f>Transaction[[#This Row],[QTY]]*Transaction[[#This Row],[SELLING PRICE]]</f>
        <v>219000</v>
      </c>
      <c r="N188" s="12">
        <f>DAY(Transaction[[#This Row],[DATE]])</f>
        <v>5</v>
      </c>
      <c r="O188" s="12" t="str">
        <f>TEXT(Transaction[[#This Row],[DATE]],"mmm")</f>
        <v>Jul</v>
      </c>
      <c r="P188" s="12">
        <f>YEAR(Transaction[[#This Row],[DATE]])</f>
        <v>2020</v>
      </c>
    </row>
    <row r="189" spans="1:16" x14ac:dyDescent="0.3">
      <c r="A189" s="11">
        <v>44018</v>
      </c>
      <c r="B189" s="12" t="str" cm="1">
        <f t="array" ref="B189">_xlfn.XLOOKUP(G189,Product[[#All],[PRODUCT NAME]],Product[[#All],[CODE]],"",0,1)</f>
        <v>STA002</v>
      </c>
      <c r="C189" s="12">
        <v>84</v>
      </c>
      <c r="D189" s="12" t="s">
        <v>53</v>
      </c>
      <c r="E189" s="12" t="s">
        <v>52</v>
      </c>
      <c r="F189" s="13">
        <v>0</v>
      </c>
      <c r="G189" s="12" t="s">
        <v>32</v>
      </c>
      <c r="H189" s="12" t="str">
        <f>VLOOKUP(LEFT(B189,3),Table2[#All],2,)</f>
        <v>Stationery</v>
      </c>
      <c r="I189" s="12" t="s">
        <v>1</v>
      </c>
      <c r="J189" s="14">
        <f>VLOOKUP(Transaction!B189,Product[#All],5,0)</f>
        <v>5500</v>
      </c>
      <c r="K189" s="14">
        <f>VLOOKUP(Transaction!B189,Product[#All],6,0)</f>
        <v>7500</v>
      </c>
      <c r="L189" s="19">
        <f>Transaction[[#This Row],[QTY]]*Transaction[[#This Row],[PURCHASE PRICE]]</f>
        <v>462000</v>
      </c>
      <c r="M189" s="19">
        <f>Transaction[[#This Row],[QTY]]*Transaction[[#This Row],[SELLING PRICE]]</f>
        <v>630000</v>
      </c>
      <c r="N189" s="12">
        <f>DAY(Transaction[[#This Row],[DATE]])</f>
        <v>6</v>
      </c>
      <c r="O189" s="12" t="str">
        <f>TEXT(Transaction[[#This Row],[DATE]],"mmm")</f>
        <v>Jul</v>
      </c>
      <c r="P189" s="12">
        <f>YEAR(Transaction[[#This Row],[DATE]])</f>
        <v>2020</v>
      </c>
    </row>
    <row r="190" spans="1:16" x14ac:dyDescent="0.3">
      <c r="A190" s="11">
        <v>44019</v>
      </c>
      <c r="B190" s="12" t="str" cm="1">
        <f t="array" ref="B190">_xlfn.XLOOKUP(G190,Product[[#All],[PRODUCT NAME]],Product[[#All],[CODE]],"",0,1)</f>
        <v>FOD010</v>
      </c>
      <c r="C190" s="12">
        <v>73</v>
      </c>
      <c r="D190" s="12" t="s">
        <v>131</v>
      </c>
      <c r="E190" s="12" t="s">
        <v>52</v>
      </c>
      <c r="F190" s="13">
        <v>0</v>
      </c>
      <c r="G190" s="12" t="s">
        <v>10</v>
      </c>
      <c r="H190" s="12" t="str">
        <f>VLOOKUP(LEFT(B190,3),Table2[#All],2,)</f>
        <v>Food</v>
      </c>
      <c r="I190" s="12" t="s">
        <v>1</v>
      </c>
      <c r="J190" s="14">
        <f>VLOOKUP(Transaction!B190,Product[#All],5,0)</f>
        <v>10000</v>
      </c>
      <c r="K190" s="14">
        <f>VLOOKUP(Transaction!B190,Product[#All],6,0)</f>
        <v>12500</v>
      </c>
      <c r="L190" s="19">
        <f>Transaction[[#This Row],[QTY]]*Transaction[[#This Row],[PURCHASE PRICE]]</f>
        <v>730000</v>
      </c>
      <c r="M190" s="19">
        <f>Transaction[[#This Row],[QTY]]*Transaction[[#This Row],[SELLING PRICE]]</f>
        <v>912500</v>
      </c>
      <c r="N190" s="12">
        <f>DAY(Transaction[[#This Row],[DATE]])</f>
        <v>7</v>
      </c>
      <c r="O190" s="12" t="str">
        <f>TEXT(Transaction[[#This Row],[DATE]],"mmm")</f>
        <v>Jul</v>
      </c>
      <c r="P190" s="12">
        <f>YEAR(Transaction[[#This Row],[DATE]])</f>
        <v>2020</v>
      </c>
    </row>
    <row r="191" spans="1:16" x14ac:dyDescent="0.3">
      <c r="A191" s="11">
        <v>44020</v>
      </c>
      <c r="B191" s="12" t="str" cm="1">
        <f t="array" ref="B191">_xlfn.XLOOKUP(G191,Product[[#All],[PRODUCT NAME]],Product[[#All],[CODE]],"",0,1)</f>
        <v>PRC004</v>
      </c>
      <c r="C191" s="12">
        <v>86</v>
      </c>
      <c r="D191" s="12" t="s">
        <v>131</v>
      </c>
      <c r="E191" s="12" t="s">
        <v>132</v>
      </c>
      <c r="F191" s="13">
        <v>0</v>
      </c>
      <c r="G191" s="12" t="s">
        <v>24</v>
      </c>
      <c r="H191" s="12" t="str">
        <f>VLOOKUP(LEFT(B191,3),Table2[#All],2,)</f>
        <v>Personal Care</v>
      </c>
      <c r="I191" s="12" t="s">
        <v>1</v>
      </c>
      <c r="J191" s="14">
        <f>VLOOKUP(Transaction!B191,Product[#All],5,0)</f>
        <v>7200</v>
      </c>
      <c r="K191" s="14">
        <f>VLOOKUP(Transaction!B191,Product[#All],6,0)</f>
        <v>10000</v>
      </c>
      <c r="L191" s="19">
        <f>Transaction[[#This Row],[QTY]]*Transaction[[#This Row],[PURCHASE PRICE]]</f>
        <v>619200</v>
      </c>
      <c r="M191" s="19">
        <f>Transaction[[#This Row],[QTY]]*Transaction[[#This Row],[SELLING PRICE]]</f>
        <v>860000</v>
      </c>
      <c r="N191" s="12">
        <f>DAY(Transaction[[#This Row],[DATE]])</f>
        <v>8</v>
      </c>
      <c r="O191" s="12" t="str">
        <f>TEXT(Transaction[[#This Row],[DATE]],"mmm")</f>
        <v>Jul</v>
      </c>
      <c r="P191" s="12">
        <f>YEAR(Transaction[[#This Row],[DATE]])</f>
        <v>2020</v>
      </c>
    </row>
    <row r="192" spans="1:16" x14ac:dyDescent="0.3">
      <c r="A192" s="11">
        <v>44021</v>
      </c>
      <c r="B192" s="12" t="str" cm="1">
        <f t="array" ref="B192">_xlfn.XLOOKUP(G192,Product[[#All],[PRODUCT NAME]],Product[[#All],[CODE]],"",0,1)</f>
        <v>BEV009</v>
      </c>
      <c r="C192" s="12">
        <v>86</v>
      </c>
      <c r="D192" s="12" t="s">
        <v>53</v>
      </c>
      <c r="E192" s="12" t="s">
        <v>52</v>
      </c>
      <c r="F192" s="13">
        <v>0</v>
      </c>
      <c r="G192" s="12" t="s">
        <v>19</v>
      </c>
      <c r="H192" s="12" t="str">
        <f>VLOOKUP(LEFT(B192,3),Table2[#All],2,)</f>
        <v>Beverage</v>
      </c>
      <c r="I192" s="12" t="s">
        <v>1</v>
      </c>
      <c r="J192" s="14">
        <f>VLOOKUP(Transaction!B192,Product[#All],5,0)</f>
        <v>6500</v>
      </c>
      <c r="K192" s="14">
        <f>VLOOKUP(Transaction!B192,Product[#All],6,0)</f>
        <v>8500</v>
      </c>
      <c r="L192" s="19">
        <f>Transaction[[#This Row],[QTY]]*Transaction[[#This Row],[PURCHASE PRICE]]</f>
        <v>559000</v>
      </c>
      <c r="M192" s="19">
        <f>Transaction[[#This Row],[QTY]]*Transaction[[#This Row],[SELLING PRICE]]</f>
        <v>731000</v>
      </c>
      <c r="N192" s="12">
        <f>DAY(Transaction[[#This Row],[DATE]])</f>
        <v>9</v>
      </c>
      <c r="O192" s="12" t="str">
        <f>TEXT(Transaction[[#This Row],[DATE]],"mmm")</f>
        <v>Jul</v>
      </c>
      <c r="P192" s="12">
        <f>YEAR(Transaction[[#This Row],[DATE]])</f>
        <v>2020</v>
      </c>
    </row>
    <row r="193" spans="1:16" x14ac:dyDescent="0.3">
      <c r="A193" s="11">
        <v>44022</v>
      </c>
      <c r="B193" s="12" t="str" cm="1">
        <f t="array" ref="B193">_xlfn.XLOOKUP(G193,Product[[#All],[PRODUCT NAME]],Product[[#All],[CODE]],"",0,1)</f>
        <v>STA007</v>
      </c>
      <c r="C193" s="12">
        <v>75</v>
      </c>
      <c r="D193" s="12" t="s">
        <v>53</v>
      </c>
      <c r="E193" s="12" t="s">
        <v>132</v>
      </c>
      <c r="F193" s="13">
        <v>0</v>
      </c>
      <c r="G193" s="12" t="s">
        <v>37</v>
      </c>
      <c r="H193" s="12" t="str">
        <f>VLOOKUP(LEFT(B193,3),Table2[#All],2,)</f>
        <v>Stationery</v>
      </c>
      <c r="I193" s="12" t="s">
        <v>1</v>
      </c>
      <c r="J193" s="14">
        <f>VLOOKUP(Transaction!B193,Product[#All],5,0)</f>
        <v>4500</v>
      </c>
      <c r="K193" s="14">
        <f>VLOOKUP(Transaction!B193,Product[#All],6,0)</f>
        <v>6800</v>
      </c>
      <c r="L193" s="19">
        <f>Transaction[[#This Row],[QTY]]*Transaction[[#This Row],[PURCHASE PRICE]]</f>
        <v>337500</v>
      </c>
      <c r="M193" s="19">
        <f>Transaction[[#This Row],[QTY]]*Transaction[[#This Row],[SELLING PRICE]]</f>
        <v>510000</v>
      </c>
      <c r="N193" s="12">
        <f>DAY(Transaction[[#This Row],[DATE]])</f>
        <v>10</v>
      </c>
      <c r="O193" s="12" t="str">
        <f>TEXT(Transaction[[#This Row],[DATE]],"mmm")</f>
        <v>Jul</v>
      </c>
      <c r="P193" s="12">
        <f>YEAR(Transaction[[#This Row],[DATE]])</f>
        <v>2020</v>
      </c>
    </row>
    <row r="194" spans="1:16" x14ac:dyDescent="0.3">
      <c r="A194" s="11">
        <v>44023</v>
      </c>
      <c r="B194" s="12" t="str" cm="1">
        <f t="array" ref="B194">_xlfn.XLOOKUP(G194,Product[[#All],[PRODUCT NAME]],Product[[#All],[CODE]],"",0,1)</f>
        <v>BEV009</v>
      </c>
      <c r="C194" s="12">
        <v>74</v>
      </c>
      <c r="D194" s="12" t="s">
        <v>131</v>
      </c>
      <c r="E194" s="12" t="s">
        <v>132</v>
      </c>
      <c r="F194" s="13">
        <v>0</v>
      </c>
      <c r="G194" s="12" t="s">
        <v>19</v>
      </c>
      <c r="H194" s="12" t="str">
        <f>VLOOKUP(LEFT(B194,3),Table2[#All],2,)</f>
        <v>Beverage</v>
      </c>
      <c r="I194" s="12" t="s">
        <v>1</v>
      </c>
      <c r="J194" s="14">
        <f>VLOOKUP(Transaction!B194,Product[#All],5,0)</f>
        <v>6500</v>
      </c>
      <c r="K194" s="14">
        <f>VLOOKUP(Transaction!B194,Product[#All],6,0)</f>
        <v>8500</v>
      </c>
      <c r="L194" s="19">
        <f>Transaction[[#This Row],[QTY]]*Transaction[[#This Row],[PURCHASE PRICE]]</f>
        <v>481000</v>
      </c>
      <c r="M194" s="19">
        <f>Transaction[[#This Row],[QTY]]*Transaction[[#This Row],[SELLING PRICE]]</f>
        <v>629000</v>
      </c>
      <c r="N194" s="12">
        <f>DAY(Transaction[[#This Row],[DATE]])</f>
        <v>11</v>
      </c>
      <c r="O194" s="12" t="str">
        <f>TEXT(Transaction[[#This Row],[DATE]],"mmm")</f>
        <v>Jul</v>
      </c>
      <c r="P194" s="12">
        <f>YEAR(Transaction[[#This Row],[DATE]])</f>
        <v>2020</v>
      </c>
    </row>
    <row r="195" spans="1:16" x14ac:dyDescent="0.3">
      <c r="A195" s="11">
        <v>44024</v>
      </c>
      <c r="B195" s="12" t="str" cm="1">
        <f t="array" ref="B195">_xlfn.XLOOKUP(G195,Product[[#All],[PRODUCT NAME]],Product[[#All],[CODE]],"",0,1)</f>
        <v>FOD005</v>
      </c>
      <c r="C195" s="12">
        <v>83</v>
      </c>
      <c r="D195" s="12" t="s">
        <v>130</v>
      </c>
      <c r="E195" s="12" t="s">
        <v>52</v>
      </c>
      <c r="F195" s="13">
        <v>0</v>
      </c>
      <c r="G195" s="12" t="s">
        <v>5</v>
      </c>
      <c r="H195" s="12" t="str">
        <f>VLOOKUP(LEFT(B195,3),Table2[#All],2,)</f>
        <v>Food</v>
      </c>
      <c r="I195" s="12" t="s">
        <v>1</v>
      </c>
      <c r="J195" s="14">
        <f>VLOOKUP(Transaction!B195,Product[#All],5,0)</f>
        <v>12500</v>
      </c>
      <c r="K195" s="14">
        <f>VLOOKUP(Transaction!B195,Product[#All],6,0)</f>
        <v>15000</v>
      </c>
      <c r="L195" s="19">
        <f>Transaction[[#This Row],[QTY]]*Transaction[[#This Row],[PURCHASE PRICE]]</f>
        <v>1037500</v>
      </c>
      <c r="M195" s="19">
        <f>Transaction[[#This Row],[QTY]]*Transaction[[#This Row],[SELLING PRICE]]</f>
        <v>1245000</v>
      </c>
      <c r="N195" s="12">
        <f>DAY(Transaction[[#This Row],[DATE]])</f>
        <v>12</v>
      </c>
      <c r="O195" s="12" t="str">
        <f>TEXT(Transaction[[#This Row],[DATE]],"mmm")</f>
        <v>Jul</v>
      </c>
      <c r="P195" s="12">
        <f>YEAR(Transaction[[#This Row],[DATE]])</f>
        <v>2020</v>
      </c>
    </row>
    <row r="196" spans="1:16" x14ac:dyDescent="0.3">
      <c r="A196" s="11">
        <v>44025</v>
      </c>
      <c r="B196" s="12" t="str" cm="1">
        <f t="array" ref="B196">_xlfn.XLOOKUP(G196,Product[[#All],[PRODUCT NAME]],Product[[#All],[CODE]],"",0,1)</f>
        <v>ELC007</v>
      </c>
      <c r="C196" s="12">
        <v>71</v>
      </c>
      <c r="D196" s="12" t="s">
        <v>131</v>
      </c>
      <c r="E196" s="12" t="s">
        <v>132</v>
      </c>
      <c r="F196" s="13">
        <v>0</v>
      </c>
      <c r="G196" s="12" t="s">
        <v>46</v>
      </c>
      <c r="H196" s="12" t="str">
        <f>VLOOKUP(LEFT(B196,3),Table2[#All],2,)</f>
        <v>Electronics</v>
      </c>
      <c r="I196" s="12" t="s">
        <v>1</v>
      </c>
      <c r="J196" s="14">
        <f>VLOOKUP(Transaction!B196,Product[#All],5,0)</f>
        <v>18000</v>
      </c>
      <c r="K196" s="14">
        <f>VLOOKUP(Transaction!B196,Product[#All],6,0)</f>
        <v>27000</v>
      </c>
      <c r="L196" s="19">
        <f>Transaction[[#This Row],[QTY]]*Transaction[[#This Row],[PURCHASE PRICE]]</f>
        <v>1278000</v>
      </c>
      <c r="M196" s="19">
        <f>Transaction[[#This Row],[QTY]]*Transaction[[#This Row],[SELLING PRICE]]</f>
        <v>1917000</v>
      </c>
      <c r="N196" s="12">
        <f>DAY(Transaction[[#This Row],[DATE]])</f>
        <v>13</v>
      </c>
      <c r="O196" s="12" t="str">
        <f>TEXT(Transaction[[#This Row],[DATE]],"mmm")</f>
        <v>Jul</v>
      </c>
      <c r="P196" s="12">
        <f>YEAR(Transaction[[#This Row],[DATE]])</f>
        <v>2020</v>
      </c>
    </row>
    <row r="197" spans="1:16" x14ac:dyDescent="0.3">
      <c r="A197" s="11">
        <v>44026</v>
      </c>
      <c r="B197" s="12" t="str" cm="1">
        <f t="array" ref="B197">_xlfn.XLOOKUP(G197,Product[[#All],[PRODUCT NAME]],Product[[#All],[CODE]],"",0,1)</f>
        <v>ELC003</v>
      </c>
      <c r="C197" s="12">
        <v>74</v>
      </c>
      <c r="D197" s="12" t="s">
        <v>53</v>
      </c>
      <c r="E197" s="12" t="s">
        <v>132</v>
      </c>
      <c r="F197" s="13">
        <v>0</v>
      </c>
      <c r="G197" s="12" t="s">
        <v>43</v>
      </c>
      <c r="H197" s="12" t="str">
        <f>VLOOKUP(LEFT(B197,3),Table2[#All],2,)</f>
        <v>Electronics</v>
      </c>
      <c r="I197" s="12" t="s">
        <v>1</v>
      </c>
      <c r="J197" s="14">
        <f>VLOOKUP(Transaction!B197,Product[#All],5,0)</f>
        <v>15000</v>
      </c>
      <c r="K197" s="14">
        <f>VLOOKUP(Transaction!B197,Product[#All],6,0)</f>
        <v>25000</v>
      </c>
      <c r="L197" s="19">
        <f>Transaction[[#This Row],[QTY]]*Transaction[[#This Row],[PURCHASE PRICE]]</f>
        <v>1110000</v>
      </c>
      <c r="M197" s="19">
        <f>Transaction[[#This Row],[QTY]]*Transaction[[#This Row],[SELLING PRICE]]</f>
        <v>1850000</v>
      </c>
      <c r="N197" s="12">
        <f>DAY(Transaction[[#This Row],[DATE]])</f>
        <v>14</v>
      </c>
      <c r="O197" s="12" t="str">
        <f>TEXT(Transaction[[#This Row],[DATE]],"mmm")</f>
        <v>Jul</v>
      </c>
      <c r="P197" s="12">
        <f>YEAR(Transaction[[#This Row],[DATE]])</f>
        <v>2020</v>
      </c>
    </row>
    <row r="198" spans="1:16" x14ac:dyDescent="0.3">
      <c r="A198" s="11">
        <v>44027</v>
      </c>
      <c r="B198" s="12" t="str" cm="1">
        <f t="array" ref="B198">_xlfn.XLOOKUP(G198,Product[[#All],[PRODUCT NAME]],Product[[#All],[CODE]],"",0,1)</f>
        <v>FOD010</v>
      </c>
      <c r="C198" s="12">
        <v>75</v>
      </c>
      <c r="D198" s="12" t="s">
        <v>130</v>
      </c>
      <c r="E198" s="12" t="s">
        <v>52</v>
      </c>
      <c r="F198" s="13">
        <v>0</v>
      </c>
      <c r="G198" s="12" t="s">
        <v>10</v>
      </c>
      <c r="H198" s="12" t="str">
        <f>VLOOKUP(LEFT(B198,3),Table2[#All],2,)</f>
        <v>Food</v>
      </c>
      <c r="I198" s="12" t="s">
        <v>1</v>
      </c>
      <c r="J198" s="14">
        <f>VLOOKUP(Transaction!B198,Product[#All],5,0)</f>
        <v>10000</v>
      </c>
      <c r="K198" s="14">
        <f>VLOOKUP(Transaction!B198,Product[#All],6,0)</f>
        <v>12500</v>
      </c>
      <c r="L198" s="19">
        <f>Transaction[[#This Row],[QTY]]*Transaction[[#This Row],[PURCHASE PRICE]]</f>
        <v>750000</v>
      </c>
      <c r="M198" s="19">
        <f>Transaction[[#This Row],[QTY]]*Transaction[[#This Row],[SELLING PRICE]]</f>
        <v>937500</v>
      </c>
      <c r="N198" s="12">
        <f>DAY(Transaction[[#This Row],[DATE]])</f>
        <v>15</v>
      </c>
      <c r="O198" s="12" t="str">
        <f>TEXT(Transaction[[#This Row],[DATE]],"mmm")</f>
        <v>Jul</v>
      </c>
      <c r="P198" s="12">
        <f>YEAR(Transaction[[#This Row],[DATE]])</f>
        <v>2020</v>
      </c>
    </row>
    <row r="199" spans="1:16" x14ac:dyDescent="0.3">
      <c r="A199" s="11">
        <v>44028</v>
      </c>
      <c r="B199" s="12" t="str" cm="1">
        <f t="array" ref="B199">_xlfn.XLOOKUP(G199,Product[[#All],[PRODUCT NAME]],Product[[#All],[CODE]],"",0,1)</f>
        <v>BEV005</v>
      </c>
      <c r="C199" s="12">
        <v>70</v>
      </c>
      <c r="D199" s="12" t="s">
        <v>53</v>
      </c>
      <c r="E199" s="12" t="s">
        <v>132</v>
      </c>
      <c r="F199" s="13">
        <v>0</v>
      </c>
      <c r="G199" s="12" t="s">
        <v>15</v>
      </c>
      <c r="H199" s="12" t="str">
        <f>VLOOKUP(LEFT(B199,3),Table2[#All],2,)</f>
        <v>Beverage</v>
      </c>
      <c r="I199" s="12" t="s">
        <v>1</v>
      </c>
      <c r="J199" s="14">
        <f>VLOOKUP(Transaction!B199,Product[#All],5,0)</f>
        <v>7500</v>
      </c>
      <c r="K199" s="14">
        <f>VLOOKUP(Transaction!B199,Product[#All],6,0)</f>
        <v>9800</v>
      </c>
      <c r="L199" s="19">
        <f>Transaction[[#This Row],[QTY]]*Transaction[[#This Row],[PURCHASE PRICE]]</f>
        <v>525000</v>
      </c>
      <c r="M199" s="19">
        <f>Transaction[[#This Row],[QTY]]*Transaction[[#This Row],[SELLING PRICE]]</f>
        <v>686000</v>
      </c>
      <c r="N199" s="12">
        <f>DAY(Transaction[[#This Row],[DATE]])</f>
        <v>16</v>
      </c>
      <c r="O199" s="12" t="str">
        <f>TEXT(Transaction[[#This Row],[DATE]],"mmm")</f>
        <v>Jul</v>
      </c>
      <c r="P199" s="12">
        <f>YEAR(Transaction[[#This Row],[DATE]])</f>
        <v>2020</v>
      </c>
    </row>
    <row r="200" spans="1:16" x14ac:dyDescent="0.3">
      <c r="A200" s="11">
        <v>44029</v>
      </c>
      <c r="B200" s="12" t="str" cm="1">
        <f t="array" ref="B200">_xlfn.XLOOKUP(G200,Product[[#All],[PRODUCT NAME]],Product[[#All],[CODE]],"",0,1)</f>
        <v>STA005</v>
      </c>
      <c r="C200" s="12">
        <v>86</v>
      </c>
      <c r="D200" s="12" t="s">
        <v>131</v>
      </c>
      <c r="E200" s="12" t="s">
        <v>52</v>
      </c>
      <c r="F200" s="13">
        <v>0</v>
      </c>
      <c r="G200" s="12" t="s">
        <v>35</v>
      </c>
      <c r="H200" s="12" t="str">
        <f>VLOOKUP(LEFT(B200,3),Table2[#All],2,)</f>
        <v>Stationery</v>
      </c>
      <c r="I200" s="12" t="s">
        <v>1</v>
      </c>
      <c r="J200" s="14">
        <f>VLOOKUP(Transaction!B200,Product[#All],5,0)</f>
        <v>2200</v>
      </c>
      <c r="K200" s="14">
        <f>VLOOKUP(Transaction!B200,Product[#All],6,0)</f>
        <v>3500</v>
      </c>
      <c r="L200" s="19">
        <f>Transaction[[#This Row],[QTY]]*Transaction[[#This Row],[PURCHASE PRICE]]</f>
        <v>189200</v>
      </c>
      <c r="M200" s="19">
        <f>Transaction[[#This Row],[QTY]]*Transaction[[#This Row],[SELLING PRICE]]</f>
        <v>301000</v>
      </c>
      <c r="N200" s="12">
        <f>DAY(Transaction[[#This Row],[DATE]])</f>
        <v>17</v>
      </c>
      <c r="O200" s="12" t="str">
        <f>TEXT(Transaction[[#This Row],[DATE]],"mmm")</f>
        <v>Jul</v>
      </c>
      <c r="P200" s="12">
        <f>YEAR(Transaction[[#This Row],[DATE]])</f>
        <v>2020</v>
      </c>
    </row>
    <row r="201" spans="1:16" x14ac:dyDescent="0.3">
      <c r="A201" s="11">
        <v>44030</v>
      </c>
      <c r="B201" s="12" t="str" cm="1">
        <f t="array" ref="B201">_xlfn.XLOOKUP(G201,Product[[#All],[PRODUCT NAME]],Product[[#All],[CODE]],"",0,1)</f>
        <v>ELC008</v>
      </c>
      <c r="C201" s="12">
        <v>77</v>
      </c>
      <c r="D201" s="12" t="s">
        <v>130</v>
      </c>
      <c r="E201" s="12" t="s">
        <v>132</v>
      </c>
      <c r="F201" s="13">
        <v>0</v>
      </c>
      <c r="G201" s="12" t="s">
        <v>47</v>
      </c>
      <c r="H201" s="12" t="str">
        <f>VLOOKUP(LEFT(B201,3),Table2[#All],2,)</f>
        <v>Electronics</v>
      </c>
      <c r="I201" s="12" t="s">
        <v>1</v>
      </c>
      <c r="J201" s="14">
        <f>VLOOKUP(Transaction!B201,Product[#All],5,0)</f>
        <v>20000</v>
      </c>
      <c r="K201" s="14">
        <f>VLOOKUP(Transaction!B201,Product[#All],6,0)</f>
        <v>35000</v>
      </c>
      <c r="L201" s="19">
        <f>Transaction[[#This Row],[QTY]]*Transaction[[#This Row],[PURCHASE PRICE]]</f>
        <v>1540000</v>
      </c>
      <c r="M201" s="19">
        <f>Transaction[[#This Row],[QTY]]*Transaction[[#This Row],[SELLING PRICE]]</f>
        <v>2695000</v>
      </c>
      <c r="N201" s="12">
        <f>DAY(Transaction[[#This Row],[DATE]])</f>
        <v>18</v>
      </c>
      <c r="O201" s="12" t="str">
        <f>TEXT(Transaction[[#This Row],[DATE]],"mmm")</f>
        <v>Jul</v>
      </c>
      <c r="P201" s="12">
        <f>YEAR(Transaction[[#This Row],[DATE]])</f>
        <v>2020</v>
      </c>
    </row>
    <row r="202" spans="1:16" x14ac:dyDescent="0.3">
      <c r="A202" s="11">
        <v>44031</v>
      </c>
      <c r="B202" s="12" t="str" cm="1">
        <f t="array" ref="B202">_xlfn.XLOOKUP(G202,Product[[#All],[PRODUCT NAME]],Product[[#All],[CODE]],"",0,1)</f>
        <v>FOD007</v>
      </c>
      <c r="C202" s="12">
        <v>76</v>
      </c>
      <c r="D202" s="12" t="s">
        <v>130</v>
      </c>
      <c r="E202" s="12" t="s">
        <v>52</v>
      </c>
      <c r="F202" s="13">
        <v>0</v>
      </c>
      <c r="G202" s="12" t="s">
        <v>7</v>
      </c>
      <c r="H202" s="12" t="str">
        <f>VLOOKUP(LEFT(B202,3),Table2[#All],2,)</f>
        <v>Food</v>
      </c>
      <c r="I202" s="12" t="s">
        <v>1</v>
      </c>
      <c r="J202" s="14">
        <f>VLOOKUP(Transaction!B202,Product[#All],5,0)</f>
        <v>7200</v>
      </c>
      <c r="K202" s="14">
        <f>VLOOKUP(Transaction!B202,Product[#All],6,0)</f>
        <v>9500</v>
      </c>
      <c r="L202" s="19">
        <f>Transaction[[#This Row],[QTY]]*Transaction[[#This Row],[PURCHASE PRICE]]</f>
        <v>547200</v>
      </c>
      <c r="M202" s="19">
        <f>Transaction[[#This Row],[QTY]]*Transaction[[#This Row],[SELLING PRICE]]</f>
        <v>722000</v>
      </c>
      <c r="N202" s="12">
        <f>DAY(Transaction[[#This Row],[DATE]])</f>
        <v>19</v>
      </c>
      <c r="O202" s="12" t="str">
        <f>TEXT(Transaction[[#This Row],[DATE]],"mmm")</f>
        <v>Jul</v>
      </c>
      <c r="P202" s="12">
        <f>YEAR(Transaction[[#This Row],[DATE]])</f>
        <v>2020</v>
      </c>
    </row>
    <row r="203" spans="1:16" x14ac:dyDescent="0.3">
      <c r="A203" s="11">
        <v>44032</v>
      </c>
      <c r="B203" s="12" t="str" cm="1">
        <f t="array" ref="B203">_xlfn.XLOOKUP(G203,Product[[#All],[PRODUCT NAME]],Product[[#All],[CODE]],"",0,1)</f>
        <v>ELC009</v>
      </c>
      <c r="C203" s="12">
        <v>83</v>
      </c>
      <c r="D203" s="12" t="s">
        <v>53</v>
      </c>
      <c r="E203" s="12" t="s">
        <v>52</v>
      </c>
      <c r="F203" s="13">
        <v>0</v>
      </c>
      <c r="G203" s="12" t="s">
        <v>48</v>
      </c>
      <c r="H203" s="12" t="str">
        <f>VLOOKUP(LEFT(B203,3),Table2[#All],2,)</f>
        <v>Electronics</v>
      </c>
      <c r="I203" s="12" t="s">
        <v>1</v>
      </c>
      <c r="J203" s="14">
        <f>VLOOKUP(Transaction!B203,Product[#All],5,0)</f>
        <v>12000</v>
      </c>
      <c r="K203" s="14">
        <f>VLOOKUP(Transaction!B203,Product[#All],6,0)</f>
        <v>20000</v>
      </c>
      <c r="L203" s="19">
        <f>Transaction[[#This Row],[QTY]]*Transaction[[#This Row],[PURCHASE PRICE]]</f>
        <v>996000</v>
      </c>
      <c r="M203" s="19">
        <f>Transaction[[#This Row],[QTY]]*Transaction[[#This Row],[SELLING PRICE]]</f>
        <v>1660000</v>
      </c>
      <c r="N203" s="12">
        <f>DAY(Transaction[[#This Row],[DATE]])</f>
        <v>20</v>
      </c>
      <c r="O203" s="12" t="str">
        <f>TEXT(Transaction[[#This Row],[DATE]],"mmm")</f>
        <v>Jul</v>
      </c>
      <c r="P203" s="12">
        <f>YEAR(Transaction[[#This Row],[DATE]])</f>
        <v>2020</v>
      </c>
    </row>
    <row r="204" spans="1:16" x14ac:dyDescent="0.3">
      <c r="A204" s="11">
        <v>44033</v>
      </c>
      <c r="B204" s="12" t="str" cm="1">
        <f t="array" ref="B204">_xlfn.XLOOKUP(G204,Product[[#All],[PRODUCT NAME]],Product[[#All],[CODE]],"",0,1)</f>
        <v>STA009</v>
      </c>
      <c r="C204" s="12">
        <v>88</v>
      </c>
      <c r="D204" s="12" t="s">
        <v>130</v>
      </c>
      <c r="E204" s="12" t="s">
        <v>52</v>
      </c>
      <c r="F204" s="13">
        <v>0</v>
      </c>
      <c r="G204" s="12" t="s">
        <v>39</v>
      </c>
      <c r="H204" s="12" t="str">
        <f>VLOOKUP(LEFT(B204,3),Table2[#All],2,)</f>
        <v>Stationery</v>
      </c>
      <c r="I204" s="12" t="s">
        <v>1</v>
      </c>
      <c r="J204" s="14">
        <f>VLOOKUP(Transaction!B204,Product[#All],5,0)</f>
        <v>6000</v>
      </c>
      <c r="K204" s="14">
        <f>VLOOKUP(Transaction!B204,Product[#All],6,0)</f>
        <v>8000</v>
      </c>
      <c r="L204" s="19">
        <f>Transaction[[#This Row],[QTY]]*Transaction[[#This Row],[PURCHASE PRICE]]</f>
        <v>528000</v>
      </c>
      <c r="M204" s="19">
        <f>Transaction[[#This Row],[QTY]]*Transaction[[#This Row],[SELLING PRICE]]</f>
        <v>704000</v>
      </c>
      <c r="N204" s="12">
        <f>DAY(Transaction[[#This Row],[DATE]])</f>
        <v>21</v>
      </c>
      <c r="O204" s="12" t="str">
        <f>TEXT(Transaction[[#This Row],[DATE]],"mmm")</f>
        <v>Jul</v>
      </c>
      <c r="P204" s="12">
        <f>YEAR(Transaction[[#This Row],[DATE]])</f>
        <v>2020</v>
      </c>
    </row>
    <row r="205" spans="1:16" x14ac:dyDescent="0.3">
      <c r="A205" s="11">
        <v>44034</v>
      </c>
      <c r="B205" s="12" t="str" cm="1">
        <f t="array" ref="B205">_xlfn.XLOOKUP(G205,Product[[#All],[PRODUCT NAME]],Product[[#All],[CODE]],"",0,1)</f>
        <v>PRC007</v>
      </c>
      <c r="C205" s="12">
        <v>76</v>
      </c>
      <c r="D205" s="12" t="s">
        <v>131</v>
      </c>
      <c r="E205" s="12" t="s">
        <v>52</v>
      </c>
      <c r="F205" s="13">
        <v>0</v>
      </c>
      <c r="G205" s="12" t="s">
        <v>27</v>
      </c>
      <c r="H205" s="12" t="str">
        <f>VLOOKUP(LEFT(B205,3),Table2[#All],2,)</f>
        <v>Personal Care</v>
      </c>
      <c r="I205" s="12" t="s">
        <v>1</v>
      </c>
      <c r="J205" s="14">
        <f>VLOOKUP(Transaction!B205,Product[#All],5,0)</f>
        <v>9500</v>
      </c>
      <c r="K205" s="14">
        <f>VLOOKUP(Transaction!B205,Product[#All],6,0)</f>
        <v>12000</v>
      </c>
      <c r="L205" s="19">
        <f>Transaction[[#This Row],[QTY]]*Transaction[[#This Row],[PURCHASE PRICE]]</f>
        <v>722000</v>
      </c>
      <c r="M205" s="19">
        <f>Transaction[[#This Row],[QTY]]*Transaction[[#This Row],[SELLING PRICE]]</f>
        <v>912000</v>
      </c>
      <c r="N205" s="12">
        <f>DAY(Transaction[[#This Row],[DATE]])</f>
        <v>22</v>
      </c>
      <c r="O205" s="12" t="str">
        <f>TEXT(Transaction[[#This Row],[DATE]],"mmm")</f>
        <v>Jul</v>
      </c>
      <c r="P205" s="12">
        <f>YEAR(Transaction[[#This Row],[DATE]])</f>
        <v>2020</v>
      </c>
    </row>
    <row r="206" spans="1:16" x14ac:dyDescent="0.3">
      <c r="A206" s="11">
        <v>44035</v>
      </c>
      <c r="B206" s="12" t="str" cm="1">
        <f t="array" ref="B206">_xlfn.XLOOKUP(G206,Product[[#All],[PRODUCT NAME]],Product[[#All],[CODE]],"",0,1)</f>
        <v>STA009</v>
      </c>
      <c r="C206" s="12">
        <v>77</v>
      </c>
      <c r="D206" s="12" t="s">
        <v>53</v>
      </c>
      <c r="E206" s="12" t="s">
        <v>52</v>
      </c>
      <c r="F206" s="13">
        <v>0</v>
      </c>
      <c r="G206" s="12" t="s">
        <v>39</v>
      </c>
      <c r="H206" s="12" t="str">
        <f>VLOOKUP(LEFT(B206,3),Table2[#All],2,)</f>
        <v>Stationery</v>
      </c>
      <c r="I206" s="12" t="s">
        <v>1</v>
      </c>
      <c r="J206" s="14">
        <f>VLOOKUP(Transaction!B206,Product[#All],5,0)</f>
        <v>6000</v>
      </c>
      <c r="K206" s="14">
        <f>VLOOKUP(Transaction!B206,Product[#All],6,0)</f>
        <v>8000</v>
      </c>
      <c r="L206" s="19">
        <f>Transaction[[#This Row],[QTY]]*Transaction[[#This Row],[PURCHASE PRICE]]</f>
        <v>462000</v>
      </c>
      <c r="M206" s="19">
        <f>Transaction[[#This Row],[QTY]]*Transaction[[#This Row],[SELLING PRICE]]</f>
        <v>616000</v>
      </c>
      <c r="N206" s="12">
        <f>DAY(Transaction[[#This Row],[DATE]])</f>
        <v>23</v>
      </c>
      <c r="O206" s="12" t="str">
        <f>TEXT(Transaction[[#This Row],[DATE]],"mmm")</f>
        <v>Jul</v>
      </c>
      <c r="P206" s="12">
        <f>YEAR(Transaction[[#This Row],[DATE]])</f>
        <v>2020</v>
      </c>
    </row>
    <row r="207" spans="1:16" x14ac:dyDescent="0.3">
      <c r="A207" s="11">
        <v>44036</v>
      </c>
      <c r="B207" s="12" t="str" cm="1">
        <f t="array" ref="B207">_xlfn.XLOOKUP(G207,Product[[#All],[PRODUCT NAME]],Product[[#All],[CODE]],"",0,1)</f>
        <v>PRC001</v>
      </c>
      <c r="C207" s="12">
        <v>74</v>
      </c>
      <c r="D207" s="12" t="s">
        <v>130</v>
      </c>
      <c r="E207" s="12" t="s">
        <v>52</v>
      </c>
      <c r="F207" s="13">
        <v>0</v>
      </c>
      <c r="G207" s="12" t="s">
        <v>21</v>
      </c>
      <c r="H207" s="12" t="str">
        <f>VLOOKUP(LEFT(B207,3),Table2[#All],2,)</f>
        <v>Personal Care</v>
      </c>
      <c r="I207" s="12" t="s">
        <v>1</v>
      </c>
      <c r="J207" s="14">
        <f>VLOOKUP(Transaction!B207,Product[#All],5,0)</f>
        <v>18000</v>
      </c>
      <c r="K207" s="14">
        <f>VLOOKUP(Transaction!B207,Product[#All],6,0)</f>
        <v>21000</v>
      </c>
      <c r="L207" s="19">
        <f>Transaction[[#This Row],[QTY]]*Transaction[[#This Row],[PURCHASE PRICE]]</f>
        <v>1332000</v>
      </c>
      <c r="M207" s="19">
        <f>Transaction[[#This Row],[QTY]]*Transaction[[#This Row],[SELLING PRICE]]</f>
        <v>1554000</v>
      </c>
      <c r="N207" s="12">
        <f>DAY(Transaction[[#This Row],[DATE]])</f>
        <v>24</v>
      </c>
      <c r="O207" s="12" t="str">
        <f>TEXT(Transaction[[#This Row],[DATE]],"mmm")</f>
        <v>Jul</v>
      </c>
      <c r="P207" s="12">
        <f>YEAR(Transaction[[#This Row],[DATE]])</f>
        <v>2020</v>
      </c>
    </row>
    <row r="208" spans="1:16" x14ac:dyDescent="0.3">
      <c r="A208" s="11">
        <v>44037</v>
      </c>
      <c r="B208" s="12" t="str" cm="1">
        <f t="array" ref="B208">_xlfn.XLOOKUP(G208,Product[[#All],[PRODUCT NAME]],Product[[#All],[CODE]],"",0,1)</f>
        <v>FOD003</v>
      </c>
      <c r="C208" s="12">
        <v>75</v>
      </c>
      <c r="D208" s="12" t="s">
        <v>53</v>
      </c>
      <c r="E208" s="12" t="s">
        <v>132</v>
      </c>
      <c r="F208" s="13">
        <v>0</v>
      </c>
      <c r="G208" s="12" t="s">
        <v>3</v>
      </c>
      <c r="H208" s="12" t="str">
        <f>VLOOKUP(LEFT(B208,3),Table2[#All],2,)</f>
        <v>Food</v>
      </c>
      <c r="I208" s="12" t="s">
        <v>1</v>
      </c>
      <c r="J208" s="14">
        <f>VLOOKUP(Transaction!B208,Product[#All],5,0)</f>
        <v>8750</v>
      </c>
      <c r="K208" s="14">
        <f>VLOOKUP(Transaction!B208,Product[#All],6,0)</f>
        <v>10500</v>
      </c>
      <c r="L208" s="19">
        <f>Transaction[[#This Row],[QTY]]*Transaction[[#This Row],[PURCHASE PRICE]]</f>
        <v>656250</v>
      </c>
      <c r="M208" s="19">
        <f>Transaction[[#This Row],[QTY]]*Transaction[[#This Row],[SELLING PRICE]]</f>
        <v>787500</v>
      </c>
      <c r="N208" s="12">
        <f>DAY(Transaction[[#This Row],[DATE]])</f>
        <v>25</v>
      </c>
      <c r="O208" s="12" t="str">
        <f>TEXT(Transaction[[#This Row],[DATE]],"mmm")</f>
        <v>Jul</v>
      </c>
      <c r="P208" s="12">
        <f>YEAR(Transaction[[#This Row],[DATE]])</f>
        <v>2020</v>
      </c>
    </row>
    <row r="209" spans="1:16" x14ac:dyDescent="0.3">
      <c r="A209" s="11">
        <v>44038</v>
      </c>
      <c r="B209" s="12" t="str" cm="1">
        <f t="array" ref="B209">_xlfn.XLOOKUP(G209,Product[[#All],[PRODUCT NAME]],Product[[#All],[CODE]],"",0,1)</f>
        <v>STA001</v>
      </c>
      <c r="C209" s="12">
        <v>88</v>
      </c>
      <c r="D209" s="12" t="s">
        <v>130</v>
      </c>
      <c r="E209" s="12" t="s">
        <v>52</v>
      </c>
      <c r="F209" s="13">
        <v>0</v>
      </c>
      <c r="G209" s="12" t="s">
        <v>31</v>
      </c>
      <c r="H209" s="12" t="str">
        <f>VLOOKUP(LEFT(B209,3),Table2[#All],2,)</f>
        <v>Stationery</v>
      </c>
      <c r="I209" s="12" t="s">
        <v>1</v>
      </c>
      <c r="J209" s="14">
        <f>VLOOKUP(Transaction!B209,Product[#All],5,0)</f>
        <v>9500</v>
      </c>
      <c r="K209" s="14">
        <f>VLOOKUP(Transaction!B209,Product[#All],6,0)</f>
        <v>12000</v>
      </c>
      <c r="L209" s="19">
        <f>Transaction[[#This Row],[QTY]]*Transaction[[#This Row],[PURCHASE PRICE]]</f>
        <v>836000</v>
      </c>
      <c r="M209" s="19">
        <f>Transaction[[#This Row],[QTY]]*Transaction[[#This Row],[SELLING PRICE]]</f>
        <v>1056000</v>
      </c>
      <c r="N209" s="12">
        <f>DAY(Transaction[[#This Row],[DATE]])</f>
        <v>26</v>
      </c>
      <c r="O209" s="12" t="str">
        <f>TEXT(Transaction[[#This Row],[DATE]],"mmm")</f>
        <v>Jul</v>
      </c>
      <c r="P209" s="12">
        <f>YEAR(Transaction[[#This Row],[DATE]])</f>
        <v>2020</v>
      </c>
    </row>
    <row r="210" spans="1:16" x14ac:dyDescent="0.3">
      <c r="A210" s="11">
        <v>44039</v>
      </c>
      <c r="B210" s="12" t="str" cm="1">
        <f t="array" ref="B210">_xlfn.XLOOKUP(G210,Product[[#All],[PRODUCT NAME]],Product[[#All],[CODE]],"",0,1)</f>
        <v>PRC001</v>
      </c>
      <c r="C210" s="12">
        <v>77</v>
      </c>
      <c r="D210" s="12" t="s">
        <v>131</v>
      </c>
      <c r="E210" s="12" t="s">
        <v>52</v>
      </c>
      <c r="F210" s="13">
        <v>0</v>
      </c>
      <c r="G210" s="12" t="s">
        <v>21</v>
      </c>
      <c r="H210" s="12" t="str">
        <f>VLOOKUP(LEFT(B210,3),Table2[#All],2,)</f>
        <v>Personal Care</v>
      </c>
      <c r="I210" s="12" t="s">
        <v>1</v>
      </c>
      <c r="J210" s="14">
        <f>VLOOKUP(Transaction!B210,Product[#All],5,0)</f>
        <v>18000</v>
      </c>
      <c r="K210" s="14">
        <f>VLOOKUP(Transaction!B210,Product[#All],6,0)</f>
        <v>21000</v>
      </c>
      <c r="L210" s="19">
        <f>Transaction[[#This Row],[QTY]]*Transaction[[#This Row],[PURCHASE PRICE]]</f>
        <v>1386000</v>
      </c>
      <c r="M210" s="19">
        <f>Transaction[[#This Row],[QTY]]*Transaction[[#This Row],[SELLING PRICE]]</f>
        <v>1617000</v>
      </c>
      <c r="N210" s="12">
        <f>DAY(Transaction[[#This Row],[DATE]])</f>
        <v>27</v>
      </c>
      <c r="O210" s="12" t="str">
        <f>TEXT(Transaction[[#This Row],[DATE]],"mmm")</f>
        <v>Jul</v>
      </c>
      <c r="P210" s="12">
        <f>YEAR(Transaction[[#This Row],[DATE]])</f>
        <v>2020</v>
      </c>
    </row>
    <row r="211" spans="1:16" x14ac:dyDescent="0.3">
      <c r="A211" s="11">
        <v>44040</v>
      </c>
      <c r="B211" s="12" t="str" cm="1">
        <f t="array" ref="B211">_xlfn.XLOOKUP(G211,Product[[#All],[PRODUCT NAME]],Product[[#All],[CODE]],"",0,1)</f>
        <v>PRC010</v>
      </c>
      <c r="C211" s="12">
        <v>75</v>
      </c>
      <c r="D211" s="12" t="s">
        <v>130</v>
      </c>
      <c r="E211" s="12" t="s">
        <v>132</v>
      </c>
      <c r="F211" s="13">
        <v>0</v>
      </c>
      <c r="G211" s="12" t="s">
        <v>30</v>
      </c>
      <c r="H211" s="12" t="str">
        <f>VLOOKUP(LEFT(B211,3),Table2[#All],2,)</f>
        <v>Personal Care</v>
      </c>
      <c r="I211" s="12" t="s">
        <v>1</v>
      </c>
      <c r="J211" s="14">
        <f>VLOOKUP(Transaction!B211,Product[#All],5,0)</f>
        <v>24500</v>
      </c>
      <c r="K211" s="14">
        <f>VLOOKUP(Transaction!B211,Product[#All],6,0)</f>
        <v>29000</v>
      </c>
      <c r="L211" s="19">
        <f>Transaction[[#This Row],[QTY]]*Transaction[[#This Row],[PURCHASE PRICE]]</f>
        <v>1837500</v>
      </c>
      <c r="M211" s="19">
        <f>Transaction[[#This Row],[QTY]]*Transaction[[#This Row],[SELLING PRICE]]</f>
        <v>2175000</v>
      </c>
      <c r="N211" s="12">
        <f>DAY(Transaction[[#This Row],[DATE]])</f>
        <v>28</v>
      </c>
      <c r="O211" s="12" t="str">
        <f>TEXT(Transaction[[#This Row],[DATE]],"mmm")</f>
        <v>Jul</v>
      </c>
      <c r="P211" s="12">
        <f>YEAR(Transaction[[#This Row],[DATE]])</f>
        <v>2020</v>
      </c>
    </row>
    <row r="212" spans="1:16" x14ac:dyDescent="0.3">
      <c r="A212" s="11">
        <v>44041</v>
      </c>
      <c r="B212" s="12" t="str" cm="1">
        <f t="array" ref="B212">_xlfn.XLOOKUP(G212,Product[[#All],[PRODUCT NAME]],Product[[#All],[CODE]],"",0,1)</f>
        <v>ELC002</v>
      </c>
      <c r="C212" s="12">
        <v>89</v>
      </c>
      <c r="D212" s="12" t="s">
        <v>53</v>
      </c>
      <c r="E212" s="12" t="s">
        <v>132</v>
      </c>
      <c r="F212" s="13">
        <v>0</v>
      </c>
      <c r="G212" s="12" t="s">
        <v>42</v>
      </c>
      <c r="H212" s="12" t="str">
        <f>VLOOKUP(LEFT(B212,3),Table2[#All],2,)</f>
        <v>Electronics</v>
      </c>
      <c r="I212" s="12" t="s">
        <v>1</v>
      </c>
      <c r="J212" s="14">
        <f>VLOOKUP(Transaction!B212,Product[#All],5,0)</f>
        <v>20000</v>
      </c>
      <c r="K212" s="14">
        <f>VLOOKUP(Transaction!B212,Product[#All],6,0)</f>
        <v>30000</v>
      </c>
      <c r="L212" s="19">
        <f>Transaction[[#This Row],[QTY]]*Transaction[[#This Row],[PURCHASE PRICE]]</f>
        <v>1780000</v>
      </c>
      <c r="M212" s="19">
        <f>Transaction[[#This Row],[QTY]]*Transaction[[#This Row],[SELLING PRICE]]</f>
        <v>2670000</v>
      </c>
      <c r="N212" s="12">
        <f>DAY(Transaction[[#This Row],[DATE]])</f>
        <v>29</v>
      </c>
      <c r="O212" s="12" t="str">
        <f>TEXT(Transaction[[#This Row],[DATE]],"mmm")</f>
        <v>Jul</v>
      </c>
      <c r="P212" s="12">
        <f>YEAR(Transaction[[#This Row],[DATE]])</f>
        <v>2020</v>
      </c>
    </row>
    <row r="213" spans="1:16" x14ac:dyDescent="0.3">
      <c r="A213" s="11">
        <v>44042</v>
      </c>
      <c r="B213" s="12" t="str" cm="1">
        <f t="array" ref="B213">_xlfn.XLOOKUP(G213,Product[[#All],[PRODUCT NAME]],Product[[#All],[CODE]],"",0,1)</f>
        <v>BEV005</v>
      </c>
      <c r="C213" s="12">
        <v>75</v>
      </c>
      <c r="D213" s="12" t="s">
        <v>131</v>
      </c>
      <c r="E213" s="12" t="s">
        <v>52</v>
      </c>
      <c r="F213" s="13">
        <v>0</v>
      </c>
      <c r="G213" s="12" t="s">
        <v>15</v>
      </c>
      <c r="H213" s="12" t="str">
        <f>VLOOKUP(LEFT(B213,3),Table2[#All],2,)</f>
        <v>Beverage</v>
      </c>
      <c r="I213" s="12" t="s">
        <v>1</v>
      </c>
      <c r="J213" s="14">
        <f>VLOOKUP(Transaction!B213,Product[#All],5,0)</f>
        <v>7500</v>
      </c>
      <c r="K213" s="14">
        <f>VLOOKUP(Transaction!B213,Product[#All],6,0)</f>
        <v>9800</v>
      </c>
      <c r="L213" s="19">
        <f>Transaction[[#This Row],[QTY]]*Transaction[[#This Row],[PURCHASE PRICE]]</f>
        <v>562500</v>
      </c>
      <c r="M213" s="19">
        <f>Transaction[[#This Row],[QTY]]*Transaction[[#This Row],[SELLING PRICE]]</f>
        <v>735000</v>
      </c>
      <c r="N213" s="12">
        <f>DAY(Transaction[[#This Row],[DATE]])</f>
        <v>30</v>
      </c>
      <c r="O213" s="12" t="str">
        <f>TEXT(Transaction[[#This Row],[DATE]],"mmm")</f>
        <v>Jul</v>
      </c>
      <c r="P213" s="12">
        <f>YEAR(Transaction[[#This Row],[DATE]])</f>
        <v>2020</v>
      </c>
    </row>
    <row r="214" spans="1:16" x14ac:dyDescent="0.3">
      <c r="A214" s="11">
        <v>44043</v>
      </c>
      <c r="B214" s="12" t="str" cm="1">
        <f t="array" ref="B214">_xlfn.XLOOKUP(G214,Product[[#All],[PRODUCT NAME]],Product[[#All],[CODE]],"",0,1)</f>
        <v>FOD001</v>
      </c>
      <c r="C214" s="12">
        <v>76</v>
      </c>
      <c r="D214" s="12" t="s">
        <v>53</v>
      </c>
      <c r="E214" s="12" t="s">
        <v>132</v>
      </c>
      <c r="F214" s="13">
        <v>0</v>
      </c>
      <c r="G214" s="12" t="s">
        <v>0</v>
      </c>
      <c r="H214" s="12" t="str">
        <f>VLOOKUP(LEFT(B214,3),Table2[#All],2,)</f>
        <v>Food</v>
      </c>
      <c r="I214" s="12" t="s">
        <v>1</v>
      </c>
      <c r="J214" s="14">
        <f>VLOOKUP(Transaction!B214,Product[#All],5,0)</f>
        <v>9000</v>
      </c>
      <c r="K214" s="14">
        <f>VLOOKUP(Transaction!B214,Product[#All],6,0)</f>
        <v>11000</v>
      </c>
      <c r="L214" s="19">
        <f>Transaction[[#This Row],[QTY]]*Transaction[[#This Row],[PURCHASE PRICE]]</f>
        <v>684000</v>
      </c>
      <c r="M214" s="19">
        <f>Transaction[[#This Row],[QTY]]*Transaction[[#This Row],[SELLING PRICE]]</f>
        <v>836000</v>
      </c>
      <c r="N214" s="12">
        <f>DAY(Transaction[[#This Row],[DATE]])</f>
        <v>31</v>
      </c>
      <c r="O214" s="12" t="str">
        <f>TEXT(Transaction[[#This Row],[DATE]],"mmm")</f>
        <v>Jul</v>
      </c>
      <c r="P214" s="12">
        <f>YEAR(Transaction[[#This Row],[DATE]])</f>
        <v>2020</v>
      </c>
    </row>
    <row r="215" spans="1:16" x14ac:dyDescent="0.3">
      <c r="A215" s="11">
        <v>44044</v>
      </c>
      <c r="B215" s="12" t="str" cm="1">
        <f t="array" ref="B215">_xlfn.XLOOKUP(G215,Product[[#All],[PRODUCT NAME]],Product[[#All],[CODE]],"",0,1)</f>
        <v>FOD001</v>
      </c>
      <c r="C215" s="12">
        <v>78</v>
      </c>
      <c r="D215" s="12" t="s">
        <v>53</v>
      </c>
      <c r="E215" s="12" t="s">
        <v>52</v>
      </c>
      <c r="F215" s="13">
        <v>0</v>
      </c>
      <c r="G215" s="12" t="s">
        <v>0</v>
      </c>
      <c r="H215" s="12" t="str">
        <f>VLOOKUP(LEFT(B215,3),Table2[#All],2,)</f>
        <v>Food</v>
      </c>
      <c r="I215" s="12" t="s">
        <v>1</v>
      </c>
      <c r="J215" s="14">
        <f>VLOOKUP(Transaction!B215,Product[#All],5,0)</f>
        <v>9000</v>
      </c>
      <c r="K215" s="14">
        <f>VLOOKUP(Transaction!B215,Product[#All],6,0)</f>
        <v>11000</v>
      </c>
      <c r="L215" s="19">
        <f>Transaction[[#This Row],[QTY]]*Transaction[[#This Row],[PURCHASE PRICE]]</f>
        <v>702000</v>
      </c>
      <c r="M215" s="19">
        <f>Transaction[[#This Row],[QTY]]*Transaction[[#This Row],[SELLING PRICE]]</f>
        <v>858000</v>
      </c>
      <c r="N215" s="12">
        <f>DAY(Transaction[[#This Row],[DATE]])</f>
        <v>1</v>
      </c>
      <c r="O215" s="12" t="str">
        <f>TEXT(Transaction[[#This Row],[DATE]],"mmm")</f>
        <v>Aug</v>
      </c>
      <c r="P215" s="12">
        <f>YEAR(Transaction[[#This Row],[DATE]])</f>
        <v>2020</v>
      </c>
    </row>
    <row r="216" spans="1:16" x14ac:dyDescent="0.3">
      <c r="A216" s="11">
        <v>44045</v>
      </c>
      <c r="B216" s="12" t="str" cm="1">
        <f t="array" ref="B216">_xlfn.XLOOKUP(G216,Product[[#All],[PRODUCT NAME]],Product[[#All],[CODE]],"",0,1)</f>
        <v>FOD006</v>
      </c>
      <c r="C216" s="12">
        <v>83</v>
      </c>
      <c r="D216" s="12" t="s">
        <v>130</v>
      </c>
      <c r="E216" s="12" t="s">
        <v>132</v>
      </c>
      <c r="F216" s="13">
        <v>0</v>
      </c>
      <c r="G216" s="12" t="s">
        <v>6</v>
      </c>
      <c r="H216" s="12" t="str">
        <f>VLOOKUP(LEFT(B216,3),Table2[#All],2,)</f>
        <v>Food</v>
      </c>
      <c r="I216" s="12" t="s">
        <v>1</v>
      </c>
      <c r="J216" s="14">
        <f>VLOOKUP(Transaction!B216,Product[#All],5,0)</f>
        <v>4800</v>
      </c>
      <c r="K216" s="14">
        <f>VLOOKUP(Transaction!B216,Product[#All],6,0)</f>
        <v>6500</v>
      </c>
      <c r="L216" s="19">
        <f>Transaction[[#This Row],[QTY]]*Transaction[[#This Row],[PURCHASE PRICE]]</f>
        <v>398400</v>
      </c>
      <c r="M216" s="19">
        <f>Transaction[[#This Row],[QTY]]*Transaction[[#This Row],[SELLING PRICE]]</f>
        <v>539500</v>
      </c>
      <c r="N216" s="12">
        <f>DAY(Transaction[[#This Row],[DATE]])</f>
        <v>2</v>
      </c>
      <c r="O216" s="12" t="str">
        <f>TEXT(Transaction[[#This Row],[DATE]],"mmm")</f>
        <v>Aug</v>
      </c>
      <c r="P216" s="12">
        <f>YEAR(Transaction[[#This Row],[DATE]])</f>
        <v>2020</v>
      </c>
    </row>
    <row r="217" spans="1:16" x14ac:dyDescent="0.3">
      <c r="A217" s="11">
        <v>44046</v>
      </c>
      <c r="B217" s="12" t="str" cm="1">
        <f t="array" ref="B217">_xlfn.XLOOKUP(G217,Product[[#All],[PRODUCT NAME]],Product[[#All],[CODE]],"",0,1)</f>
        <v>ELC008</v>
      </c>
      <c r="C217" s="12">
        <v>80</v>
      </c>
      <c r="D217" s="12" t="s">
        <v>130</v>
      </c>
      <c r="E217" s="12" t="s">
        <v>132</v>
      </c>
      <c r="F217" s="13">
        <v>0</v>
      </c>
      <c r="G217" s="12" t="s">
        <v>47</v>
      </c>
      <c r="H217" s="12" t="str">
        <f>VLOOKUP(LEFT(B217,3),Table2[#All],2,)</f>
        <v>Electronics</v>
      </c>
      <c r="I217" s="12" t="s">
        <v>1</v>
      </c>
      <c r="J217" s="14">
        <f>VLOOKUP(Transaction!B217,Product[#All],5,0)</f>
        <v>20000</v>
      </c>
      <c r="K217" s="14">
        <f>VLOOKUP(Transaction!B217,Product[#All],6,0)</f>
        <v>35000</v>
      </c>
      <c r="L217" s="19">
        <f>Transaction[[#This Row],[QTY]]*Transaction[[#This Row],[PURCHASE PRICE]]</f>
        <v>1600000</v>
      </c>
      <c r="M217" s="19">
        <f>Transaction[[#This Row],[QTY]]*Transaction[[#This Row],[SELLING PRICE]]</f>
        <v>2800000</v>
      </c>
      <c r="N217" s="12">
        <f>DAY(Transaction[[#This Row],[DATE]])</f>
        <v>3</v>
      </c>
      <c r="O217" s="12" t="str">
        <f>TEXT(Transaction[[#This Row],[DATE]],"mmm")</f>
        <v>Aug</v>
      </c>
      <c r="P217" s="12">
        <f>YEAR(Transaction[[#This Row],[DATE]])</f>
        <v>2020</v>
      </c>
    </row>
    <row r="218" spans="1:16" x14ac:dyDescent="0.3">
      <c r="A218" s="11">
        <v>44047</v>
      </c>
      <c r="B218" s="12" t="str" cm="1">
        <f t="array" ref="B218">_xlfn.XLOOKUP(G218,Product[[#All],[PRODUCT NAME]],Product[[#All],[CODE]],"",0,1)</f>
        <v>FOD005</v>
      </c>
      <c r="C218" s="12">
        <v>75</v>
      </c>
      <c r="D218" s="12" t="s">
        <v>130</v>
      </c>
      <c r="E218" s="12" t="s">
        <v>132</v>
      </c>
      <c r="F218" s="13">
        <v>0</v>
      </c>
      <c r="G218" s="12" t="s">
        <v>5</v>
      </c>
      <c r="H218" s="12" t="str">
        <f>VLOOKUP(LEFT(B218,3),Table2[#All],2,)</f>
        <v>Food</v>
      </c>
      <c r="I218" s="12" t="s">
        <v>1</v>
      </c>
      <c r="J218" s="14">
        <f>VLOOKUP(Transaction!B218,Product[#All],5,0)</f>
        <v>12500</v>
      </c>
      <c r="K218" s="14">
        <f>VLOOKUP(Transaction!B218,Product[#All],6,0)</f>
        <v>15000</v>
      </c>
      <c r="L218" s="19">
        <f>Transaction[[#This Row],[QTY]]*Transaction[[#This Row],[PURCHASE PRICE]]</f>
        <v>937500</v>
      </c>
      <c r="M218" s="19">
        <f>Transaction[[#This Row],[QTY]]*Transaction[[#This Row],[SELLING PRICE]]</f>
        <v>1125000</v>
      </c>
      <c r="N218" s="12">
        <f>DAY(Transaction[[#This Row],[DATE]])</f>
        <v>4</v>
      </c>
      <c r="O218" s="12" t="str">
        <f>TEXT(Transaction[[#This Row],[DATE]],"mmm")</f>
        <v>Aug</v>
      </c>
      <c r="P218" s="12">
        <f>YEAR(Transaction[[#This Row],[DATE]])</f>
        <v>2020</v>
      </c>
    </row>
    <row r="219" spans="1:16" x14ac:dyDescent="0.3">
      <c r="A219" s="11">
        <v>44048</v>
      </c>
      <c r="B219" s="12" t="str" cm="1">
        <f t="array" ref="B219">_xlfn.XLOOKUP(G219,Product[[#All],[PRODUCT NAME]],Product[[#All],[CODE]],"",0,1)</f>
        <v>BEV001</v>
      </c>
      <c r="C219" s="12">
        <v>74</v>
      </c>
      <c r="D219" s="12" t="s">
        <v>130</v>
      </c>
      <c r="E219" s="12" t="s">
        <v>52</v>
      </c>
      <c r="F219" s="13">
        <v>0</v>
      </c>
      <c r="G219" s="12" t="s">
        <v>11</v>
      </c>
      <c r="H219" s="12" t="str">
        <f>VLOOKUP(LEFT(B219,3),Table2[#All],2,)</f>
        <v>Beverage</v>
      </c>
      <c r="I219" s="12" t="s">
        <v>1</v>
      </c>
      <c r="J219" s="14">
        <f>VLOOKUP(Transaction!B219,Product[#All],5,0)</f>
        <v>3750</v>
      </c>
      <c r="K219" s="14">
        <f>VLOOKUP(Transaction!B219,Product[#All],6,0)</f>
        <v>5000</v>
      </c>
      <c r="L219" s="19">
        <f>Transaction[[#This Row],[QTY]]*Transaction[[#This Row],[PURCHASE PRICE]]</f>
        <v>277500</v>
      </c>
      <c r="M219" s="19">
        <f>Transaction[[#This Row],[QTY]]*Transaction[[#This Row],[SELLING PRICE]]</f>
        <v>370000</v>
      </c>
      <c r="N219" s="12">
        <f>DAY(Transaction[[#This Row],[DATE]])</f>
        <v>5</v>
      </c>
      <c r="O219" s="12" t="str">
        <f>TEXT(Transaction[[#This Row],[DATE]],"mmm")</f>
        <v>Aug</v>
      </c>
      <c r="P219" s="12">
        <f>YEAR(Transaction[[#This Row],[DATE]])</f>
        <v>2020</v>
      </c>
    </row>
    <row r="220" spans="1:16" x14ac:dyDescent="0.3">
      <c r="A220" s="11">
        <v>44049</v>
      </c>
      <c r="B220" s="12" t="str" cm="1">
        <f t="array" ref="B220">_xlfn.XLOOKUP(G220,Product[[#All],[PRODUCT NAME]],Product[[#All],[CODE]],"",0,1)</f>
        <v>STA003</v>
      </c>
      <c r="C220" s="12">
        <v>79</v>
      </c>
      <c r="D220" s="12" t="s">
        <v>130</v>
      </c>
      <c r="E220" s="12" t="s">
        <v>52</v>
      </c>
      <c r="F220" s="13">
        <v>0</v>
      </c>
      <c r="G220" s="12" t="s">
        <v>33</v>
      </c>
      <c r="H220" s="12" t="str">
        <f>VLOOKUP(LEFT(B220,3),Table2[#All],2,)</f>
        <v>Stationery</v>
      </c>
      <c r="I220" s="12" t="s">
        <v>1</v>
      </c>
      <c r="J220" s="14">
        <f>VLOOKUP(Transaction!B220,Product[#All],5,0)</f>
        <v>2500</v>
      </c>
      <c r="K220" s="14">
        <f>VLOOKUP(Transaction!B220,Product[#All],6,0)</f>
        <v>4000</v>
      </c>
      <c r="L220" s="19">
        <f>Transaction[[#This Row],[QTY]]*Transaction[[#This Row],[PURCHASE PRICE]]</f>
        <v>197500</v>
      </c>
      <c r="M220" s="19">
        <f>Transaction[[#This Row],[QTY]]*Transaction[[#This Row],[SELLING PRICE]]</f>
        <v>316000</v>
      </c>
      <c r="N220" s="12">
        <f>DAY(Transaction[[#This Row],[DATE]])</f>
        <v>6</v>
      </c>
      <c r="O220" s="12" t="str">
        <f>TEXT(Transaction[[#This Row],[DATE]],"mmm")</f>
        <v>Aug</v>
      </c>
      <c r="P220" s="12">
        <f>YEAR(Transaction[[#This Row],[DATE]])</f>
        <v>2020</v>
      </c>
    </row>
    <row r="221" spans="1:16" x14ac:dyDescent="0.3">
      <c r="A221" s="11">
        <v>44050</v>
      </c>
      <c r="B221" s="12" t="str" cm="1">
        <f t="array" ref="B221">_xlfn.XLOOKUP(G221,Product[[#All],[PRODUCT NAME]],Product[[#All],[CODE]],"",0,1)</f>
        <v>PRC001</v>
      </c>
      <c r="C221" s="12">
        <v>80</v>
      </c>
      <c r="D221" s="12" t="s">
        <v>130</v>
      </c>
      <c r="E221" s="12" t="s">
        <v>132</v>
      </c>
      <c r="F221" s="13">
        <v>0</v>
      </c>
      <c r="G221" s="12" t="s">
        <v>21</v>
      </c>
      <c r="H221" s="12" t="str">
        <f>VLOOKUP(LEFT(B221,3),Table2[#All],2,)</f>
        <v>Personal Care</v>
      </c>
      <c r="I221" s="12" t="s">
        <v>1</v>
      </c>
      <c r="J221" s="14">
        <f>VLOOKUP(Transaction!B221,Product[#All],5,0)</f>
        <v>18000</v>
      </c>
      <c r="K221" s="14">
        <f>VLOOKUP(Transaction!B221,Product[#All],6,0)</f>
        <v>21000</v>
      </c>
      <c r="L221" s="19">
        <f>Transaction[[#This Row],[QTY]]*Transaction[[#This Row],[PURCHASE PRICE]]</f>
        <v>1440000</v>
      </c>
      <c r="M221" s="19">
        <f>Transaction[[#This Row],[QTY]]*Transaction[[#This Row],[SELLING PRICE]]</f>
        <v>1680000</v>
      </c>
      <c r="N221" s="12">
        <f>DAY(Transaction[[#This Row],[DATE]])</f>
        <v>7</v>
      </c>
      <c r="O221" s="12" t="str">
        <f>TEXT(Transaction[[#This Row],[DATE]],"mmm")</f>
        <v>Aug</v>
      </c>
      <c r="P221" s="12">
        <f>YEAR(Transaction[[#This Row],[DATE]])</f>
        <v>2020</v>
      </c>
    </row>
    <row r="222" spans="1:16" x14ac:dyDescent="0.3">
      <c r="A222" s="11">
        <v>44051</v>
      </c>
      <c r="B222" s="12" t="str" cm="1">
        <f t="array" ref="B222">_xlfn.XLOOKUP(G222,Product[[#All],[PRODUCT NAME]],Product[[#All],[CODE]],"",0,1)</f>
        <v>PRC001</v>
      </c>
      <c r="C222" s="12">
        <v>87</v>
      </c>
      <c r="D222" s="12" t="s">
        <v>130</v>
      </c>
      <c r="E222" s="12" t="s">
        <v>132</v>
      </c>
      <c r="F222" s="13">
        <v>0</v>
      </c>
      <c r="G222" s="12" t="s">
        <v>21</v>
      </c>
      <c r="H222" s="12" t="str">
        <f>VLOOKUP(LEFT(B222,3),Table2[#All],2,)</f>
        <v>Personal Care</v>
      </c>
      <c r="I222" s="12" t="s">
        <v>1</v>
      </c>
      <c r="J222" s="14">
        <f>VLOOKUP(Transaction!B222,Product[#All],5,0)</f>
        <v>18000</v>
      </c>
      <c r="K222" s="14">
        <f>VLOOKUP(Transaction!B222,Product[#All],6,0)</f>
        <v>21000</v>
      </c>
      <c r="L222" s="19">
        <f>Transaction[[#This Row],[QTY]]*Transaction[[#This Row],[PURCHASE PRICE]]</f>
        <v>1566000</v>
      </c>
      <c r="M222" s="19">
        <f>Transaction[[#This Row],[QTY]]*Transaction[[#This Row],[SELLING PRICE]]</f>
        <v>1827000</v>
      </c>
      <c r="N222" s="12">
        <f>DAY(Transaction[[#This Row],[DATE]])</f>
        <v>8</v>
      </c>
      <c r="O222" s="12" t="str">
        <f>TEXT(Transaction[[#This Row],[DATE]],"mmm")</f>
        <v>Aug</v>
      </c>
      <c r="P222" s="12">
        <f>YEAR(Transaction[[#This Row],[DATE]])</f>
        <v>2020</v>
      </c>
    </row>
    <row r="223" spans="1:16" x14ac:dyDescent="0.3">
      <c r="A223" s="11">
        <v>44052</v>
      </c>
      <c r="B223" s="12" t="str" cm="1">
        <f t="array" ref="B223">_xlfn.XLOOKUP(G223,Product[[#All],[PRODUCT NAME]],Product[[#All],[CODE]],"",0,1)</f>
        <v>FOD007</v>
      </c>
      <c r="C223" s="12">
        <v>84</v>
      </c>
      <c r="D223" s="12" t="s">
        <v>130</v>
      </c>
      <c r="E223" s="12" t="s">
        <v>132</v>
      </c>
      <c r="F223" s="13">
        <v>0</v>
      </c>
      <c r="G223" s="12" t="s">
        <v>7</v>
      </c>
      <c r="H223" s="12" t="str">
        <f>VLOOKUP(LEFT(B223,3),Table2[#All],2,)</f>
        <v>Food</v>
      </c>
      <c r="I223" s="12" t="s">
        <v>1</v>
      </c>
      <c r="J223" s="14">
        <f>VLOOKUP(Transaction!B223,Product[#All],5,0)</f>
        <v>7200</v>
      </c>
      <c r="K223" s="14">
        <f>VLOOKUP(Transaction!B223,Product[#All],6,0)</f>
        <v>9500</v>
      </c>
      <c r="L223" s="19">
        <f>Transaction[[#This Row],[QTY]]*Transaction[[#This Row],[PURCHASE PRICE]]</f>
        <v>604800</v>
      </c>
      <c r="M223" s="19">
        <f>Transaction[[#This Row],[QTY]]*Transaction[[#This Row],[SELLING PRICE]]</f>
        <v>798000</v>
      </c>
      <c r="N223" s="12">
        <f>DAY(Transaction[[#This Row],[DATE]])</f>
        <v>9</v>
      </c>
      <c r="O223" s="12" t="str">
        <f>TEXT(Transaction[[#This Row],[DATE]],"mmm")</f>
        <v>Aug</v>
      </c>
      <c r="P223" s="12">
        <f>YEAR(Transaction[[#This Row],[DATE]])</f>
        <v>2020</v>
      </c>
    </row>
    <row r="224" spans="1:16" x14ac:dyDescent="0.3">
      <c r="A224" s="11">
        <v>44053</v>
      </c>
      <c r="B224" s="12" t="str" cm="1">
        <f t="array" ref="B224">_xlfn.XLOOKUP(G224,Product[[#All],[PRODUCT NAME]],Product[[#All],[CODE]],"",0,1)</f>
        <v>BEV008</v>
      </c>
      <c r="C224" s="12">
        <v>86</v>
      </c>
      <c r="D224" s="12" t="s">
        <v>131</v>
      </c>
      <c r="E224" s="12" t="s">
        <v>52</v>
      </c>
      <c r="F224" s="13">
        <v>0</v>
      </c>
      <c r="G224" s="12" t="s">
        <v>18</v>
      </c>
      <c r="H224" s="12" t="str">
        <f>VLOOKUP(LEFT(B224,3),Table2[#All],2,)</f>
        <v>Beverage</v>
      </c>
      <c r="I224" s="12" t="s">
        <v>1</v>
      </c>
      <c r="J224" s="14">
        <f>VLOOKUP(Transaction!B224,Product[#All],5,0)</f>
        <v>11000</v>
      </c>
      <c r="K224" s="14">
        <f>VLOOKUP(Transaction!B224,Product[#All],6,0)</f>
        <v>14000</v>
      </c>
      <c r="L224" s="19">
        <f>Transaction[[#This Row],[QTY]]*Transaction[[#This Row],[PURCHASE PRICE]]</f>
        <v>946000</v>
      </c>
      <c r="M224" s="19">
        <f>Transaction[[#This Row],[QTY]]*Transaction[[#This Row],[SELLING PRICE]]</f>
        <v>1204000</v>
      </c>
      <c r="N224" s="12">
        <f>DAY(Transaction[[#This Row],[DATE]])</f>
        <v>10</v>
      </c>
      <c r="O224" s="12" t="str">
        <f>TEXT(Transaction[[#This Row],[DATE]],"mmm")</f>
        <v>Aug</v>
      </c>
      <c r="P224" s="12">
        <f>YEAR(Transaction[[#This Row],[DATE]])</f>
        <v>2020</v>
      </c>
    </row>
    <row r="225" spans="1:16" x14ac:dyDescent="0.3">
      <c r="A225" s="11">
        <v>44054</v>
      </c>
      <c r="B225" s="12" t="str" cm="1">
        <f t="array" ref="B225">_xlfn.XLOOKUP(G225,Product[[#All],[PRODUCT NAME]],Product[[#All],[CODE]],"",0,1)</f>
        <v>STA001</v>
      </c>
      <c r="C225" s="12">
        <v>83</v>
      </c>
      <c r="D225" s="12" t="s">
        <v>53</v>
      </c>
      <c r="E225" s="12" t="s">
        <v>132</v>
      </c>
      <c r="F225" s="13">
        <v>0</v>
      </c>
      <c r="G225" s="12" t="s">
        <v>31</v>
      </c>
      <c r="H225" s="12" t="str">
        <f>VLOOKUP(LEFT(B225,3),Table2[#All],2,)</f>
        <v>Stationery</v>
      </c>
      <c r="I225" s="12" t="s">
        <v>1</v>
      </c>
      <c r="J225" s="14">
        <f>VLOOKUP(Transaction!B225,Product[#All],5,0)</f>
        <v>9500</v>
      </c>
      <c r="K225" s="14">
        <f>VLOOKUP(Transaction!B225,Product[#All],6,0)</f>
        <v>12000</v>
      </c>
      <c r="L225" s="19">
        <f>Transaction[[#This Row],[QTY]]*Transaction[[#This Row],[PURCHASE PRICE]]</f>
        <v>788500</v>
      </c>
      <c r="M225" s="19">
        <f>Transaction[[#This Row],[QTY]]*Transaction[[#This Row],[SELLING PRICE]]</f>
        <v>996000</v>
      </c>
      <c r="N225" s="12">
        <f>DAY(Transaction[[#This Row],[DATE]])</f>
        <v>11</v>
      </c>
      <c r="O225" s="12" t="str">
        <f>TEXT(Transaction[[#This Row],[DATE]],"mmm")</f>
        <v>Aug</v>
      </c>
      <c r="P225" s="12">
        <f>YEAR(Transaction[[#This Row],[DATE]])</f>
        <v>2020</v>
      </c>
    </row>
    <row r="226" spans="1:16" x14ac:dyDescent="0.3">
      <c r="A226" s="11">
        <v>44055</v>
      </c>
      <c r="B226" s="12" t="str" cm="1">
        <f t="array" ref="B226">_xlfn.XLOOKUP(G226,Product[[#All],[PRODUCT NAME]],Product[[#All],[CODE]],"",0,1)</f>
        <v>FOD009</v>
      </c>
      <c r="C226" s="12">
        <v>87</v>
      </c>
      <c r="D226" s="12" t="s">
        <v>130</v>
      </c>
      <c r="E226" s="12" t="s">
        <v>132</v>
      </c>
      <c r="F226" s="13">
        <v>0</v>
      </c>
      <c r="G226" s="12" t="s">
        <v>9</v>
      </c>
      <c r="H226" s="12" t="str">
        <f>VLOOKUP(LEFT(B226,3),Table2[#All],2,)</f>
        <v>Food</v>
      </c>
      <c r="I226" s="12" t="s">
        <v>1</v>
      </c>
      <c r="J226" s="14">
        <f>VLOOKUP(Transaction!B226,Product[#All],5,0)</f>
        <v>5500</v>
      </c>
      <c r="K226" s="14">
        <f>VLOOKUP(Transaction!B226,Product[#All],6,0)</f>
        <v>7250</v>
      </c>
      <c r="L226" s="19">
        <f>Transaction[[#This Row],[QTY]]*Transaction[[#This Row],[PURCHASE PRICE]]</f>
        <v>478500</v>
      </c>
      <c r="M226" s="19">
        <f>Transaction[[#This Row],[QTY]]*Transaction[[#This Row],[SELLING PRICE]]</f>
        <v>630750</v>
      </c>
      <c r="N226" s="12">
        <f>DAY(Transaction[[#This Row],[DATE]])</f>
        <v>12</v>
      </c>
      <c r="O226" s="12" t="str">
        <f>TEXT(Transaction[[#This Row],[DATE]],"mmm")</f>
        <v>Aug</v>
      </c>
      <c r="P226" s="12">
        <f>YEAR(Transaction[[#This Row],[DATE]])</f>
        <v>2020</v>
      </c>
    </row>
    <row r="227" spans="1:16" x14ac:dyDescent="0.3">
      <c r="A227" s="11">
        <v>44056</v>
      </c>
      <c r="B227" s="12" t="str" cm="1">
        <f t="array" ref="B227">_xlfn.XLOOKUP(G227,Product[[#All],[PRODUCT NAME]],Product[[#All],[CODE]],"",0,1)</f>
        <v>PRC001</v>
      </c>
      <c r="C227" s="12">
        <v>85</v>
      </c>
      <c r="D227" s="12" t="s">
        <v>53</v>
      </c>
      <c r="E227" s="12" t="s">
        <v>52</v>
      </c>
      <c r="F227" s="13">
        <v>0</v>
      </c>
      <c r="G227" s="12" t="s">
        <v>21</v>
      </c>
      <c r="H227" s="12" t="str">
        <f>VLOOKUP(LEFT(B227,3),Table2[#All],2,)</f>
        <v>Personal Care</v>
      </c>
      <c r="I227" s="12" t="s">
        <v>1</v>
      </c>
      <c r="J227" s="14">
        <f>VLOOKUP(Transaction!B227,Product[#All],5,0)</f>
        <v>18000</v>
      </c>
      <c r="K227" s="14">
        <f>VLOOKUP(Transaction!B227,Product[#All],6,0)</f>
        <v>21000</v>
      </c>
      <c r="L227" s="19">
        <f>Transaction[[#This Row],[QTY]]*Transaction[[#This Row],[PURCHASE PRICE]]</f>
        <v>1530000</v>
      </c>
      <c r="M227" s="19">
        <f>Transaction[[#This Row],[QTY]]*Transaction[[#This Row],[SELLING PRICE]]</f>
        <v>1785000</v>
      </c>
      <c r="N227" s="12">
        <f>DAY(Transaction[[#This Row],[DATE]])</f>
        <v>13</v>
      </c>
      <c r="O227" s="12" t="str">
        <f>TEXT(Transaction[[#This Row],[DATE]],"mmm")</f>
        <v>Aug</v>
      </c>
      <c r="P227" s="12">
        <f>YEAR(Transaction[[#This Row],[DATE]])</f>
        <v>2020</v>
      </c>
    </row>
    <row r="228" spans="1:16" x14ac:dyDescent="0.3">
      <c r="A228" s="11">
        <v>44057</v>
      </c>
      <c r="B228" s="12" t="str" cm="1">
        <f t="array" ref="B228">_xlfn.XLOOKUP(G228,Product[[#All],[PRODUCT NAME]],Product[[#All],[CODE]],"",0,1)</f>
        <v>FOD007</v>
      </c>
      <c r="C228" s="12">
        <v>85</v>
      </c>
      <c r="D228" s="12" t="s">
        <v>53</v>
      </c>
      <c r="E228" s="12" t="s">
        <v>52</v>
      </c>
      <c r="F228" s="13">
        <v>0</v>
      </c>
      <c r="G228" s="12" t="s">
        <v>7</v>
      </c>
      <c r="H228" s="12" t="str">
        <f>VLOOKUP(LEFT(B228,3),Table2[#All],2,)</f>
        <v>Food</v>
      </c>
      <c r="I228" s="12" t="s">
        <v>1</v>
      </c>
      <c r="J228" s="14">
        <f>VLOOKUP(Transaction!B228,Product[#All],5,0)</f>
        <v>7200</v>
      </c>
      <c r="K228" s="14">
        <f>VLOOKUP(Transaction!B228,Product[#All],6,0)</f>
        <v>9500</v>
      </c>
      <c r="L228" s="19">
        <f>Transaction[[#This Row],[QTY]]*Transaction[[#This Row],[PURCHASE PRICE]]</f>
        <v>612000</v>
      </c>
      <c r="M228" s="19">
        <f>Transaction[[#This Row],[QTY]]*Transaction[[#This Row],[SELLING PRICE]]</f>
        <v>807500</v>
      </c>
      <c r="N228" s="12">
        <f>DAY(Transaction[[#This Row],[DATE]])</f>
        <v>14</v>
      </c>
      <c r="O228" s="12" t="str">
        <f>TEXT(Transaction[[#This Row],[DATE]],"mmm")</f>
        <v>Aug</v>
      </c>
      <c r="P228" s="12">
        <f>YEAR(Transaction[[#This Row],[DATE]])</f>
        <v>2020</v>
      </c>
    </row>
    <row r="229" spans="1:16" x14ac:dyDescent="0.3">
      <c r="A229" s="11">
        <v>44058</v>
      </c>
      <c r="B229" s="12" t="str" cm="1">
        <f t="array" ref="B229">_xlfn.XLOOKUP(G229,Product[[#All],[PRODUCT NAME]],Product[[#All],[CODE]],"",0,1)</f>
        <v>PRC006</v>
      </c>
      <c r="C229" s="12">
        <v>74</v>
      </c>
      <c r="D229" s="12" t="s">
        <v>130</v>
      </c>
      <c r="E229" s="12" t="s">
        <v>132</v>
      </c>
      <c r="F229" s="13">
        <v>0</v>
      </c>
      <c r="G229" s="12" t="s">
        <v>26</v>
      </c>
      <c r="H229" s="12" t="str">
        <f>VLOOKUP(LEFT(B229,3),Table2[#All],2,)</f>
        <v>Personal Care</v>
      </c>
      <c r="I229" s="12" t="s">
        <v>1</v>
      </c>
      <c r="J229" s="14">
        <f>VLOOKUP(Transaction!B229,Product[#All],5,0)</f>
        <v>14000</v>
      </c>
      <c r="K229" s="14">
        <f>VLOOKUP(Transaction!B229,Product[#All],6,0)</f>
        <v>17500</v>
      </c>
      <c r="L229" s="19">
        <f>Transaction[[#This Row],[QTY]]*Transaction[[#This Row],[PURCHASE PRICE]]</f>
        <v>1036000</v>
      </c>
      <c r="M229" s="19">
        <f>Transaction[[#This Row],[QTY]]*Transaction[[#This Row],[SELLING PRICE]]</f>
        <v>1295000</v>
      </c>
      <c r="N229" s="12">
        <f>DAY(Transaction[[#This Row],[DATE]])</f>
        <v>15</v>
      </c>
      <c r="O229" s="12" t="str">
        <f>TEXT(Transaction[[#This Row],[DATE]],"mmm")</f>
        <v>Aug</v>
      </c>
      <c r="P229" s="12">
        <f>YEAR(Transaction[[#This Row],[DATE]])</f>
        <v>2020</v>
      </c>
    </row>
    <row r="230" spans="1:16" x14ac:dyDescent="0.3">
      <c r="A230" s="11">
        <v>44059</v>
      </c>
      <c r="B230" s="12" t="str" cm="1">
        <f t="array" ref="B230">_xlfn.XLOOKUP(G230,Product[[#All],[PRODUCT NAME]],Product[[#All],[CODE]],"",0,1)</f>
        <v>PRC008</v>
      </c>
      <c r="C230" s="12">
        <v>88</v>
      </c>
      <c r="D230" s="12" t="s">
        <v>130</v>
      </c>
      <c r="E230" s="12" t="s">
        <v>52</v>
      </c>
      <c r="F230" s="13">
        <v>0</v>
      </c>
      <c r="G230" s="12" t="s">
        <v>28</v>
      </c>
      <c r="H230" s="12" t="str">
        <f>VLOOKUP(LEFT(B230,3),Table2[#All],2,)</f>
        <v>Personal Care</v>
      </c>
      <c r="I230" s="12" t="s">
        <v>1</v>
      </c>
      <c r="J230" s="14">
        <f>VLOOKUP(Transaction!B230,Product[#All],5,0)</f>
        <v>13500</v>
      </c>
      <c r="K230" s="14">
        <f>VLOOKUP(Transaction!B230,Product[#All],6,0)</f>
        <v>17000</v>
      </c>
      <c r="L230" s="19">
        <f>Transaction[[#This Row],[QTY]]*Transaction[[#This Row],[PURCHASE PRICE]]</f>
        <v>1188000</v>
      </c>
      <c r="M230" s="19">
        <f>Transaction[[#This Row],[QTY]]*Transaction[[#This Row],[SELLING PRICE]]</f>
        <v>1496000</v>
      </c>
      <c r="N230" s="12">
        <f>DAY(Transaction[[#This Row],[DATE]])</f>
        <v>16</v>
      </c>
      <c r="O230" s="12" t="str">
        <f>TEXT(Transaction[[#This Row],[DATE]],"mmm")</f>
        <v>Aug</v>
      </c>
      <c r="P230" s="12">
        <f>YEAR(Transaction[[#This Row],[DATE]])</f>
        <v>2020</v>
      </c>
    </row>
    <row r="231" spans="1:16" x14ac:dyDescent="0.3">
      <c r="A231" s="11">
        <v>44060</v>
      </c>
      <c r="B231" s="12" t="str" cm="1">
        <f t="array" ref="B231">_xlfn.XLOOKUP(G231,Product[[#All],[PRODUCT NAME]],Product[[#All],[CODE]],"",0,1)</f>
        <v>STA006</v>
      </c>
      <c r="C231" s="12">
        <v>81</v>
      </c>
      <c r="D231" s="12" t="s">
        <v>131</v>
      </c>
      <c r="E231" s="12" t="s">
        <v>52</v>
      </c>
      <c r="F231" s="13">
        <v>0</v>
      </c>
      <c r="G231" s="12" t="s">
        <v>36</v>
      </c>
      <c r="H231" s="12" t="str">
        <f>VLOOKUP(LEFT(B231,3),Table2[#All],2,)</f>
        <v>Stationery</v>
      </c>
      <c r="I231" s="12" t="s">
        <v>1</v>
      </c>
      <c r="J231" s="14">
        <f>VLOOKUP(Transaction!B231,Product[#All],5,0)</f>
        <v>3000</v>
      </c>
      <c r="K231" s="14">
        <f>VLOOKUP(Transaction!B231,Product[#All],6,0)</f>
        <v>5000</v>
      </c>
      <c r="L231" s="19">
        <f>Transaction[[#This Row],[QTY]]*Transaction[[#This Row],[PURCHASE PRICE]]</f>
        <v>243000</v>
      </c>
      <c r="M231" s="19">
        <f>Transaction[[#This Row],[QTY]]*Transaction[[#This Row],[SELLING PRICE]]</f>
        <v>405000</v>
      </c>
      <c r="N231" s="12">
        <f>DAY(Transaction[[#This Row],[DATE]])</f>
        <v>17</v>
      </c>
      <c r="O231" s="12" t="str">
        <f>TEXT(Transaction[[#This Row],[DATE]],"mmm")</f>
        <v>Aug</v>
      </c>
      <c r="P231" s="12">
        <f>YEAR(Transaction[[#This Row],[DATE]])</f>
        <v>2020</v>
      </c>
    </row>
    <row r="232" spans="1:16" x14ac:dyDescent="0.3">
      <c r="A232" s="11">
        <v>44061</v>
      </c>
      <c r="B232" s="12" t="str" cm="1">
        <f t="array" ref="B232">_xlfn.XLOOKUP(G232,Product[[#All],[PRODUCT NAME]],Product[[#All],[CODE]],"",0,1)</f>
        <v>FOD002</v>
      </c>
      <c r="C232" s="12">
        <v>80</v>
      </c>
      <c r="D232" s="12" t="s">
        <v>130</v>
      </c>
      <c r="E232" s="12" t="s">
        <v>132</v>
      </c>
      <c r="F232" s="13">
        <v>0</v>
      </c>
      <c r="G232" s="12" t="s">
        <v>2</v>
      </c>
      <c r="H232" s="12" t="str">
        <f>VLOOKUP(LEFT(B232,3),Table2[#All],2,)</f>
        <v>Food</v>
      </c>
      <c r="I232" s="12" t="s">
        <v>1</v>
      </c>
      <c r="J232" s="14">
        <f>VLOOKUP(Transaction!B232,Product[#All],5,0)</f>
        <v>15500</v>
      </c>
      <c r="K232" s="14">
        <f>VLOOKUP(Transaction!B232,Product[#All],6,0)</f>
        <v>18000</v>
      </c>
      <c r="L232" s="19">
        <f>Transaction[[#This Row],[QTY]]*Transaction[[#This Row],[PURCHASE PRICE]]</f>
        <v>1240000</v>
      </c>
      <c r="M232" s="19">
        <f>Transaction[[#This Row],[QTY]]*Transaction[[#This Row],[SELLING PRICE]]</f>
        <v>1440000</v>
      </c>
      <c r="N232" s="12">
        <f>DAY(Transaction[[#This Row],[DATE]])</f>
        <v>18</v>
      </c>
      <c r="O232" s="12" t="str">
        <f>TEXT(Transaction[[#This Row],[DATE]],"mmm")</f>
        <v>Aug</v>
      </c>
      <c r="P232" s="12">
        <f>YEAR(Transaction[[#This Row],[DATE]])</f>
        <v>2020</v>
      </c>
    </row>
    <row r="233" spans="1:16" x14ac:dyDescent="0.3">
      <c r="A233" s="11">
        <v>44062</v>
      </c>
      <c r="B233" s="12" t="str" cm="1">
        <f t="array" ref="B233">_xlfn.XLOOKUP(G233,Product[[#All],[PRODUCT NAME]],Product[[#All],[CODE]],"",0,1)</f>
        <v>STA009</v>
      </c>
      <c r="C233" s="12">
        <v>71</v>
      </c>
      <c r="D233" s="12" t="s">
        <v>130</v>
      </c>
      <c r="E233" s="12" t="s">
        <v>132</v>
      </c>
      <c r="F233" s="13">
        <v>0</v>
      </c>
      <c r="G233" s="12" t="s">
        <v>39</v>
      </c>
      <c r="H233" s="12" t="str">
        <f>VLOOKUP(LEFT(B233,3),Table2[#All],2,)</f>
        <v>Stationery</v>
      </c>
      <c r="I233" s="12" t="s">
        <v>1</v>
      </c>
      <c r="J233" s="14">
        <f>VLOOKUP(Transaction!B233,Product[#All],5,0)</f>
        <v>6000</v>
      </c>
      <c r="K233" s="14">
        <f>VLOOKUP(Transaction!B233,Product[#All],6,0)</f>
        <v>8000</v>
      </c>
      <c r="L233" s="19">
        <f>Transaction[[#This Row],[QTY]]*Transaction[[#This Row],[PURCHASE PRICE]]</f>
        <v>426000</v>
      </c>
      <c r="M233" s="19">
        <f>Transaction[[#This Row],[QTY]]*Transaction[[#This Row],[SELLING PRICE]]</f>
        <v>568000</v>
      </c>
      <c r="N233" s="12">
        <f>DAY(Transaction[[#This Row],[DATE]])</f>
        <v>19</v>
      </c>
      <c r="O233" s="12" t="str">
        <f>TEXT(Transaction[[#This Row],[DATE]],"mmm")</f>
        <v>Aug</v>
      </c>
      <c r="P233" s="12">
        <f>YEAR(Transaction[[#This Row],[DATE]])</f>
        <v>2020</v>
      </c>
    </row>
    <row r="234" spans="1:16" x14ac:dyDescent="0.3">
      <c r="A234" s="11">
        <v>44063</v>
      </c>
      <c r="B234" s="12" t="str" cm="1">
        <f t="array" ref="B234">_xlfn.XLOOKUP(G234,Product[[#All],[PRODUCT NAME]],Product[[#All],[CODE]],"",0,1)</f>
        <v>ELC008</v>
      </c>
      <c r="C234" s="12">
        <v>83</v>
      </c>
      <c r="D234" s="12" t="s">
        <v>53</v>
      </c>
      <c r="E234" s="12" t="s">
        <v>132</v>
      </c>
      <c r="F234" s="13">
        <v>0</v>
      </c>
      <c r="G234" s="12" t="s">
        <v>47</v>
      </c>
      <c r="H234" s="12" t="str">
        <f>VLOOKUP(LEFT(B234,3),Table2[#All],2,)</f>
        <v>Electronics</v>
      </c>
      <c r="I234" s="12" t="s">
        <v>1</v>
      </c>
      <c r="J234" s="14">
        <f>VLOOKUP(Transaction!B234,Product[#All],5,0)</f>
        <v>20000</v>
      </c>
      <c r="K234" s="14">
        <f>VLOOKUP(Transaction!B234,Product[#All],6,0)</f>
        <v>35000</v>
      </c>
      <c r="L234" s="19">
        <f>Transaction[[#This Row],[QTY]]*Transaction[[#This Row],[PURCHASE PRICE]]</f>
        <v>1660000</v>
      </c>
      <c r="M234" s="19">
        <f>Transaction[[#This Row],[QTY]]*Transaction[[#This Row],[SELLING PRICE]]</f>
        <v>2905000</v>
      </c>
      <c r="N234" s="12">
        <f>DAY(Transaction[[#This Row],[DATE]])</f>
        <v>20</v>
      </c>
      <c r="O234" s="12" t="str">
        <f>TEXT(Transaction[[#This Row],[DATE]],"mmm")</f>
        <v>Aug</v>
      </c>
      <c r="P234" s="12">
        <f>YEAR(Transaction[[#This Row],[DATE]])</f>
        <v>2020</v>
      </c>
    </row>
    <row r="235" spans="1:16" x14ac:dyDescent="0.3">
      <c r="A235" s="11">
        <v>44064</v>
      </c>
      <c r="B235" s="12" t="str" cm="1">
        <f t="array" ref="B235">_xlfn.XLOOKUP(G235,Product[[#All],[PRODUCT NAME]],Product[[#All],[CODE]],"",0,1)</f>
        <v>ELC002</v>
      </c>
      <c r="C235" s="12">
        <v>71</v>
      </c>
      <c r="D235" s="12" t="s">
        <v>131</v>
      </c>
      <c r="E235" s="12" t="s">
        <v>52</v>
      </c>
      <c r="F235" s="13">
        <v>0</v>
      </c>
      <c r="G235" s="12" t="s">
        <v>42</v>
      </c>
      <c r="H235" s="12" t="str">
        <f>VLOOKUP(LEFT(B235,3),Table2[#All],2,)</f>
        <v>Electronics</v>
      </c>
      <c r="I235" s="12" t="s">
        <v>1</v>
      </c>
      <c r="J235" s="14">
        <f>VLOOKUP(Transaction!B235,Product[#All],5,0)</f>
        <v>20000</v>
      </c>
      <c r="K235" s="14">
        <f>VLOOKUP(Transaction!B235,Product[#All],6,0)</f>
        <v>30000</v>
      </c>
      <c r="L235" s="19">
        <f>Transaction[[#This Row],[QTY]]*Transaction[[#This Row],[PURCHASE PRICE]]</f>
        <v>1420000</v>
      </c>
      <c r="M235" s="19">
        <f>Transaction[[#This Row],[QTY]]*Transaction[[#This Row],[SELLING PRICE]]</f>
        <v>2130000</v>
      </c>
      <c r="N235" s="12">
        <f>DAY(Transaction[[#This Row],[DATE]])</f>
        <v>21</v>
      </c>
      <c r="O235" s="12" t="str">
        <f>TEXT(Transaction[[#This Row],[DATE]],"mmm")</f>
        <v>Aug</v>
      </c>
      <c r="P235" s="12">
        <f>YEAR(Transaction[[#This Row],[DATE]])</f>
        <v>2020</v>
      </c>
    </row>
    <row r="236" spans="1:16" x14ac:dyDescent="0.3">
      <c r="A236" s="11">
        <v>44065</v>
      </c>
      <c r="B236" s="12" t="str" cm="1">
        <f t="array" ref="B236">_xlfn.XLOOKUP(G236,Product[[#All],[PRODUCT NAME]],Product[[#All],[CODE]],"",0,1)</f>
        <v>BEV007</v>
      </c>
      <c r="C236" s="12">
        <v>77</v>
      </c>
      <c r="D236" s="12" t="s">
        <v>131</v>
      </c>
      <c r="E236" s="12" t="s">
        <v>132</v>
      </c>
      <c r="F236" s="13">
        <v>0</v>
      </c>
      <c r="G236" s="12" t="s">
        <v>17</v>
      </c>
      <c r="H236" s="12" t="str">
        <f>VLOOKUP(LEFT(B236,3),Table2[#All],2,)</f>
        <v>Beverage</v>
      </c>
      <c r="I236" s="12" t="s">
        <v>1</v>
      </c>
      <c r="J236" s="14">
        <f>VLOOKUP(Transaction!B236,Product[#All],5,0)</f>
        <v>9800</v>
      </c>
      <c r="K236" s="14">
        <f>VLOOKUP(Transaction!B236,Product[#All],6,0)</f>
        <v>12500</v>
      </c>
      <c r="L236" s="19">
        <f>Transaction[[#This Row],[QTY]]*Transaction[[#This Row],[PURCHASE PRICE]]</f>
        <v>754600</v>
      </c>
      <c r="M236" s="19">
        <f>Transaction[[#This Row],[QTY]]*Transaction[[#This Row],[SELLING PRICE]]</f>
        <v>962500</v>
      </c>
      <c r="N236" s="12">
        <f>DAY(Transaction[[#This Row],[DATE]])</f>
        <v>22</v>
      </c>
      <c r="O236" s="12" t="str">
        <f>TEXT(Transaction[[#This Row],[DATE]],"mmm")</f>
        <v>Aug</v>
      </c>
      <c r="P236" s="12">
        <f>YEAR(Transaction[[#This Row],[DATE]])</f>
        <v>2020</v>
      </c>
    </row>
    <row r="237" spans="1:16" x14ac:dyDescent="0.3">
      <c r="A237" s="11">
        <v>44066</v>
      </c>
      <c r="B237" s="12" t="str" cm="1">
        <f t="array" ref="B237">_xlfn.XLOOKUP(G237,Product[[#All],[PRODUCT NAME]],Product[[#All],[CODE]],"",0,1)</f>
        <v>FOD003</v>
      </c>
      <c r="C237" s="12">
        <v>74</v>
      </c>
      <c r="D237" s="12" t="s">
        <v>53</v>
      </c>
      <c r="E237" s="12" t="s">
        <v>52</v>
      </c>
      <c r="F237" s="13">
        <v>0</v>
      </c>
      <c r="G237" s="12" t="s">
        <v>3</v>
      </c>
      <c r="H237" s="12" t="str">
        <f>VLOOKUP(LEFT(B237,3),Table2[#All],2,)</f>
        <v>Food</v>
      </c>
      <c r="I237" s="12" t="s">
        <v>1</v>
      </c>
      <c r="J237" s="14">
        <f>VLOOKUP(Transaction!B237,Product[#All],5,0)</f>
        <v>8750</v>
      </c>
      <c r="K237" s="14">
        <f>VLOOKUP(Transaction!B237,Product[#All],6,0)</f>
        <v>10500</v>
      </c>
      <c r="L237" s="19">
        <f>Transaction[[#This Row],[QTY]]*Transaction[[#This Row],[PURCHASE PRICE]]</f>
        <v>647500</v>
      </c>
      <c r="M237" s="19">
        <f>Transaction[[#This Row],[QTY]]*Transaction[[#This Row],[SELLING PRICE]]</f>
        <v>777000</v>
      </c>
      <c r="N237" s="12">
        <f>DAY(Transaction[[#This Row],[DATE]])</f>
        <v>23</v>
      </c>
      <c r="O237" s="12" t="str">
        <f>TEXT(Transaction[[#This Row],[DATE]],"mmm")</f>
        <v>Aug</v>
      </c>
      <c r="P237" s="12">
        <f>YEAR(Transaction[[#This Row],[DATE]])</f>
        <v>2020</v>
      </c>
    </row>
    <row r="238" spans="1:16" x14ac:dyDescent="0.3">
      <c r="A238" s="11">
        <v>44067</v>
      </c>
      <c r="B238" s="12" t="str" cm="1">
        <f t="array" ref="B238">_xlfn.XLOOKUP(G238,Product[[#All],[PRODUCT NAME]],Product[[#All],[CODE]],"",0,1)</f>
        <v>PRC002</v>
      </c>
      <c r="C238" s="12">
        <v>70</v>
      </c>
      <c r="D238" s="12" t="s">
        <v>53</v>
      </c>
      <c r="E238" s="12" t="s">
        <v>52</v>
      </c>
      <c r="F238" s="13">
        <v>0</v>
      </c>
      <c r="G238" s="12" t="s">
        <v>22</v>
      </c>
      <c r="H238" s="12" t="str">
        <f>VLOOKUP(LEFT(B238,3),Table2[#All],2,)</f>
        <v>Personal Care</v>
      </c>
      <c r="I238" s="12" t="s">
        <v>1</v>
      </c>
      <c r="J238" s="14">
        <f>VLOOKUP(Transaction!B238,Product[#All],5,0)</f>
        <v>15000</v>
      </c>
      <c r="K238" s="14">
        <f>VLOOKUP(Transaction!B238,Product[#All],6,0)</f>
        <v>18000</v>
      </c>
      <c r="L238" s="19">
        <f>Transaction[[#This Row],[QTY]]*Transaction[[#This Row],[PURCHASE PRICE]]</f>
        <v>1050000</v>
      </c>
      <c r="M238" s="19">
        <f>Transaction[[#This Row],[QTY]]*Transaction[[#This Row],[SELLING PRICE]]</f>
        <v>1260000</v>
      </c>
      <c r="N238" s="12">
        <f>DAY(Transaction[[#This Row],[DATE]])</f>
        <v>24</v>
      </c>
      <c r="O238" s="12" t="str">
        <f>TEXT(Transaction[[#This Row],[DATE]],"mmm")</f>
        <v>Aug</v>
      </c>
      <c r="P238" s="12">
        <f>YEAR(Transaction[[#This Row],[DATE]])</f>
        <v>2020</v>
      </c>
    </row>
    <row r="239" spans="1:16" x14ac:dyDescent="0.3">
      <c r="A239" s="11">
        <v>44068</v>
      </c>
      <c r="B239" s="12" t="str" cm="1">
        <f t="array" ref="B239">_xlfn.XLOOKUP(G239,Product[[#All],[PRODUCT NAME]],Product[[#All],[CODE]],"",0,1)</f>
        <v>FOD006</v>
      </c>
      <c r="C239" s="12">
        <v>76</v>
      </c>
      <c r="D239" s="12" t="s">
        <v>131</v>
      </c>
      <c r="E239" s="12" t="s">
        <v>132</v>
      </c>
      <c r="F239" s="13">
        <v>0</v>
      </c>
      <c r="G239" s="12" t="s">
        <v>6</v>
      </c>
      <c r="H239" s="12" t="str">
        <f>VLOOKUP(LEFT(B239,3),Table2[#All],2,)</f>
        <v>Food</v>
      </c>
      <c r="I239" s="12" t="s">
        <v>1</v>
      </c>
      <c r="J239" s="14">
        <f>VLOOKUP(Transaction!B239,Product[#All],5,0)</f>
        <v>4800</v>
      </c>
      <c r="K239" s="14">
        <f>VLOOKUP(Transaction!B239,Product[#All],6,0)</f>
        <v>6500</v>
      </c>
      <c r="L239" s="19">
        <f>Transaction[[#This Row],[QTY]]*Transaction[[#This Row],[PURCHASE PRICE]]</f>
        <v>364800</v>
      </c>
      <c r="M239" s="19">
        <f>Transaction[[#This Row],[QTY]]*Transaction[[#This Row],[SELLING PRICE]]</f>
        <v>494000</v>
      </c>
      <c r="N239" s="12">
        <f>DAY(Transaction[[#This Row],[DATE]])</f>
        <v>25</v>
      </c>
      <c r="O239" s="12" t="str">
        <f>TEXT(Transaction[[#This Row],[DATE]],"mmm")</f>
        <v>Aug</v>
      </c>
      <c r="P239" s="12">
        <f>YEAR(Transaction[[#This Row],[DATE]])</f>
        <v>2020</v>
      </c>
    </row>
    <row r="240" spans="1:16" x14ac:dyDescent="0.3">
      <c r="A240" s="11">
        <v>44069</v>
      </c>
      <c r="B240" s="12" t="str" cm="1">
        <f t="array" ref="B240">_xlfn.XLOOKUP(G240,Product[[#All],[PRODUCT NAME]],Product[[#All],[CODE]],"",0,1)</f>
        <v>BEV008</v>
      </c>
      <c r="C240" s="12">
        <v>70</v>
      </c>
      <c r="D240" s="12" t="s">
        <v>53</v>
      </c>
      <c r="E240" s="12" t="s">
        <v>132</v>
      </c>
      <c r="F240" s="13">
        <v>0</v>
      </c>
      <c r="G240" s="12" t="s">
        <v>18</v>
      </c>
      <c r="H240" s="12" t="str">
        <f>VLOOKUP(LEFT(B240,3),Table2[#All],2,)</f>
        <v>Beverage</v>
      </c>
      <c r="I240" s="12" t="s">
        <v>1</v>
      </c>
      <c r="J240" s="14">
        <f>VLOOKUP(Transaction!B240,Product[#All],5,0)</f>
        <v>11000</v>
      </c>
      <c r="K240" s="14">
        <f>VLOOKUP(Transaction!B240,Product[#All],6,0)</f>
        <v>14000</v>
      </c>
      <c r="L240" s="19">
        <f>Transaction[[#This Row],[QTY]]*Transaction[[#This Row],[PURCHASE PRICE]]</f>
        <v>770000</v>
      </c>
      <c r="M240" s="19">
        <f>Transaction[[#This Row],[QTY]]*Transaction[[#This Row],[SELLING PRICE]]</f>
        <v>980000</v>
      </c>
      <c r="N240" s="12">
        <f>DAY(Transaction[[#This Row],[DATE]])</f>
        <v>26</v>
      </c>
      <c r="O240" s="12" t="str">
        <f>TEXT(Transaction[[#This Row],[DATE]],"mmm")</f>
        <v>Aug</v>
      </c>
      <c r="P240" s="12">
        <f>YEAR(Transaction[[#This Row],[DATE]])</f>
        <v>2020</v>
      </c>
    </row>
    <row r="241" spans="1:16" x14ac:dyDescent="0.3">
      <c r="A241" s="11">
        <v>44070</v>
      </c>
      <c r="B241" s="12" t="str" cm="1">
        <f t="array" ref="B241">_xlfn.XLOOKUP(G241,Product[[#All],[PRODUCT NAME]],Product[[#All],[CODE]],"",0,1)</f>
        <v>ELC007</v>
      </c>
      <c r="C241" s="12">
        <v>79</v>
      </c>
      <c r="D241" s="12" t="s">
        <v>53</v>
      </c>
      <c r="E241" s="12" t="s">
        <v>52</v>
      </c>
      <c r="F241" s="13">
        <v>0</v>
      </c>
      <c r="G241" s="12" t="s">
        <v>46</v>
      </c>
      <c r="H241" s="12" t="str">
        <f>VLOOKUP(LEFT(B241,3),Table2[#All],2,)</f>
        <v>Electronics</v>
      </c>
      <c r="I241" s="12" t="s">
        <v>1</v>
      </c>
      <c r="J241" s="14">
        <f>VLOOKUP(Transaction!B241,Product[#All],5,0)</f>
        <v>18000</v>
      </c>
      <c r="K241" s="14">
        <f>VLOOKUP(Transaction!B241,Product[#All],6,0)</f>
        <v>27000</v>
      </c>
      <c r="L241" s="19">
        <f>Transaction[[#This Row],[QTY]]*Transaction[[#This Row],[PURCHASE PRICE]]</f>
        <v>1422000</v>
      </c>
      <c r="M241" s="19">
        <f>Transaction[[#This Row],[QTY]]*Transaction[[#This Row],[SELLING PRICE]]</f>
        <v>2133000</v>
      </c>
      <c r="N241" s="12">
        <f>DAY(Transaction[[#This Row],[DATE]])</f>
        <v>27</v>
      </c>
      <c r="O241" s="12" t="str">
        <f>TEXT(Transaction[[#This Row],[DATE]],"mmm")</f>
        <v>Aug</v>
      </c>
      <c r="P241" s="12">
        <f>YEAR(Transaction[[#This Row],[DATE]])</f>
        <v>2020</v>
      </c>
    </row>
    <row r="242" spans="1:16" x14ac:dyDescent="0.3">
      <c r="A242" s="11">
        <v>44071</v>
      </c>
      <c r="B242" s="12" t="str" cm="1">
        <f t="array" ref="B242">_xlfn.XLOOKUP(G242,Product[[#All],[PRODUCT NAME]],Product[[#All],[CODE]],"",0,1)</f>
        <v>PRC003</v>
      </c>
      <c r="C242" s="12">
        <v>70</v>
      </c>
      <c r="D242" s="12" t="s">
        <v>130</v>
      </c>
      <c r="E242" s="12" t="s">
        <v>132</v>
      </c>
      <c r="F242" s="13">
        <v>0</v>
      </c>
      <c r="G242" s="12" t="s">
        <v>23</v>
      </c>
      <c r="H242" s="12" t="str">
        <f>VLOOKUP(LEFT(B242,3),Table2[#All],2,)</f>
        <v>Personal Care</v>
      </c>
      <c r="I242" s="12" t="s">
        <v>1</v>
      </c>
      <c r="J242" s="14">
        <f>VLOOKUP(Transaction!B242,Product[#All],5,0)</f>
        <v>6500</v>
      </c>
      <c r="K242" s="14">
        <f>VLOOKUP(Transaction!B242,Product[#All],6,0)</f>
        <v>9000</v>
      </c>
      <c r="L242" s="19">
        <f>Transaction[[#This Row],[QTY]]*Transaction[[#This Row],[PURCHASE PRICE]]</f>
        <v>455000</v>
      </c>
      <c r="M242" s="19">
        <f>Transaction[[#This Row],[QTY]]*Transaction[[#This Row],[SELLING PRICE]]</f>
        <v>630000</v>
      </c>
      <c r="N242" s="12">
        <f>DAY(Transaction[[#This Row],[DATE]])</f>
        <v>28</v>
      </c>
      <c r="O242" s="12" t="str">
        <f>TEXT(Transaction[[#This Row],[DATE]],"mmm")</f>
        <v>Aug</v>
      </c>
      <c r="P242" s="12">
        <f>YEAR(Transaction[[#This Row],[DATE]])</f>
        <v>2020</v>
      </c>
    </row>
    <row r="243" spans="1:16" x14ac:dyDescent="0.3">
      <c r="A243" s="11">
        <v>44072</v>
      </c>
      <c r="B243" s="12" t="str" cm="1">
        <f t="array" ref="B243">_xlfn.XLOOKUP(G243,Product[[#All],[PRODUCT NAME]],Product[[#All],[CODE]],"",0,1)</f>
        <v>PRC007</v>
      </c>
      <c r="C243" s="12">
        <v>81</v>
      </c>
      <c r="D243" s="12" t="s">
        <v>131</v>
      </c>
      <c r="E243" s="12" t="s">
        <v>52</v>
      </c>
      <c r="F243" s="13">
        <v>0</v>
      </c>
      <c r="G243" s="12" t="s">
        <v>27</v>
      </c>
      <c r="H243" s="12" t="str">
        <f>VLOOKUP(LEFT(B243,3),Table2[#All],2,)</f>
        <v>Personal Care</v>
      </c>
      <c r="I243" s="12" t="s">
        <v>1</v>
      </c>
      <c r="J243" s="14">
        <f>VLOOKUP(Transaction!B243,Product[#All],5,0)</f>
        <v>9500</v>
      </c>
      <c r="K243" s="14">
        <f>VLOOKUP(Transaction!B243,Product[#All],6,0)</f>
        <v>12000</v>
      </c>
      <c r="L243" s="19">
        <f>Transaction[[#This Row],[QTY]]*Transaction[[#This Row],[PURCHASE PRICE]]</f>
        <v>769500</v>
      </c>
      <c r="M243" s="19">
        <f>Transaction[[#This Row],[QTY]]*Transaction[[#This Row],[SELLING PRICE]]</f>
        <v>972000</v>
      </c>
      <c r="N243" s="12">
        <f>DAY(Transaction[[#This Row],[DATE]])</f>
        <v>29</v>
      </c>
      <c r="O243" s="12" t="str">
        <f>TEXT(Transaction[[#This Row],[DATE]],"mmm")</f>
        <v>Aug</v>
      </c>
      <c r="P243" s="12">
        <f>YEAR(Transaction[[#This Row],[DATE]])</f>
        <v>2020</v>
      </c>
    </row>
    <row r="244" spans="1:16" x14ac:dyDescent="0.3">
      <c r="A244" s="11">
        <v>44073</v>
      </c>
      <c r="B244" s="12" t="str" cm="1">
        <f t="array" ref="B244">_xlfn.XLOOKUP(G244,Product[[#All],[PRODUCT NAME]],Product[[#All],[CODE]],"",0,1)</f>
        <v>ELC003</v>
      </c>
      <c r="C244" s="12">
        <v>79</v>
      </c>
      <c r="D244" s="12" t="s">
        <v>53</v>
      </c>
      <c r="E244" s="12" t="s">
        <v>132</v>
      </c>
      <c r="F244" s="13">
        <v>0</v>
      </c>
      <c r="G244" s="12" t="s">
        <v>43</v>
      </c>
      <c r="H244" s="12" t="str">
        <f>VLOOKUP(LEFT(B244,3),Table2[#All],2,)</f>
        <v>Electronics</v>
      </c>
      <c r="I244" s="12" t="s">
        <v>1</v>
      </c>
      <c r="J244" s="14">
        <f>VLOOKUP(Transaction!B244,Product[#All],5,0)</f>
        <v>15000</v>
      </c>
      <c r="K244" s="14">
        <f>VLOOKUP(Transaction!B244,Product[#All],6,0)</f>
        <v>25000</v>
      </c>
      <c r="L244" s="19">
        <f>Transaction[[#This Row],[QTY]]*Transaction[[#This Row],[PURCHASE PRICE]]</f>
        <v>1185000</v>
      </c>
      <c r="M244" s="19">
        <f>Transaction[[#This Row],[QTY]]*Transaction[[#This Row],[SELLING PRICE]]</f>
        <v>1975000</v>
      </c>
      <c r="N244" s="12">
        <f>DAY(Transaction[[#This Row],[DATE]])</f>
        <v>30</v>
      </c>
      <c r="O244" s="12" t="str">
        <f>TEXT(Transaction[[#This Row],[DATE]],"mmm")</f>
        <v>Aug</v>
      </c>
      <c r="P244" s="12">
        <f>YEAR(Transaction[[#This Row],[DATE]])</f>
        <v>2020</v>
      </c>
    </row>
    <row r="245" spans="1:16" x14ac:dyDescent="0.3">
      <c r="A245" s="11">
        <v>44074</v>
      </c>
      <c r="B245" s="12" t="str" cm="1">
        <f t="array" ref="B245">_xlfn.XLOOKUP(G245,Product[[#All],[PRODUCT NAME]],Product[[#All],[CODE]],"",0,1)</f>
        <v>FOD004</v>
      </c>
      <c r="C245" s="12">
        <v>75</v>
      </c>
      <c r="D245" s="12" t="s">
        <v>130</v>
      </c>
      <c r="E245" s="12" t="s">
        <v>52</v>
      </c>
      <c r="F245" s="13">
        <v>0</v>
      </c>
      <c r="G245" s="12" t="s">
        <v>4</v>
      </c>
      <c r="H245" s="12" t="str">
        <f>VLOOKUP(LEFT(B245,3),Table2[#All],2,)</f>
        <v>Food</v>
      </c>
      <c r="I245" s="12" t="s">
        <v>1</v>
      </c>
      <c r="J245" s="14">
        <f>VLOOKUP(Transaction!B245,Product[#All],5,0)</f>
        <v>6200</v>
      </c>
      <c r="K245" s="14">
        <f>VLOOKUP(Transaction!B245,Product[#All],6,0)</f>
        <v>7800</v>
      </c>
      <c r="L245" s="19">
        <f>Transaction[[#This Row],[QTY]]*Transaction[[#This Row],[PURCHASE PRICE]]</f>
        <v>465000</v>
      </c>
      <c r="M245" s="19">
        <f>Transaction[[#This Row],[QTY]]*Transaction[[#This Row],[SELLING PRICE]]</f>
        <v>585000</v>
      </c>
      <c r="N245" s="12">
        <f>DAY(Transaction[[#This Row],[DATE]])</f>
        <v>31</v>
      </c>
      <c r="O245" s="12" t="str">
        <f>TEXT(Transaction[[#This Row],[DATE]],"mmm")</f>
        <v>Aug</v>
      </c>
      <c r="P245" s="12">
        <f>YEAR(Transaction[[#This Row],[DATE]])</f>
        <v>2020</v>
      </c>
    </row>
    <row r="246" spans="1:16" x14ac:dyDescent="0.3">
      <c r="A246" s="11">
        <v>44075</v>
      </c>
      <c r="B246" s="12" t="str" cm="1">
        <f t="array" ref="B246">_xlfn.XLOOKUP(G246,Product[[#All],[PRODUCT NAME]],Product[[#All],[CODE]],"",0,1)</f>
        <v>FOD008</v>
      </c>
      <c r="C246" s="12">
        <v>90</v>
      </c>
      <c r="D246" s="12" t="s">
        <v>53</v>
      </c>
      <c r="E246" s="12" t="s">
        <v>132</v>
      </c>
      <c r="F246" s="13">
        <v>0</v>
      </c>
      <c r="G246" s="12" t="s">
        <v>8</v>
      </c>
      <c r="H246" s="12" t="str">
        <f>VLOOKUP(LEFT(B246,3),Table2[#All],2,)</f>
        <v>Food</v>
      </c>
      <c r="I246" s="12" t="s">
        <v>1</v>
      </c>
      <c r="J246" s="14">
        <f>VLOOKUP(Transaction!B246,Product[#All],5,0)</f>
        <v>3000</v>
      </c>
      <c r="K246" s="14">
        <f>VLOOKUP(Transaction!B246,Product[#All],6,0)</f>
        <v>4500</v>
      </c>
      <c r="L246" s="19">
        <f>Transaction[[#This Row],[QTY]]*Transaction[[#This Row],[PURCHASE PRICE]]</f>
        <v>270000</v>
      </c>
      <c r="M246" s="19">
        <f>Transaction[[#This Row],[QTY]]*Transaction[[#This Row],[SELLING PRICE]]</f>
        <v>405000</v>
      </c>
      <c r="N246" s="12">
        <f>DAY(Transaction[[#This Row],[DATE]])</f>
        <v>1</v>
      </c>
      <c r="O246" s="12" t="str">
        <f>TEXT(Transaction[[#This Row],[DATE]],"mmm")</f>
        <v>Sep</v>
      </c>
      <c r="P246" s="12">
        <f>YEAR(Transaction[[#This Row],[DATE]])</f>
        <v>2020</v>
      </c>
    </row>
    <row r="247" spans="1:16" x14ac:dyDescent="0.3">
      <c r="A247" s="11">
        <v>44076</v>
      </c>
      <c r="B247" s="12" t="str" cm="1">
        <f t="array" ref="B247">_xlfn.XLOOKUP(G247,Product[[#All],[PRODUCT NAME]],Product[[#All],[CODE]],"",0,1)</f>
        <v>FOD004</v>
      </c>
      <c r="C247" s="12">
        <v>71</v>
      </c>
      <c r="D247" s="12" t="s">
        <v>131</v>
      </c>
      <c r="E247" s="12" t="s">
        <v>52</v>
      </c>
      <c r="F247" s="13">
        <v>0</v>
      </c>
      <c r="G247" s="12" t="s">
        <v>4</v>
      </c>
      <c r="H247" s="12" t="str">
        <f>VLOOKUP(LEFT(B247,3),Table2[#All],2,)</f>
        <v>Food</v>
      </c>
      <c r="I247" s="12" t="s">
        <v>1</v>
      </c>
      <c r="J247" s="14">
        <f>VLOOKUP(Transaction!B247,Product[#All],5,0)</f>
        <v>6200</v>
      </c>
      <c r="K247" s="14">
        <f>VLOOKUP(Transaction!B247,Product[#All],6,0)</f>
        <v>7800</v>
      </c>
      <c r="L247" s="19">
        <f>Transaction[[#This Row],[QTY]]*Transaction[[#This Row],[PURCHASE PRICE]]</f>
        <v>440200</v>
      </c>
      <c r="M247" s="19">
        <f>Transaction[[#This Row],[QTY]]*Transaction[[#This Row],[SELLING PRICE]]</f>
        <v>553800</v>
      </c>
      <c r="N247" s="12">
        <f>DAY(Transaction[[#This Row],[DATE]])</f>
        <v>2</v>
      </c>
      <c r="O247" s="12" t="str">
        <f>TEXT(Transaction[[#This Row],[DATE]],"mmm")</f>
        <v>Sep</v>
      </c>
      <c r="P247" s="12">
        <f>YEAR(Transaction[[#This Row],[DATE]])</f>
        <v>2020</v>
      </c>
    </row>
    <row r="248" spans="1:16" x14ac:dyDescent="0.3">
      <c r="A248" s="11">
        <v>44077</v>
      </c>
      <c r="B248" s="12" t="str" cm="1">
        <f t="array" ref="B248">_xlfn.XLOOKUP(G248,Product[[#All],[PRODUCT NAME]],Product[[#All],[CODE]],"",0,1)</f>
        <v>BEV008</v>
      </c>
      <c r="C248" s="12">
        <v>70</v>
      </c>
      <c r="D248" s="12" t="s">
        <v>131</v>
      </c>
      <c r="E248" s="12" t="s">
        <v>132</v>
      </c>
      <c r="F248" s="13">
        <v>0</v>
      </c>
      <c r="G248" s="12" t="s">
        <v>18</v>
      </c>
      <c r="H248" s="12" t="str">
        <f>VLOOKUP(LEFT(B248,3),Table2[#All],2,)</f>
        <v>Beverage</v>
      </c>
      <c r="I248" s="12" t="s">
        <v>1</v>
      </c>
      <c r="J248" s="14">
        <f>VLOOKUP(Transaction!B248,Product[#All],5,0)</f>
        <v>11000</v>
      </c>
      <c r="K248" s="14">
        <f>VLOOKUP(Transaction!B248,Product[#All],6,0)</f>
        <v>14000</v>
      </c>
      <c r="L248" s="19">
        <f>Transaction[[#This Row],[QTY]]*Transaction[[#This Row],[PURCHASE PRICE]]</f>
        <v>770000</v>
      </c>
      <c r="M248" s="19">
        <f>Transaction[[#This Row],[QTY]]*Transaction[[#This Row],[SELLING PRICE]]</f>
        <v>980000</v>
      </c>
      <c r="N248" s="12">
        <f>DAY(Transaction[[#This Row],[DATE]])</f>
        <v>3</v>
      </c>
      <c r="O248" s="12" t="str">
        <f>TEXT(Transaction[[#This Row],[DATE]],"mmm")</f>
        <v>Sep</v>
      </c>
      <c r="P248" s="12">
        <f>YEAR(Transaction[[#This Row],[DATE]])</f>
        <v>2020</v>
      </c>
    </row>
    <row r="249" spans="1:16" x14ac:dyDescent="0.3">
      <c r="A249" s="11">
        <v>44078</v>
      </c>
      <c r="B249" s="12" t="str" cm="1">
        <f t="array" ref="B249">_xlfn.XLOOKUP(G249,Product[[#All],[PRODUCT NAME]],Product[[#All],[CODE]],"",0,1)</f>
        <v>BEV005</v>
      </c>
      <c r="C249" s="12">
        <v>86</v>
      </c>
      <c r="D249" s="12" t="s">
        <v>53</v>
      </c>
      <c r="E249" s="12" t="s">
        <v>52</v>
      </c>
      <c r="F249" s="13">
        <v>0</v>
      </c>
      <c r="G249" s="12" t="s">
        <v>15</v>
      </c>
      <c r="H249" s="12" t="str">
        <f>VLOOKUP(LEFT(B249,3),Table2[#All],2,)</f>
        <v>Beverage</v>
      </c>
      <c r="I249" s="12" t="s">
        <v>1</v>
      </c>
      <c r="J249" s="14">
        <f>VLOOKUP(Transaction!B249,Product[#All],5,0)</f>
        <v>7500</v>
      </c>
      <c r="K249" s="14">
        <f>VLOOKUP(Transaction!B249,Product[#All],6,0)</f>
        <v>9800</v>
      </c>
      <c r="L249" s="19">
        <f>Transaction[[#This Row],[QTY]]*Transaction[[#This Row],[PURCHASE PRICE]]</f>
        <v>645000</v>
      </c>
      <c r="M249" s="19">
        <f>Transaction[[#This Row],[QTY]]*Transaction[[#This Row],[SELLING PRICE]]</f>
        <v>842800</v>
      </c>
      <c r="N249" s="12">
        <f>DAY(Transaction[[#This Row],[DATE]])</f>
        <v>4</v>
      </c>
      <c r="O249" s="12" t="str">
        <f>TEXT(Transaction[[#This Row],[DATE]],"mmm")</f>
        <v>Sep</v>
      </c>
      <c r="P249" s="12">
        <f>YEAR(Transaction[[#This Row],[DATE]])</f>
        <v>2020</v>
      </c>
    </row>
    <row r="250" spans="1:16" x14ac:dyDescent="0.3">
      <c r="A250" s="11">
        <v>44079</v>
      </c>
      <c r="B250" s="12" t="str" cm="1">
        <f t="array" ref="B250">_xlfn.XLOOKUP(G250,Product[[#All],[PRODUCT NAME]],Product[[#All],[CODE]],"",0,1)</f>
        <v>STA009</v>
      </c>
      <c r="C250" s="12">
        <v>86</v>
      </c>
      <c r="D250" s="12" t="s">
        <v>131</v>
      </c>
      <c r="E250" s="12" t="s">
        <v>52</v>
      </c>
      <c r="F250" s="13">
        <v>0</v>
      </c>
      <c r="G250" s="12" t="s">
        <v>39</v>
      </c>
      <c r="H250" s="12" t="str">
        <f>VLOOKUP(LEFT(B250,3),Table2[#All],2,)</f>
        <v>Stationery</v>
      </c>
      <c r="I250" s="12" t="s">
        <v>1</v>
      </c>
      <c r="J250" s="14">
        <f>VLOOKUP(Transaction!B250,Product[#All],5,0)</f>
        <v>6000</v>
      </c>
      <c r="K250" s="14">
        <f>VLOOKUP(Transaction!B250,Product[#All],6,0)</f>
        <v>8000</v>
      </c>
      <c r="L250" s="19">
        <f>Transaction[[#This Row],[QTY]]*Transaction[[#This Row],[PURCHASE PRICE]]</f>
        <v>516000</v>
      </c>
      <c r="M250" s="19">
        <f>Transaction[[#This Row],[QTY]]*Transaction[[#This Row],[SELLING PRICE]]</f>
        <v>688000</v>
      </c>
      <c r="N250" s="12">
        <f>DAY(Transaction[[#This Row],[DATE]])</f>
        <v>5</v>
      </c>
      <c r="O250" s="12" t="str">
        <f>TEXT(Transaction[[#This Row],[DATE]],"mmm")</f>
        <v>Sep</v>
      </c>
      <c r="P250" s="12">
        <f>YEAR(Transaction[[#This Row],[DATE]])</f>
        <v>2020</v>
      </c>
    </row>
    <row r="251" spans="1:16" x14ac:dyDescent="0.3">
      <c r="A251" s="11">
        <v>44080</v>
      </c>
      <c r="B251" s="12" t="str" cm="1">
        <f t="array" ref="B251">_xlfn.XLOOKUP(G251,Product[[#All],[PRODUCT NAME]],Product[[#All],[CODE]],"",0,1)</f>
        <v>PRC001</v>
      </c>
      <c r="C251" s="12">
        <v>74</v>
      </c>
      <c r="D251" s="12" t="s">
        <v>130</v>
      </c>
      <c r="E251" s="12" t="s">
        <v>52</v>
      </c>
      <c r="F251" s="13">
        <v>0</v>
      </c>
      <c r="G251" s="12" t="s">
        <v>21</v>
      </c>
      <c r="H251" s="12" t="str">
        <f>VLOOKUP(LEFT(B251,3),Table2[#All],2,)</f>
        <v>Personal Care</v>
      </c>
      <c r="I251" s="12" t="s">
        <v>1</v>
      </c>
      <c r="J251" s="14">
        <f>VLOOKUP(Transaction!B251,Product[#All],5,0)</f>
        <v>18000</v>
      </c>
      <c r="K251" s="14">
        <f>VLOOKUP(Transaction!B251,Product[#All],6,0)</f>
        <v>21000</v>
      </c>
      <c r="L251" s="19">
        <f>Transaction[[#This Row],[QTY]]*Transaction[[#This Row],[PURCHASE PRICE]]</f>
        <v>1332000</v>
      </c>
      <c r="M251" s="19">
        <f>Transaction[[#This Row],[QTY]]*Transaction[[#This Row],[SELLING PRICE]]</f>
        <v>1554000</v>
      </c>
      <c r="N251" s="12">
        <f>DAY(Transaction[[#This Row],[DATE]])</f>
        <v>6</v>
      </c>
      <c r="O251" s="12" t="str">
        <f>TEXT(Transaction[[#This Row],[DATE]],"mmm")</f>
        <v>Sep</v>
      </c>
      <c r="P251" s="12">
        <f>YEAR(Transaction[[#This Row],[DATE]])</f>
        <v>2020</v>
      </c>
    </row>
    <row r="252" spans="1:16" x14ac:dyDescent="0.3">
      <c r="A252" s="11">
        <v>44081</v>
      </c>
      <c r="B252" s="12" t="str" cm="1">
        <f t="array" ref="B252">_xlfn.XLOOKUP(G252,Product[[#All],[PRODUCT NAME]],Product[[#All],[CODE]],"",0,1)</f>
        <v>FOD002</v>
      </c>
      <c r="C252" s="12">
        <v>71</v>
      </c>
      <c r="D252" s="12" t="s">
        <v>130</v>
      </c>
      <c r="E252" s="12" t="s">
        <v>132</v>
      </c>
      <c r="F252" s="13">
        <v>0</v>
      </c>
      <c r="G252" s="12" t="s">
        <v>2</v>
      </c>
      <c r="H252" s="12" t="str">
        <f>VLOOKUP(LEFT(B252,3),Table2[#All],2,)</f>
        <v>Food</v>
      </c>
      <c r="I252" s="12" t="s">
        <v>1</v>
      </c>
      <c r="J252" s="14">
        <f>VLOOKUP(Transaction!B252,Product[#All],5,0)</f>
        <v>15500</v>
      </c>
      <c r="K252" s="14">
        <f>VLOOKUP(Transaction!B252,Product[#All],6,0)</f>
        <v>18000</v>
      </c>
      <c r="L252" s="19">
        <f>Transaction[[#This Row],[QTY]]*Transaction[[#This Row],[PURCHASE PRICE]]</f>
        <v>1100500</v>
      </c>
      <c r="M252" s="19">
        <f>Transaction[[#This Row],[QTY]]*Transaction[[#This Row],[SELLING PRICE]]</f>
        <v>1278000</v>
      </c>
      <c r="N252" s="12">
        <f>DAY(Transaction[[#This Row],[DATE]])</f>
        <v>7</v>
      </c>
      <c r="O252" s="12" t="str">
        <f>TEXT(Transaction[[#This Row],[DATE]],"mmm")</f>
        <v>Sep</v>
      </c>
      <c r="P252" s="12">
        <f>YEAR(Transaction[[#This Row],[DATE]])</f>
        <v>2020</v>
      </c>
    </row>
    <row r="253" spans="1:16" x14ac:dyDescent="0.3">
      <c r="A253" s="11">
        <v>44082</v>
      </c>
      <c r="B253" s="12" t="str" cm="1">
        <f t="array" ref="B253">_xlfn.XLOOKUP(G253,Product[[#All],[PRODUCT NAME]],Product[[#All],[CODE]],"",0,1)</f>
        <v>PRC007</v>
      </c>
      <c r="C253" s="12">
        <v>78</v>
      </c>
      <c r="D253" s="12" t="s">
        <v>131</v>
      </c>
      <c r="E253" s="12" t="s">
        <v>132</v>
      </c>
      <c r="F253" s="13">
        <v>0</v>
      </c>
      <c r="G253" s="12" t="s">
        <v>27</v>
      </c>
      <c r="H253" s="12" t="str">
        <f>VLOOKUP(LEFT(B253,3),Table2[#All],2,)</f>
        <v>Personal Care</v>
      </c>
      <c r="I253" s="12" t="s">
        <v>1</v>
      </c>
      <c r="J253" s="14">
        <f>VLOOKUP(Transaction!B253,Product[#All],5,0)</f>
        <v>9500</v>
      </c>
      <c r="K253" s="14">
        <f>VLOOKUP(Transaction!B253,Product[#All],6,0)</f>
        <v>12000</v>
      </c>
      <c r="L253" s="19">
        <f>Transaction[[#This Row],[QTY]]*Transaction[[#This Row],[PURCHASE PRICE]]</f>
        <v>741000</v>
      </c>
      <c r="M253" s="19">
        <f>Transaction[[#This Row],[QTY]]*Transaction[[#This Row],[SELLING PRICE]]</f>
        <v>936000</v>
      </c>
      <c r="N253" s="12">
        <f>DAY(Transaction[[#This Row],[DATE]])</f>
        <v>8</v>
      </c>
      <c r="O253" s="12" t="str">
        <f>TEXT(Transaction[[#This Row],[DATE]],"mmm")</f>
        <v>Sep</v>
      </c>
      <c r="P253" s="12">
        <f>YEAR(Transaction[[#This Row],[DATE]])</f>
        <v>2020</v>
      </c>
    </row>
    <row r="254" spans="1:16" x14ac:dyDescent="0.3">
      <c r="A254" s="11">
        <v>44083</v>
      </c>
      <c r="B254" s="12" t="str" cm="1">
        <f t="array" ref="B254">_xlfn.XLOOKUP(G254,Product[[#All],[PRODUCT NAME]],Product[[#All],[CODE]],"",0,1)</f>
        <v>BEV007</v>
      </c>
      <c r="C254" s="12">
        <v>88</v>
      </c>
      <c r="D254" s="12" t="s">
        <v>130</v>
      </c>
      <c r="E254" s="12" t="s">
        <v>132</v>
      </c>
      <c r="F254" s="13">
        <v>0</v>
      </c>
      <c r="G254" s="12" t="s">
        <v>17</v>
      </c>
      <c r="H254" s="12" t="str">
        <f>VLOOKUP(LEFT(B254,3),Table2[#All],2,)</f>
        <v>Beverage</v>
      </c>
      <c r="I254" s="12" t="s">
        <v>1</v>
      </c>
      <c r="J254" s="14">
        <f>VLOOKUP(Transaction!B254,Product[#All],5,0)</f>
        <v>9800</v>
      </c>
      <c r="K254" s="14">
        <f>VLOOKUP(Transaction!B254,Product[#All],6,0)</f>
        <v>12500</v>
      </c>
      <c r="L254" s="19">
        <f>Transaction[[#This Row],[QTY]]*Transaction[[#This Row],[PURCHASE PRICE]]</f>
        <v>862400</v>
      </c>
      <c r="M254" s="19">
        <f>Transaction[[#This Row],[QTY]]*Transaction[[#This Row],[SELLING PRICE]]</f>
        <v>1100000</v>
      </c>
      <c r="N254" s="12">
        <f>DAY(Transaction[[#This Row],[DATE]])</f>
        <v>9</v>
      </c>
      <c r="O254" s="12" t="str">
        <f>TEXT(Transaction[[#This Row],[DATE]],"mmm")</f>
        <v>Sep</v>
      </c>
      <c r="P254" s="12">
        <f>YEAR(Transaction[[#This Row],[DATE]])</f>
        <v>2020</v>
      </c>
    </row>
    <row r="255" spans="1:16" x14ac:dyDescent="0.3">
      <c r="A255" s="11">
        <v>44084</v>
      </c>
      <c r="B255" s="12" t="str" cm="1">
        <f t="array" ref="B255">_xlfn.XLOOKUP(G255,Product[[#All],[PRODUCT NAME]],Product[[#All],[CODE]],"",0,1)</f>
        <v>PRC003</v>
      </c>
      <c r="C255" s="12">
        <v>87</v>
      </c>
      <c r="D255" s="12" t="s">
        <v>131</v>
      </c>
      <c r="E255" s="12" t="s">
        <v>52</v>
      </c>
      <c r="F255" s="13">
        <v>0</v>
      </c>
      <c r="G255" s="12" t="s">
        <v>23</v>
      </c>
      <c r="H255" s="12" t="str">
        <f>VLOOKUP(LEFT(B255,3),Table2[#All],2,)</f>
        <v>Personal Care</v>
      </c>
      <c r="I255" s="12" t="s">
        <v>1</v>
      </c>
      <c r="J255" s="14">
        <f>VLOOKUP(Transaction!B255,Product[#All],5,0)</f>
        <v>6500</v>
      </c>
      <c r="K255" s="14">
        <f>VLOOKUP(Transaction!B255,Product[#All],6,0)</f>
        <v>9000</v>
      </c>
      <c r="L255" s="19">
        <f>Transaction[[#This Row],[QTY]]*Transaction[[#This Row],[PURCHASE PRICE]]</f>
        <v>565500</v>
      </c>
      <c r="M255" s="19">
        <f>Transaction[[#This Row],[QTY]]*Transaction[[#This Row],[SELLING PRICE]]</f>
        <v>783000</v>
      </c>
      <c r="N255" s="12">
        <f>DAY(Transaction[[#This Row],[DATE]])</f>
        <v>10</v>
      </c>
      <c r="O255" s="12" t="str">
        <f>TEXT(Transaction[[#This Row],[DATE]],"mmm")</f>
        <v>Sep</v>
      </c>
      <c r="P255" s="12">
        <f>YEAR(Transaction[[#This Row],[DATE]])</f>
        <v>2020</v>
      </c>
    </row>
    <row r="256" spans="1:16" x14ac:dyDescent="0.3">
      <c r="A256" s="11">
        <v>44085</v>
      </c>
      <c r="B256" s="12" t="str" cm="1">
        <f t="array" ref="B256">_xlfn.XLOOKUP(G256,Product[[#All],[PRODUCT NAME]],Product[[#All],[CODE]],"",0,1)</f>
        <v>BEV001</v>
      </c>
      <c r="C256" s="12">
        <v>72</v>
      </c>
      <c r="D256" s="12" t="s">
        <v>53</v>
      </c>
      <c r="E256" s="12" t="s">
        <v>132</v>
      </c>
      <c r="F256" s="13">
        <v>0</v>
      </c>
      <c r="G256" s="12" t="s">
        <v>11</v>
      </c>
      <c r="H256" s="12" t="str">
        <f>VLOOKUP(LEFT(B256,3),Table2[#All],2,)</f>
        <v>Beverage</v>
      </c>
      <c r="I256" s="12" t="s">
        <v>1</v>
      </c>
      <c r="J256" s="14">
        <f>VLOOKUP(Transaction!B256,Product[#All],5,0)</f>
        <v>3750</v>
      </c>
      <c r="K256" s="14">
        <f>VLOOKUP(Transaction!B256,Product[#All],6,0)</f>
        <v>5000</v>
      </c>
      <c r="L256" s="19">
        <f>Transaction[[#This Row],[QTY]]*Transaction[[#This Row],[PURCHASE PRICE]]</f>
        <v>270000</v>
      </c>
      <c r="M256" s="19">
        <f>Transaction[[#This Row],[QTY]]*Transaction[[#This Row],[SELLING PRICE]]</f>
        <v>360000</v>
      </c>
      <c r="N256" s="12">
        <f>DAY(Transaction[[#This Row],[DATE]])</f>
        <v>11</v>
      </c>
      <c r="O256" s="12" t="str">
        <f>TEXT(Transaction[[#This Row],[DATE]],"mmm")</f>
        <v>Sep</v>
      </c>
      <c r="P256" s="12">
        <f>YEAR(Transaction[[#This Row],[DATE]])</f>
        <v>2020</v>
      </c>
    </row>
    <row r="257" spans="1:16" x14ac:dyDescent="0.3">
      <c r="A257" s="11">
        <v>44086</v>
      </c>
      <c r="B257" s="12" t="str" cm="1">
        <f t="array" ref="B257">_xlfn.XLOOKUP(G257,Product[[#All],[PRODUCT NAME]],Product[[#All],[CODE]],"",0,1)</f>
        <v>FOD002</v>
      </c>
      <c r="C257" s="12">
        <v>72</v>
      </c>
      <c r="D257" s="12" t="s">
        <v>130</v>
      </c>
      <c r="E257" s="12" t="s">
        <v>132</v>
      </c>
      <c r="F257" s="13">
        <v>0</v>
      </c>
      <c r="G257" s="12" t="s">
        <v>2</v>
      </c>
      <c r="H257" s="12" t="str">
        <f>VLOOKUP(LEFT(B257,3),Table2[#All],2,)</f>
        <v>Food</v>
      </c>
      <c r="I257" s="12" t="s">
        <v>1</v>
      </c>
      <c r="J257" s="14">
        <f>VLOOKUP(Transaction!B257,Product[#All],5,0)</f>
        <v>15500</v>
      </c>
      <c r="K257" s="14">
        <f>VLOOKUP(Transaction!B257,Product[#All],6,0)</f>
        <v>18000</v>
      </c>
      <c r="L257" s="19">
        <f>Transaction[[#This Row],[QTY]]*Transaction[[#This Row],[PURCHASE PRICE]]</f>
        <v>1116000</v>
      </c>
      <c r="M257" s="19">
        <f>Transaction[[#This Row],[QTY]]*Transaction[[#This Row],[SELLING PRICE]]</f>
        <v>1296000</v>
      </c>
      <c r="N257" s="12">
        <f>DAY(Transaction[[#This Row],[DATE]])</f>
        <v>12</v>
      </c>
      <c r="O257" s="12" t="str">
        <f>TEXT(Transaction[[#This Row],[DATE]],"mmm")</f>
        <v>Sep</v>
      </c>
      <c r="P257" s="12">
        <f>YEAR(Transaction[[#This Row],[DATE]])</f>
        <v>2020</v>
      </c>
    </row>
    <row r="258" spans="1:16" x14ac:dyDescent="0.3">
      <c r="A258" s="11">
        <v>44087</v>
      </c>
      <c r="B258" s="12" t="str" cm="1">
        <f t="array" ref="B258">_xlfn.XLOOKUP(G258,Product[[#All],[PRODUCT NAME]],Product[[#All],[CODE]],"",0,1)</f>
        <v>ELC006</v>
      </c>
      <c r="C258" s="12">
        <v>76</v>
      </c>
      <c r="D258" s="12" t="s">
        <v>131</v>
      </c>
      <c r="E258" s="12" t="s">
        <v>132</v>
      </c>
      <c r="F258" s="13">
        <v>0</v>
      </c>
      <c r="G258" s="12" t="s">
        <v>141</v>
      </c>
      <c r="H258" s="12" t="str">
        <f>VLOOKUP(LEFT(B258,3),Table2[#All],2,)</f>
        <v>Electronics</v>
      </c>
      <c r="I258" s="12" t="s">
        <v>1</v>
      </c>
      <c r="J258" s="14">
        <f>VLOOKUP(Transaction!B258,Product[#All],5,0)</f>
        <v>15000</v>
      </c>
      <c r="K258" s="14">
        <f>VLOOKUP(Transaction!B258,Product[#All],6,0)</f>
        <v>20000</v>
      </c>
      <c r="L258" s="19">
        <f>Transaction[[#This Row],[QTY]]*Transaction[[#This Row],[PURCHASE PRICE]]</f>
        <v>1140000</v>
      </c>
      <c r="M258" s="19">
        <f>Transaction[[#This Row],[QTY]]*Transaction[[#This Row],[SELLING PRICE]]</f>
        <v>1520000</v>
      </c>
      <c r="N258" s="12">
        <f>DAY(Transaction[[#This Row],[DATE]])</f>
        <v>13</v>
      </c>
      <c r="O258" s="12" t="str">
        <f>TEXT(Transaction[[#This Row],[DATE]],"mmm")</f>
        <v>Sep</v>
      </c>
      <c r="P258" s="12">
        <f>YEAR(Transaction[[#This Row],[DATE]])</f>
        <v>2020</v>
      </c>
    </row>
    <row r="259" spans="1:16" x14ac:dyDescent="0.3">
      <c r="A259" s="11">
        <v>44088</v>
      </c>
      <c r="B259" s="12" t="str" cm="1">
        <f t="array" ref="B259">_xlfn.XLOOKUP(G259,Product[[#All],[PRODUCT NAME]],Product[[#All],[CODE]],"",0,1)</f>
        <v>PRC004</v>
      </c>
      <c r="C259" s="12">
        <v>85</v>
      </c>
      <c r="D259" s="12" t="s">
        <v>53</v>
      </c>
      <c r="E259" s="12" t="s">
        <v>132</v>
      </c>
      <c r="F259" s="13">
        <v>0</v>
      </c>
      <c r="G259" s="12" t="s">
        <v>24</v>
      </c>
      <c r="H259" s="12" t="str">
        <f>VLOOKUP(LEFT(B259,3),Table2[#All],2,)</f>
        <v>Personal Care</v>
      </c>
      <c r="I259" s="12" t="s">
        <v>1</v>
      </c>
      <c r="J259" s="14">
        <f>VLOOKUP(Transaction!B259,Product[#All],5,0)</f>
        <v>7200</v>
      </c>
      <c r="K259" s="14">
        <f>VLOOKUP(Transaction!B259,Product[#All],6,0)</f>
        <v>10000</v>
      </c>
      <c r="L259" s="19">
        <f>Transaction[[#This Row],[QTY]]*Transaction[[#This Row],[PURCHASE PRICE]]</f>
        <v>612000</v>
      </c>
      <c r="M259" s="19">
        <f>Transaction[[#This Row],[QTY]]*Transaction[[#This Row],[SELLING PRICE]]</f>
        <v>850000</v>
      </c>
      <c r="N259" s="12">
        <f>DAY(Transaction[[#This Row],[DATE]])</f>
        <v>14</v>
      </c>
      <c r="O259" s="12" t="str">
        <f>TEXT(Transaction[[#This Row],[DATE]],"mmm")</f>
        <v>Sep</v>
      </c>
      <c r="P259" s="12">
        <f>YEAR(Transaction[[#This Row],[DATE]])</f>
        <v>2020</v>
      </c>
    </row>
    <row r="260" spans="1:16" x14ac:dyDescent="0.3">
      <c r="A260" s="11">
        <v>44089</v>
      </c>
      <c r="B260" s="12" t="str" cm="1">
        <f t="array" ref="B260">_xlfn.XLOOKUP(G260,Product[[#All],[PRODUCT NAME]],Product[[#All],[CODE]],"",0,1)</f>
        <v>STA006</v>
      </c>
      <c r="C260" s="12">
        <v>82</v>
      </c>
      <c r="D260" s="12" t="s">
        <v>131</v>
      </c>
      <c r="E260" s="12" t="s">
        <v>132</v>
      </c>
      <c r="F260" s="13">
        <v>0</v>
      </c>
      <c r="G260" s="12" t="s">
        <v>36</v>
      </c>
      <c r="H260" s="12" t="str">
        <f>VLOOKUP(LEFT(B260,3),Table2[#All],2,)</f>
        <v>Stationery</v>
      </c>
      <c r="I260" s="12" t="s">
        <v>1</v>
      </c>
      <c r="J260" s="14">
        <f>VLOOKUP(Transaction!B260,Product[#All],5,0)</f>
        <v>3000</v>
      </c>
      <c r="K260" s="14">
        <f>VLOOKUP(Transaction!B260,Product[#All],6,0)</f>
        <v>5000</v>
      </c>
      <c r="L260" s="19">
        <f>Transaction[[#This Row],[QTY]]*Transaction[[#This Row],[PURCHASE PRICE]]</f>
        <v>246000</v>
      </c>
      <c r="M260" s="19">
        <f>Transaction[[#This Row],[QTY]]*Transaction[[#This Row],[SELLING PRICE]]</f>
        <v>410000</v>
      </c>
      <c r="N260" s="12">
        <f>DAY(Transaction[[#This Row],[DATE]])</f>
        <v>15</v>
      </c>
      <c r="O260" s="12" t="str">
        <f>TEXT(Transaction[[#This Row],[DATE]],"mmm")</f>
        <v>Sep</v>
      </c>
      <c r="P260" s="12">
        <f>YEAR(Transaction[[#This Row],[DATE]])</f>
        <v>2020</v>
      </c>
    </row>
    <row r="261" spans="1:16" x14ac:dyDescent="0.3">
      <c r="A261" s="11">
        <v>44090</v>
      </c>
      <c r="B261" s="12" t="str" cm="1">
        <f t="array" ref="B261">_xlfn.XLOOKUP(G261,Product[[#All],[PRODUCT NAME]],Product[[#All],[CODE]],"",0,1)</f>
        <v>PRC005</v>
      </c>
      <c r="C261" s="12">
        <v>85</v>
      </c>
      <c r="D261" s="12" t="s">
        <v>53</v>
      </c>
      <c r="E261" s="12" t="s">
        <v>132</v>
      </c>
      <c r="F261" s="13">
        <v>0</v>
      </c>
      <c r="G261" s="12" t="s">
        <v>25</v>
      </c>
      <c r="H261" s="12" t="str">
        <f>VLOOKUP(LEFT(B261,3),Table2[#All],2,)</f>
        <v>Personal Care</v>
      </c>
      <c r="I261" s="12" t="s">
        <v>1</v>
      </c>
      <c r="J261" s="14">
        <f>VLOOKUP(Transaction!B261,Product[#All],5,0)</f>
        <v>20500</v>
      </c>
      <c r="K261" s="14">
        <f>VLOOKUP(Transaction!B261,Product[#All],6,0)</f>
        <v>24000</v>
      </c>
      <c r="L261" s="19">
        <f>Transaction[[#This Row],[QTY]]*Transaction[[#This Row],[PURCHASE PRICE]]</f>
        <v>1742500</v>
      </c>
      <c r="M261" s="19">
        <f>Transaction[[#This Row],[QTY]]*Transaction[[#This Row],[SELLING PRICE]]</f>
        <v>2040000</v>
      </c>
      <c r="N261" s="12">
        <f>DAY(Transaction[[#This Row],[DATE]])</f>
        <v>16</v>
      </c>
      <c r="O261" s="12" t="str">
        <f>TEXT(Transaction[[#This Row],[DATE]],"mmm")</f>
        <v>Sep</v>
      </c>
      <c r="P261" s="12">
        <f>YEAR(Transaction[[#This Row],[DATE]])</f>
        <v>2020</v>
      </c>
    </row>
    <row r="262" spans="1:16" x14ac:dyDescent="0.3">
      <c r="A262" s="11">
        <v>44091</v>
      </c>
      <c r="B262" s="12" t="str" cm="1">
        <f t="array" ref="B262">_xlfn.XLOOKUP(G262,Product[[#All],[PRODUCT NAME]],Product[[#All],[CODE]],"",0,1)</f>
        <v>STA007</v>
      </c>
      <c r="C262" s="12">
        <v>72</v>
      </c>
      <c r="D262" s="12" t="s">
        <v>130</v>
      </c>
      <c r="E262" s="12" t="s">
        <v>132</v>
      </c>
      <c r="F262" s="13">
        <v>0</v>
      </c>
      <c r="G262" s="12" t="s">
        <v>37</v>
      </c>
      <c r="H262" s="12" t="str">
        <f>VLOOKUP(LEFT(B262,3),Table2[#All],2,)</f>
        <v>Stationery</v>
      </c>
      <c r="I262" s="12" t="s">
        <v>1</v>
      </c>
      <c r="J262" s="14">
        <f>VLOOKUP(Transaction!B262,Product[#All],5,0)</f>
        <v>4500</v>
      </c>
      <c r="K262" s="14">
        <f>VLOOKUP(Transaction!B262,Product[#All],6,0)</f>
        <v>6800</v>
      </c>
      <c r="L262" s="19">
        <f>Transaction[[#This Row],[QTY]]*Transaction[[#This Row],[PURCHASE PRICE]]</f>
        <v>324000</v>
      </c>
      <c r="M262" s="19">
        <f>Transaction[[#This Row],[QTY]]*Transaction[[#This Row],[SELLING PRICE]]</f>
        <v>489600</v>
      </c>
      <c r="N262" s="12">
        <f>DAY(Transaction[[#This Row],[DATE]])</f>
        <v>17</v>
      </c>
      <c r="O262" s="12" t="str">
        <f>TEXT(Transaction[[#This Row],[DATE]],"mmm")</f>
        <v>Sep</v>
      </c>
      <c r="P262" s="12">
        <f>YEAR(Transaction[[#This Row],[DATE]])</f>
        <v>2020</v>
      </c>
    </row>
    <row r="263" spans="1:16" x14ac:dyDescent="0.3">
      <c r="A263" s="11">
        <v>44092</v>
      </c>
      <c r="B263" s="12" t="str" cm="1">
        <f t="array" ref="B263">_xlfn.XLOOKUP(G263,Product[[#All],[PRODUCT NAME]],Product[[#All],[CODE]],"",0,1)</f>
        <v>STA007</v>
      </c>
      <c r="C263" s="12">
        <v>79</v>
      </c>
      <c r="D263" s="12" t="s">
        <v>53</v>
      </c>
      <c r="E263" s="12" t="s">
        <v>52</v>
      </c>
      <c r="F263" s="13">
        <v>0</v>
      </c>
      <c r="G263" s="12" t="s">
        <v>37</v>
      </c>
      <c r="H263" s="12" t="str">
        <f>VLOOKUP(LEFT(B263,3),Table2[#All],2,)</f>
        <v>Stationery</v>
      </c>
      <c r="I263" s="12" t="s">
        <v>1</v>
      </c>
      <c r="J263" s="14">
        <f>VLOOKUP(Transaction!B263,Product[#All],5,0)</f>
        <v>4500</v>
      </c>
      <c r="K263" s="14">
        <f>VLOOKUP(Transaction!B263,Product[#All],6,0)</f>
        <v>6800</v>
      </c>
      <c r="L263" s="19">
        <f>Transaction[[#This Row],[QTY]]*Transaction[[#This Row],[PURCHASE PRICE]]</f>
        <v>355500</v>
      </c>
      <c r="M263" s="19">
        <f>Transaction[[#This Row],[QTY]]*Transaction[[#This Row],[SELLING PRICE]]</f>
        <v>537200</v>
      </c>
      <c r="N263" s="12">
        <f>DAY(Transaction[[#This Row],[DATE]])</f>
        <v>18</v>
      </c>
      <c r="O263" s="12" t="str">
        <f>TEXT(Transaction[[#This Row],[DATE]],"mmm")</f>
        <v>Sep</v>
      </c>
      <c r="P263" s="12">
        <f>YEAR(Transaction[[#This Row],[DATE]])</f>
        <v>2020</v>
      </c>
    </row>
    <row r="264" spans="1:16" x14ac:dyDescent="0.3">
      <c r="A264" s="11">
        <v>44093</v>
      </c>
      <c r="B264" s="12" t="str" cm="1">
        <f t="array" ref="B264">_xlfn.XLOOKUP(G264,Product[[#All],[PRODUCT NAME]],Product[[#All],[CODE]],"",0,1)</f>
        <v>BEV001</v>
      </c>
      <c r="C264" s="12">
        <v>89</v>
      </c>
      <c r="D264" s="12" t="s">
        <v>130</v>
      </c>
      <c r="E264" s="12" t="s">
        <v>132</v>
      </c>
      <c r="F264" s="13">
        <v>0</v>
      </c>
      <c r="G264" s="12" t="s">
        <v>11</v>
      </c>
      <c r="H264" s="12" t="str">
        <f>VLOOKUP(LEFT(B264,3),Table2[#All],2,)</f>
        <v>Beverage</v>
      </c>
      <c r="I264" s="12" t="s">
        <v>1</v>
      </c>
      <c r="J264" s="14">
        <f>VLOOKUP(Transaction!B264,Product[#All],5,0)</f>
        <v>3750</v>
      </c>
      <c r="K264" s="14">
        <f>VLOOKUP(Transaction!B264,Product[#All],6,0)</f>
        <v>5000</v>
      </c>
      <c r="L264" s="19">
        <f>Transaction[[#This Row],[QTY]]*Transaction[[#This Row],[PURCHASE PRICE]]</f>
        <v>333750</v>
      </c>
      <c r="M264" s="19">
        <f>Transaction[[#This Row],[QTY]]*Transaction[[#This Row],[SELLING PRICE]]</f>
        <v>445000</v>
      </c>
      <c r="N264" s="12">
        <f>DAY(Transaction[[#This Row],[DATE]])</f>
        <v>19</v>
      </c>
      <c r="O264" s="12" t="str">
        <f>TEXT(Transaction[[#This Row],[DATE]],"mmm")</f>
        <v>Sep</v>
      </c>
      <c r="P264" s="12">
        <f>YEAR(Transaction[[#This Row],[DATE]])</f>
        <v>2020</v>
      </c>
    </row>
    <row r="265" spans="1:16" x14ac:dyDescent="0.3">
      <c r="A265" s="11">
        <v>44094</v>
      </c>
      <c r="B265" s="12" t="str" cm="1">
        <f t="array" ref="B265">_xlfn.XLOOKUP(G265,Product[[#All],[PRODUCT NAME]],Product[[#All],[CODE]],"",0,1)</f>
        <v>BEV001</v>
      </c>
      <c r="C265" s="12">
        <v>87</v>
      </c>
      <c r="D265" s="12" t="s">
        <v>130</v>
      </c>
      <c r="E265" s="12" t="s">
        <v>52</v>
      </c>
      <c r="F265" s="13">
        <v>0</v>
      </c>
      <c r="G265" s="12" t="s">
        <v>11</v>
      </c>
      <c r="H265" s="12" t="str">
        <f>VLOOKUP(LEFT(B265,3),Table2[#All],2,)</f>
        <v>Beverage</v>
      </c>
      <c r="I265" s="12" t="s">
        <v>1</v>
      </c>
      <c r="J265" s="14">
        <f>VLOOKUP(Transaction!B265,Product[#All],5,0)</f>
        <v>3750</v>
      </c>
      <c r="K265" s="14">
        <f>VLOOKUP(Transaction!B265,Product[#All],6,0)</f>
        <v>5000</v>
      </c>
      <c r="L265" s="19">
        <f>Transaction[[#This Row],[QTY]]*Transaction[[#This Row],[PURCHASE PRICE]]</f>
        <v>326250</v>
      </c>
      <c r="M265" s="19">
        <f>Transaction[[#This Row],[QTY]]*Transaction[[#This Row],[SELLING PRICE]]</f>
        <v>435000</v>
      </c>
      <c r="N265" s="12">
        <f>DAY(Transaction[[#This Row],[DATE]])</f>
        <v>20</v>
      </c>
      <c r="O265" s="12" t="str">
        <f>TEXT(Transaction[[#This Row],[DATE]],"mmm")</f>
        <v>Sep</v>
      </c>
      <c r="P265" s="12">
        <f>YEAR(Transaction[[#This Row],[DATE]])</f>
        <v>2020</v>
      </c>
    </row>
    <row r="266" spans="1:16" x14ac:dyDescent="0.3">
      <c r="A266" s="11">
        <v>44095</v>
      </c>
      <c r="B266" s="12" t="str" cm="1">
        <f t="array" ref="B266">_xlfn.XLOOKUP(G266,Product[[#All],[PRODUCT NAME]],Product[[#All],[CODE]],"",0,1)</f>
        <v>ELC009</v>
      </c>
      <c r="C266" s="12">
        <v>79</v>
      </c>
      <c r="D266" s="12" t="s">
        <v>131</v>
      </c>
      <c r="E266" s="12" t="s">
        <v>52</v>
      </c>
      <c r="F266" s="13">
        <v>0</v>
      </c>
      <c r="G266" s="12" t="s">
        <v>48</v>
      </c>
      <c r="H266" s="12" t="str">
        <f>VLOOKUP(LEFT(B266,3),Table2[#All],2,)</f>
        <v>Electronics</v>
      </c>
      <c r="I266" s="12" t="s">
        <v>1</v>
      </c>
      <c r="J266" s="14">
        <f>VLOOKUP(Transaction!B266,Product[#All],5,0)</f>
        <v>12000</v>
      </c>
      <c r="K266" s="14">
        <f>VLOOKUP(Transaction!B266,Product[#All],6,0)</f>
        <v>20000</v>
      </c>
      <c r="L266" s="19">
        <f>Transaction[[#This Row],[QTY]]*Transaction[[#This Row],[PURCHASE PRICE]]</f>
        <v>948000</v>
      </c>
      <c r="M266" s="19">
        <f>Transaction[[#This Row],[QTY]]*Transaction[[#This Row],[SELLING PRICE]]</f>
        <v>1580000</v>
      </c>
      <c r="N266" s="12">
        <f>DAY(Transaction[[#This Row],[DATE]])</f>
        <v>21</v>
      </c>
      <c r="O266" s="12" t="str">
        <f>TEXT(Transaction[[#This Row],[DATE]],"mmm")</f>
        <v>Sep</v>
      </c>
      <c r="P266" s="12">
        <f>YEAR(Transaction[[#This Row],[DATE]])</f>
        <v>2020</v>
      </c>
    </row>
    <row r="267" spans="1:16" x14ac:dyDescent="0.3">
      <c r="A267" s="11">
        <v>44096</v>
      </c>
      <c r="B267" s="12" t="str" cm="1">
        <f t="array" ref="B267">_xlfn.XLOOKUP(G267,Product[[#All],[PRODUCT NAME]],Product[[#All],[CODE]],"",0,1)</f>
        <v>BEV001</v>
      </c>
      <c r="C267" s="12">
        <v>77</v>
      </c>
      <c r="D267" s="12" t="s">
        <v>53</v>
      </c>
      <c r="E267" s="12" t="s">
        <v>52</v>
      </c>
      <c r="F267" s="13">
        <v>0</v>
      </c>
      <c r="G267" s="12" t="s">
        <v>11</v>
      </c>
      <c r="H267" s="12" t="str">
        <f>VLOOKUP(LEFT(B267,3),Table2[#All],2,)</f>
        <v>Beverage</v>
      </c>
      <c r="I267" s="12" t="s">
        <v>1</v>
      </c>
      <c r="J267" s="14">
        <f>VLOOKUP(Transaction!B267,Product[#All],5,0)</f>
        <v>3750</v>
      </c>
      <c r="K267" s="14">
        <f>VLOOKUP(Transaction!B267,Product[#All],6,0)</f>
        <v>5000</v>
      </c>
      <c r="L267" s="19">
        <f>Transaction[[#This Row],[QTY]]*Transaction[[#This Row],[PURCHASE PRICE]]</f>
        <v>288750</v>
      </c>
      <c r="M267" s="19">
        <f>Transaction[[#This Row],[QTY]]*Transaction[[#This Row],[SELLING PRICE]]</f>
        <v>385000</v>
      </c>
      <c r="N267" s="12">
        <f>DAY(Transaction[[#This Row],[DATE]])</f>
        <v>22</v>
      </c>
      <c r="O267" s="12" t="str">
        <f>TEXT(Transaction[[#This Row],[DATE]],"mmm")</f>
        <v>Sep</v>
      </c>
      <c r="P267" s="12">
        <f>YEAR(Transaction[[#This Row],[DATE]])</f>
        <v>2020</v>
      </c>
    </row>
    <row r="268" spans="1:16" x14ac:dyDescent="0.3">
      <c r="A268" s="11">
        <v>44097</v>
      </c>
      <c r="B268" s="12" t="str" cm="1">
        <f t="array" ref="B268">_xlfn.XLOOKUP(G268,Product[[#All],[PRODUCT NAME]],Product[[#All],[CODE]],"",0,1)</f>
        <v>PRC001</v>
      </c>
      <c r="C268" s="12">
        <v>89</v>
      </c>
      <c r="D268" s="12" t="s">
        <v>131</v>
      </c>
      <c r="E268" s="12" t="s">
        <v>52</v>
      </c>
      <c r="F268" s="13">
        <v>0</v>
      </c>
      <c r="G268" s="12" t="s">
        <v>21</v>
      </c>
      <c r="H268" s="12" t="str">
        <f>VLOOKUP(LEFT(B268,3),Table2[#All],2,)</f>
        <v>Personal Care</v>
      </c>
      <c r="I268" s="12" t="s">
        <v>1</v>
      </c>
      <c r="J268" s="14">
        <f>VLOOKUP(Transaction!B268,Product[#All],5,0)</f>
        <v>18000</v>
      </c>
      <c r="K268" s="14">
        <f>VLOOKUP(Transaction!B268,Product[#All],6,0)</f>
        <v>21000</v>
      </c>
      <c r="L268" s="19">
        <f>Transaction[[#This Row],[QTY]]*Transaction[[#This Row],[PURCHASE PRICE]]</f>
        <v>1602000</v>
      </c>
      <c r="M268" s="19">
        <f>Transaction[[#This Row],[QTY]]*Transaction[[#This Row],[SELLING PRICE]]</f>
        <v>1869000</v>
      </c>
      <c r="N268" s="12">
        <f>DAY(Transaction[[#This Row],[DATE]])</f>
        <v>23</v>
      </c>
      <c r="O268" s="12" t="str">
        <f>TEXT(Transaction[[#This Row],[DATE]],"mmm")</f>
        <v>Sep</v>
      </c>
      <c r="P268" s="12">
        <f>YEAR(Transaction[[#This Row],[DATE]])</f>
        <v>2020</v>
      </c>
    </row>
    <row r="269" spans="1:16" x14ac:dyDescent="0.3">
      <c r="A269" s="11">
        <v>44098</v>
      </c>
      <c r="B269" s="12" t="str" cm="1">
        <f t="array" ref="B269">_xlfn.XLOOKUP(G269,Product[[#All],[PRODUCT NAME]],Product[[#All],[CODE]],"",0,1)</f>
        <v>ELC008</v>
      </c>
      <c r="C269" s="12">
        <v>89</v>
      </c>
      <c r="D269" s="12" t="s">
        <v>130</v>
      </c>
      <c r="E269" s="12" t="s">
        <v>132</v>
      </c>
      <c r="F269" s="13">
        <v>0</v>
      </c>
      <c r="G269" s="12" t="s">
        <v>47</v>
      </c>
      <c r="H269" s="12" t="str">
        <f>VLOOKUP(LEFT(B269,3),Table2[#All],2,)</f>
        <v>Electronics</v>
      </c>
      <c r="I269" s="12" t="s">
        <v>1</v>
      </c>
      <c r="J269" s="14">
        <f>VLOOKUP(Transaction!B269,Product[#All],5,0)</f>
        <v>20000</v>
      </c>
      <c r="K269" s="14">
        <f>VLOOKUP(Transaction!B269,Product[#All],6,0)</f>
        <v>35000</v>
      </c>
      <c r="L269" s="19">
        <f>Transaction[[#This Row],[QTY]]*Transaction[[#This Row],[PURCHASE PRICE]]</f>
        <v>1780000</v>
      </c>
      <c r="M269" s="19">
        <f>Transaction[[#This Row],[QTY]]*Transaction[[#This Row],[SELLING PRICE]]</f>
        <v>3115000</v>
      </c>
      <c r="N269" s="12">
        <f>DAY(Transaction[[#This Row],[DATE]])</f>
        <v>24</v>
      </c>
      <c r="O269" s="12" t="str">
        <f>TEXT(Transaction[[#This Row],[DATE]],"mmm")</f>
        <v>Sep</v>
      </c>
      <c r="P269" s="12">
        <f>YEAR(Transaction[[#This Row],[DATE]])</f>
        <v>2020</v>
      </c>
    </row>
    <row r="270" spans="1:16" x14ac:dyDescent="0.3">
      <c r="A270" s="11">
        <v>44099</v>
      </c>
      <c r="B270" s="12" t="str" cm="1">
        <f t="array" ref="B270">_xlfn.XLOOKUP(G270,Product[[#All],[PRODUCT NAME]],Product[[#All],[CODE]],"",0,1)</f>
        <v>STA007</v>
      </c>
      <c r="C270" s="12">
        <v>89</v>
      </c>
      <c r="D270" s="12" t="s">
        <v>131</v>
      </c>
      <c r="E270" s="12" t="s">
        <v>132</v>
      </c>
      <c r="F270" s="13">
        <v>0</v>
      </c>
      <c r="G270" s="12" t="s">
        <v>37</v>
      </c>
      <c r="H270" s="12" t="str">
        <f>VLOOKUP(LEFT(B270,3),Table2[#All],2,)</f>
        <v>Stationery</v>
      </c>
      <c r="I270" s="12" t="s">
        <v>1</v>
      </c>
      <c r="J270" s="14">
        <f>VLOOKUP(Transaction!B270,Product[#All],5,0)</f>
        <v>4500</v>
      </c>
      <c r="K270" s="14">
        <f>VLOOKUP(Transaction!B270,Product[#All],6,0)</f>
        <v>6800</v>
      </c>
      <c r="L270" s="19">
        <f>Transaction[[#This Row],[QTY]]*Transaction[[#This Row],[PURCHASE PRICE]]</f>
        <v>400500</v>
      </c>
      <c r="M270" s="19">
        <f>Transaction[[#This Row],[QTY]]*Transaction[[#This Row],[SELLING PRICE]]</f>
        <v>605200</v>
      </c>
      <c r="N270" s="12">
        <f>DAY(Transaction[[#This Row],[DATE]])</f>
        <v>25</v>
      </c>
      <c r="O270" s="12" t="str">
        <f>TEXT(Transaction[[#This Row],[DATE]],"mmm")</f>
        <v>Sep</v>
      </c>
      <c r="P270" s="12">
        <f>YEAR(Transaction[[#This Row],[DATE]])</f>
        <v>2020</v>
      </c>
    </row>
    <row r="271" spans="1:16" x14ac:dyDescent="0.3">
      <c r="A271" s="11">
        <v>44100</v>
      </c>
      <c r="B271" s="12" t="str" cm="1">
        <f t="array" ref="B271">_xlfn.XLOOKUP(G271,Product[[#All],[PRODUCT NAME]],Product[[#All],[CODE]],"",0,1)</f>
        <v>PRC008</v>
      </c>
      <c r="C271" s="12">
        <v>76</v>
      </c>
      <c r="D271" s="12" t="s">
        <v>131</v>
      </c>
      <c r="E271" s="12" t="s">
        <v>132</v>
      </c>
      <c r="F271" s="13">
        <v>0</v>
      </c>
      <c r="G271" s="12" t="s">
        <v>28</v>
      </c>
      <c r="H271" s="12" t="str">
        <f>VLOOKUP(LEFT(B271,3),Table2[#All],2,)</f>
        <v>Personal Care</v>
      </c>
      <c r="I271" s="12" t="s">
        <v>1</v>
      </c>
      <c r="J271" s="14">
        <f>VLOOKUP(Transaction!B271,Product[#All],5,0)</f>
        <v>13500</v>
      </c>
      <c r="K271" s="14">
        <f>VLOOKUP(Transaction!B271,Product[#All],6,0)</f>
        <v>17000</v>
      </c>
      <c r="L271" s="19">
        <f>Transaction[[#This Row],[QTY]]*Transaction[[#This Row],[PURCHASE PRICE]]</f>
        <v>1026000</v>
      </c>
      <c r="M271" s="19">
        <f>Transaction[[#This Row],[QTY]]*Transaction[[#This Row],[SELLING PRICE]]</f>
        <v>1292000</v>
      </c>
      <c r="N271" s="12">
        <f>DAY(Transaction[[#This Row],[DATE]])</f>
        <v>26</v>
      </c>
      <c r="O271" s="12" t="str">
        <f>TEXT(Transaction[[#This Row],[DATE]],"mmm")</f>
        <v>Sep</v>
      </c>
      <c r="P271" s="12">
        <f>YEAR(Transaction[[#This Row],[DATE]])</f>
        <v>2020</v>
      </c>
    </row>
    <row r="272" spans="1:16" x14ac:dyDescent="0.3">
      <c r="A272" s="11">
        <v>44101</v>
      </c>
      <c r="B272" s="12" t="str" cm="1">
        <f t="array" ref="B272">_xlfn.XLOOKUP(G272,Product[[#All],[PRODUCT NAME]],Product[[#All],[CODE]],"",0,1)</f>
        <v>STA006</v>
      </c>
      <c r="C272" s="12">
        <v>75</v>
      </c>
      <c r="D272" s="12" t="s">
        <v>130</v>
      </c>
      <c r="E272" s="12" t="s">
        <v>132</v>
      </c>
      <c r="F272" s="13">
        <v>0</v>
      </c>
      <c r="G272" s="12" t="s">
        <v>36</v>
      </c>
      <c r="H272" s="12" t="str">
        <f>VLOOKUP(LEFT(B272,3),Table2[#All],2,)</f>
        <v>Stationery</v>
      </c>
      <c r="I272" s="12" t="s">
        <v>1</v>
      </c>
      <c r="J272" s="14">
        <f>VLOOKUP(Transaction!B272,Product[#All],5,0)</f>
        <v>3000</v>
      </c>
      <c r="K272" s="14">
        <f>VLOOKUP(Transaction!B272,Product[#All],6,0)</f>
        <v>5000</v>
      </c>
      <c r="L272" s="19">
        <f>Transaction[[#This Row],[QTY]]*Transaction[[#This Row],[PURCHASE PRICE]]</f>
        <v>225000</v>
      </c>
      <c r="M272" s="19">
        <f>Transaction[[#This Row],[QTY]]*Transaction[[#This Row],[SELLING PRICE]]</f>
        <v>375000</v>
      </c>
      <c r="N272" s="12">
        <f>DAY(Transaction[[#This Row],[DATE]])</f>
        <v>27</v>
      </c>
      <c r="O272" s="12" t="str">
        <f>TEXT(Transaction[[#This Row],[DATE]],"mmm")</f>
        <v>Sep</v>
      </c>
      <c r="P272" s="12">
        <f>YEAR(Transaction[[#This Row],[DATE]])</f>
        <v>2020</v>
      </c>
    </row>
    <row r="273" spans="1:16" x14ac:dyDescent="0.3">
      <c r="A273" s="11">
        <v>44102</v>
      </c>
      <c r="B273" s="12" t="str" cm="1">
        <f t="array" ref="B273">_xlfn.XLOOKUP(G273,Product[[#All],[PRODUCT NAME]],Product[[#All],[CODE]],"",0,1)</f>
        <v>FOD003</v>
      </c>
      <c r="C273" s="12">
        <v>73</v>
      </c>
      <c r="D273" s="12" t="s">
        <v>131</v>
      </c>
      <c r="E273" s="12" t="s">
        <v>132</v>
      </c>
      <c r="F273" s="13">
        <v>0</v>
      </c>
      <c r="G273" s="12" t="s">
        <v>3</v>
      </c>
      <c r="H273" s="12" t="str">
        <f>VLOOKUP(LEFT(B273,3),Table2[#All],2,)</f>
        <v>Food</v>
      </c>
      <c r="I273" s="12" t="s">
        <v>1</v>
      </c>
      <c r="J273" s="14">
        <f>VLOOKUP(Transaction!B273,Product[#All],5,0)</f>
        <v>8750</v>
      </c>
      <c r="K273" s="14">
        <f>VLOOKUP(Transaction!B273,Product[#All],6,0)</f>
        <v>10500</v>
      </c>
      <c r="L273" s="19">
        <f>Transaction[[#This Row],[QTY]]*Transaction[[#This Row],[PURCHASE PRICE]]</f>
        <v>638750</v>
      </c>
      <c r="M273" s="19">
        <f>Transaction[[#This Row],[QTY]]*Transaction[[#This Row],[SELLING PRICE]]</f>
        <v>766500</v>
      </c>
      <c r="N273" s="12">
        <f>DAY(Transaction[[#This Row],[DATE]])</f>
        <v>28</v>
      </c>
      <c r="O273" s="12" t="str">
        <f>TEXT(Transaction[[#This Row],[DATE]],"mmm")</f>
        <v>Sep</v>
      </c>
      <c r="P273" s="12">
        <f>YEAR(Transaction[[#This Row],[DATE]])</f>
        <v>2020</v>
      </c>
    </row>
    <row r="274" spans="1:16" x14ac:dyDescent="0.3">
      <c r="A274" s="11">
        <v>44103</v>
      </c>
      <c r="B274" s="12" t="str" cm="1">
        <f t="array" ref="B274">_xlfn.XLOOKUP(G274,Product[[#All],[PRODUCT NAME]],Product[[#All],[CODE]],"",0,1)</f>
        <v>BEV006</v>
      </c>
      <c r="C274" s="12">
        <v>83</v>
      </c>
      <c r="D274" s="12" t="s">
        <v>53</v>
      </c>
      <c r="E274" s="12" t="s">
        <v>132</v>
      </c>
      <c r="F274" s="13">
        <v>0</v>
      </c>
      <c r="G274" s="12" t="s">
        <v>16</v>
      </c>
      <c r="H274" s="12" t="str">
        <f>VLOOKUP(LEFT(B274,3),Table2[#All],2,)</f>
        <v>Beverage</v>
      </c>
      <c r="I274" s="12" t="s">
        <v>1</v>
      </c>
      <c r="J274" s="14">
        <f>VLOOKUP(Transaction!B274,Product[#All],5,0)</f>
        <v>7200</v>
      </c>
      <c r="K274" s="14">
        <f>VLOOKUP(Transaction!B274,Product[#All],6,0)</f>
        <v>9500</v>
      </c>
      <c r="L274" s="19">
        <f>Transaction[[#This Row],[QTY]]*Transaction[[#This Row],[PURCHASE PRICE]]</f>
        <v>597600</v>
      </c>
      <c r="M274" s="19">
        <f>Transaction[[#This Row],[QTY]]*Transaction[[#This Row],[SELLING PRICE]]</f>
        <v>788500</v>
      </c>
      <c r="N274" s="12">
        <f>DAY(Transaction[[#This Row],[DATE]])</f>
        <v>29</v>
      </c>
      <c r="O274" s="12" t="str">
        <f>TEXT(Transaction[[#This Row],[DATE]],"mmm")</f>
        <v>Sep</v>
      </c>
      <c r="P274" s="12">
        <f>YEAR(Transaction[[#This Row],[DATE]])</f>
        <v>2020</v>
      </c>
    </row>
    <row r="275" spans="1:16" x14ac:dyDescent="0.3">
      <c r="A275" s="11">
        <v>44104</v>
      </c>
      <c r="B275" s="12" t="str" cm="1">
        <f t="array" ref="B275">_xlfn.XLOOKUP(G275,Product[[#All],[PRODUCT NAME]],Product[[#All],[CODE]],"",0,1)</f>
        <v>PRC008</v>
      </c>
      <c r="C275" s="12">
        <v>80</v>
      </c>
      <c r="D275" s="12" t="s">
        <v>130</v>
      </c>
      <c r="E275" s="12" t="s">
        <v>52</v>
      </c>
      <c r="F275" s="13">
        <v>0</v>
      </c>
      <c r="G275" s="12" t="s">
        <v>28</v>
      </c>
      <c r="H275" s="12" t="str">
        <f>VLOOKUP(LEFT(B275,3),Table2[#All],2,)</f>
        <v>Personal Care</v>
      </c>
      <c r="I275" s="12" t="s">
        <v>1</v>
      </c>
      <c r="J275" s="14">
        <f>VLOOKUP(Transaction!B275,Product[#All],5,0)</f>
        <v>13500</v>
      </c>
      <c r="K275" s="14">
        <f>VLOOKUP(Transaction!B275,Product[#All],6,0)</f>
        <v>17000</v>
      </c>
      <c r="L275" s="19">
        <f>Transaction[[#This Row],[QTY]]*Transaction[[#This Row],[PURCHASE PRICE]]</f>
        <v>1080000</v>
      </c>
      <c r="M275" s="19">
        <f>Transaction[[#This Row],[QTY]]*Transaction[[#This Row],[SELLING PRICE]]</f>
        <v>1360000</v>
      </c>
      <c r="N275" s="12">
        <f>DAY(Transaction[[#This Row],[DATE]])</f>
        <v>30</v>
      </c>
      <c r="O275" s="12" t="str">
        <f>TEXT(Transaction[[#This Row],[DATE]],"mmm")</f>
        <v>Sep</v>
      </c>
      <c r="P275" s="12">
        <f>YEAR(Transaction[[#This Row],[DATE]])</f>
        <v>2020</v>
      </c>
    </row>
    <row r="276" spans="1:16" x14ac:dyDescent="0.3">
      <c r="A276" s="11">
        <v>44105</v>
      </c>
      <c r="B276" s="12" t="str" cm="1">
        <f t="array" ref="B276">_xlfn.XLOOKUP(G276,Product[[#All],[PRODUCT NAME]],Product[[#All],[CODE]],"",0,1)</f>
        <v>FOD008</v>
      </c>
      <c r="C276" s="12">
        <v>81</v>
      </c>
      <c r="D276" s="12" t="s">
        <v>53</v>
      </c>
      <c r="E276" s="12" t="s">
        <v>132</v>
      </c>
      <c r="F276" s="13">
        <v>0</v>
      </c>
      <c r="G276" s="12" t="s">
        <v>8</v>
      </c>
      <c r="H276" s="12" t="str">
        <f>VLOOKUP(LEFT(B276,3),Table2[#All],2,)</f>
        <v>Food</v>
      </c>
      <c r="I276" s="12" t="s">
        <v>1</v>
      </c>
      <c r="J276" s="14">
        <f>VLOOKUP(Transaction!B276,Product[#All],5,0)</f>
        <v>3000</v>
      </c>
      <c r="K276" s="14">
        <f>VLOOKUP(Transaction!B276,Product[#All],6,0)</f>
        <v>4500</v>
      </c>
      <c r="L276" s="19">
        <f>Transaction[[#This Row],[QTY]]*Transaction[[#This Row],[PURCHASE PRICE]]</f>
        <v>243000</v>
      </c>
      <c r="M276" s="19">
        <f>Transaction[[#This Row],[QTY]]*Transaction[[#This Row],[SELLING PRICE]]</f>
        <v>364500</v>
      </c>
      <c r="N276" s="12">
        <f>DAY(Transaction[[#This Row],[DATE]])</f>
        <v>1</v>
      </c>
      <c r="O276" s="12" t="str">
        <f>TEXT(Transaction[[#This Row],[DATE]],"mmm")</f>
        <v>Oct</v>
      </c>
      <c r="P276" s="12">
        <f>YEAR(Transaction[[#This Row],[DATE]])</f>
        <v>2020</v>
      </c>
    </row>
    <row r="277" spans="1:16" x14ac:dyDescent="0.3">
      <c r="A277" s="11">
        <v>44106</v>
      </c>
      <c r="B277" s="12" t="str" cm="1">
        <f t="array" ref="B277">_xlfn.XLOOKUP(G277,Product[[#All],[PRODUCT NAME]],Product[[#All],[CODE]],"",0,1)</f>
        <v>ELC004</v>
      </c>
      <c r="C277" s="12">
        <v>88</v>
      </c>
      <c r="D277" s="12" t="s">
        <v>130</v>
      </c>
      <c r="E277" s="12" t="s">
        <v>52</v>
      </c>
      <c r="F277" s="13">
        <v>0</v>
      </c>
      <c r="G277" s="12" t="s">
        <v>44</v>
      </c>
      <c r="H277" s="12" t="str">
        <f>VLOOKUP(LEFT(B277,3),Table2[#All],2,)</f>
        <v>Electronics</v>
      </c>
      <c r="I277" s="12" t="s">
        <v>1</v>
      </c>
      <c r="J277" s="14">
        <f>VLOOKUP(Transaction!B277,Product[#All],5,0)</f>
        <v>20000</v>
      </c>
      <c r="K277" s="14">
        <f>VLOOKUP(Transaction!B277,Product[#All],6,0)</f>
        <v>30000</v>
      </c>
      <c r="L277" s="19">
        <f>Transaction[[#This Row],[QTY]]*Transaction[[#This Row],[PURCHASE PRICE]]</f>
        <v>1760000</v>
      </c>
      <c r="M277" s="19">
        <f>Transaction[[#This Row],[QTY]]*Transaction[[#This Row],[SELLING PRICE]]</f>
        <v>2640000</v>
      </c>
      <c r="N277" s="12">
        <f>DAY(Transaction[[#This Row],[DATE]])</f>
        <v>2</v>
      </c>
      <c r="O277" s="12" t="str">
        <f>TEXT(Transaction[[#This Row],[DATE]],"mmm")</f>
        <v>Oct</v>
      </c>
      <c r="P277" s="12">
        <f>YEAR(Transaction[[#This Row],[DATE]])</f>
        <v>2020</v>
      </c>
    </row>
    <row r="278" spans="1:16" x14ac:dyDescent="0.3">
      <c r="A278" s="11">
        <v>44107</v>
      </c>
      <c r="B278" s="12" t="str" cm="1">
        <f t="array" ref="B278">_xlfn.XLOOKUP(G278,Product[[#All],[PRODUCT NAME]],Product[[#All],[CODE]],"",0,1)</f>
        <v>BEV002</v>
      </c>
      <c r="C278" s="12">
        <v>81</v>
      </c>
      <c r="D278" s="12" t="s">
        <v>53</v>
      </c>
      <c r="E278" s="12" t="s">
        <v>132</v>
      </c>
      <c r="F278" s="13">
        <v>0</v>
      </c>
      <c r="G278" s="12" t="s">
        <v>12</v>
      </c>
      <c r="H278" s="12" t="str">
        <f>VLOOKUP(LEFT(B278,3),Table2[#All],2,)</f>
        <v>Beverage</v>
      </c>
      <c r="I278" s="12" t="s">
        <v>1</v>
      </c>
      <c r="J278" s="14">
        <f>VLOOKUP(Transaction!B278,Product[#All],5,0)</f>
        <v>2500</v>
      </c>
      <c r="K278" s="14">
        <f>VLOOKUP(Transaction!B278,Product[#All],6,0)</f>
        <v>4000</v>
      </c>
      <c r="L278" s="19">
        <f>Transaction[[#This Row],[QTY]]*Transaction[[#This Row],[PURCHASE PRICE]]</f>
        <v>202500</v>
      </c>
      <c r="M278" s="19">
        <f>Transaction[[#This Row],[QTY]]*Transaction[[#This Row],[SELLING PRICE]]</f>
        <v>324000</v>
      </c>
      <c r="N278" s="12">
        <f>DAY(Transaction[[#This Row],[DATE]])</f>
        <v>3</v>
      </c>
      <c r="O278" s="12" t="str">
        <f>TEXT(Transaction[[#This Row],[DATE]],"mmm")</f>
        <v>Oct</v>
      </c>
      <c r="P278" s="12">
        <f>YEAR(Transaction[[#This Row],[DATE]])</f>
        <v>2020</v>
      </c>
    </row>
    <row r="279" spans="1:16" x14ac:dyDescent="0.3">
      <c r="A279" s="11">
        <v>44108</v>
      </c>
      <c r="B279" s="12" t="str" cm="1">
        <f t="array" ref="B279">_xlfn.XLOOKUP(G279,Product[[#All],[PRODUCT NAME]],Product[[#All],[CODE]],"",0,1)</f>
        <v>STA010</v>
      </c>
      <c r="C279" s="12">
        <v>72</v>
      </c>
      <c r="D279" s="12" t="s">
        <v>53</v>
      </c>
      <c r="E279" s="12" t="s">
        <v>52</v>
      </c>
      <c r="F279" s="13">
        <v>0</v>
      </c>
      <c r="G279" s="12" t="s">
        <v>40</v>
      </c>
      <c r="H279" s="12" t="str">
        <f>VLOOKUP(LEFT(B279,3),Table2[#All],2,)</f>
        <v>Stationery</v>
      </c>
      <c r="I279" s="12" t="s">
        <v>1</v>
      </c>
      <c r="J279" s="14">
        <f>VLOOKUP(Transaction!B279,Product[#All],5,0)</f>
        <v>3800</v>
      </c>
      <c r="K279" s="14">
        <f>VLOOKUP(Transaction!B279,Product[#All],6,0)</f>
        <v>5500</v>
      </c>
      <c r="L279" s="19">
        <f>Transaction[[#This Row],[QTY]]*Transaction[[#This Row],[PURCHASE PRICE]]</f>
        <v>273600</v>
      </c>
      <c r="M279" s="19">
        <f>Transaction[[#This Row],[QTY]]*Transaction[[#This Row],[SELLING PRICE]]</f>
        <v>396000</v>
      </c>
      <c r="N279" s="12">
        <f>DAY(Transaction[[#This Row],[DATE]])</f>
        <v>4</v>
      </c>
      <c r="O279" s="12" t="str">
        <f>TEXT(Transaction[[#This Row],[DATE]],"mmm")</f>
        <v>Oct</v>
      </c>
      <c r="P279" s="12">
        <f>YEAR(Transaction[[#This Row],[DATE]])</f>
        <v>2020</v>
      </c>
    </row>
    <row r="280" spans="1:16" x14ac:dyDescent="0.3">
      <c r="A280" s="11">
        <v>44109</v>
      </c>
      <c r="B280" s="12" t="str" cm="1">
        <f t="array" ref="B280">_xlfn.XLOOKUP(G280,Product[[#All],[PRODUCT NAME]],Product[[#All],[CODE]],"",0,1)</f>
        <v>STA001</v>
      </c>
      <c r="C280" s="12">
        <v>86</v>
      </c>
      <c r="D280" s="12" t="s">
        <v>130</v>
      </c>
      <c r="E280" s="12" t="s">
        <v>132</v>
      </c>
      <c r="F280" s="13">
        <v>0</v>
      </c>
      <c r="G280" s="12" t="s">
        <v>31</v>
      </c>
      <c r="H280" s="12" t="str">
        <f>VLOOKUP(LEFT(B280,3),Table2[#All],2,)</f>
        <v>Stationery</v>
      </c>
      <c r="I280" s="12" t="s">
        <v>1</v>
      </c>
      <c r="J280" s="14">
        <f>VLOOKUP(Transaction!B280,Product[#All],5,0)</f>
        <v>9500</v>
      </c>
      <c r="K280" s="14">
        <f>VLOOKUP(Transaction!B280,Product[#All],6,0)</f>
        <v>12000</v>
      </c>
      <c r="L280" s="19">
        <f>Transaction[[#This Row],[QTY]]*Transaction[[#This Row],[PURCHASE PRICE]]</f>
        <v>817000</v>
      </c>
      <c r="M280" s="19">
        <f>Transaction[[#This Row],[QTY]]*Transaction[[#This Row],[SELLING PRICE]]</f>
        <v>1032000</v>
      </c>
      <c r="N280" s="12">
        <f>DAY(Transaction[[#This Row],[DATE]])</f>
        <v>5</v>
      </c>
      <c r="O280" s="12" t="str">
        <f>TEXT(Transaction[[#This Row],[DATE]],"mmm")</f>
        <v>Oct</v>
      </c>
      <c r="P280" s="12">
        <f>YEAR(Transaction[[#This Row],[DATE]])</f>
        <v>2020</v>
      </c>
    </row>
    <row r="281" spans="1:16" x14ac:dyDescent="0.3">
      <c r="A281" s="11">
        <v>44110</v>
      </c>
      <c r="B281" s="12" t="str" cm="1">
        <f t="array" ref="B281">_xlfn.XLOOKUP(G281,Product[[#All],[PRODUCT NAME]],Product[[#All],[CODE]],"",0,1)</f>
        <v>STA009</v>
      </c>
      <c r="C281" s="12">
        <v>81</v>
      </c>
      <c r="D281" s="12" t="s">
        <v>131</v>
      </c>
      <c r="E281" s="12" t="s">
        <v>52</v>
      </c>
      <c r="F281" s="13">
        <v>0</v>
      </c>
      <c r="G281" s="12" t="s">
        <v>39</v>
      </c>
      <c r="H281" s="12" t="str">
        <f>VLOOKUP(LEFT(B281,3),Table2[#All],2,)</f>
        <v>Stationery</v>
      </c>
      <c r="I281" s="12" t="s">
        <v>1</v>
      </c>
      <c r="J281" s="14">
        <f>VLOOKUP(Transaction!B281,Product[#All],5,0)</f>
        <v>6000</v>
      </c>
      <c r="K281" s="14">
        <f>VLOOKUP(Transaction!B281,Product[#All],6,0)</f>
        <v>8000</v>
      </c>
      <c r="L281" s="19">
        <f>Transaction[[#This Row],[QTY]]*Transaction[[#This Row],[PURCHASE PRICE]]</f>
        <v>486000</v>
      </c>
      <c r="M281" s="19">
        <f>Transaction[[#This Row],[QTY]]*Transaction[[#This Row],[SELLING PRICE]]</f>
        <v>648000</v>
      </c>
      <c r="N281" s="12">
        <f>DAY(Transaction[[#This Row],[DATE]])</f>
        <v>6</v>
      </c>
      <c r="O281" s="12" t="str">
        <f>TEXT(Transaction[[#This Row],[DATE]],"mmm")</f>
        <v>Oct</v>
      </c>
      <c r="P281" s="12">
        <f>YEAR(Transaction[[#This Row],[DATE]])</f>
        <v>2020</v>
      </c>
    </row>
    <row r="282" spans="1:16" x14ac:dyDescent="0.3">
      <c r="A282" s="11">
        <v>44111</v>
      </c>
      <c r="B282" s="12" t="str" cm="1">
        <f t="array" ref="B282">_xlfn.XLOOKUP(G282,Product[[#All],[PRODUCT NAME]],Product[[#All],[CODE]],"",0,1)</f>
        <v>ELC004</v>
      </c>
      <c r="C282" s="12">
        <v>85</v>
      </c>
      <c r="D282" s="12" t="s">
        <v>131</v>
      </c>
      <c r="E282" s="12" t="s">
        <v>132</v>
      </c>
      <c r="F282" s="13">
        <v>0</v>
      </c>
      <c r="G282" s="12" t="s">
        <v>44</v>
      </c>
      <c r="H282" s="12" t="str">
        <f>VLOOKUP(LEFT(B282,3),Table2[#All],2,)</f>
        <v>Electronics</v>
      </c>
      <c r="I282" s="12" t="s">
        <v>1</v>
      </c>
      <c r="J282" s="14">
        <f>VLOOKUP(Transaction!B282,Product[#All],5,0)</f>
        <v>20000</v>
      </c>
      <c r="K282" s="14">
        <f>VLOOKUP(Transaction!B282,Product[#All],6,0)</f>
        <v>30000</v>
      </c>
      <c r="L282" s="19">
        <f>Transaction[[#This Row],[QTY]]*Transaction[[#This Row],[PURCHASE PRICE]]</f>
        <v>1700000</v>
      </c>
      <c r="M282" s="19">
        <f>Transaction[[#This Row],[QTY]]*Transaction[[#This Row],[SELLING PRICE]]</f>
        <v>2550000</v>
      </c>
      <c r="N282" s="12">
        <f>DAY(Transaction[[#This Row],[DATE]])</f>
        <v>7</v>
      </c>
      <c r="O282" s="12" t="str">
        <f>TEXT(Transaction[[#This Row],[DATE]],"mmm")</f>
        <v>Oct</v>
      </c>
      <c r="P282" s="12">
        <f>YEAR(Transaction[[#This Row],[DATE]])</f>
        <v>2020</v>
      </c>
    </row>
    <row r="283" spans="1:16" x14ac:dyDescent="0.3">
      <c r="A283" s="11">
        <v>44112</v>
      </c>
      <c r="B283" s="12" t="str" cm="1">
        <f t="array" ref="B283">_xlfn.XLOOKUP(G283,Product[[#All],[PRODUCT NAME]],Product[[#All],[CODE]],"",0,1)</f>
        <v>PRC008</v>
      </c>
      <c r="C283" s="12">
        <v>73</v>
      </c>
      <c r="D283" s="12" t="s">
        <v>130</v>
      </c>
      <c r="E283" s="12" t="s">
        <v>132</v>
      </c>
      <c r="F283" s="13">
        <v>0</v>
      </c>
      <c r="G283" s="12" t="s">
        <v>28</v>
      </c>
      <c r="H283" s="12" t="str">
        <f>VLOOKUP(LEFT(B283,3),Table2[#All],2,)</f>
        <v>Personal Care</v>
      </c>
      <c r="I283" s="12" t="s">
        <v>1</v>
      </c>
      <c r="J283" s="14">
        <f>VLOOKUP(Transaction!B283,Product[#All],5,0)</f>
        <v>13500</v>
      </c>
      <c r="K283" s="14">
        <f>VLOOKUP(Transaction!B283,Product[#All],6,0)</f>
        <v>17000</v>
      </c>
      <c r="L283" s="19">
        <f>Transaction[[#This Row],[QTY]]*Transaction[[#This Row],[PURCHASE PRICE]]</f>
        <v>985500</v>
      </c>
      <c r="M283" s="19">
        <f>Transaction[[#This Row],[QTY]]*Transaction[[#This Row],[SELLING PRICE]]</f>
        <v>1241000</v>
      </c>
      <c r="N283" s="12">
        <f>DAY(Transaction[[#This Row],[DATE]])</f>
        <v>8</v>
      </c>
      <c r="O283" s="12" t="str">
        <f>TEXT(Transaction[[#This Row],[DATE]],"mmm")</f>
        <v>Oct</v>
      </c>
      <c r="P283" s="12">
        <f>YEAR(Transaction[[#This Row],[DATE]])</f>
        <v>2020</v>
      </c>
    </row>
    <row r="284" spans="1:16" x14ac:dyDescent="0.3">
      <c r="A284" s="11">
        <v>44113</v>
      </c>
      <c r="B284" s="12" t="str" cm="1">
        <f t="array" ref="B284">_xlfn.XLOOKUP(G284,Product[[#All],[PRODUCT NAME]],Product[[#All],[CODE]],"",0,1)</f>
        <v>STA005</v>
      </c>
      <c r="C284" s="12">
        <v>75</v>
      </c>
      <c r="D284" s="12" t="s">
        <v>131</v>
      </c>
      <c r="E284" s="12" t="s">
        <v>132</v>
      </c>
      <c r="F284" s="13">
        <v>0</v>
      </c>
      <c r="G284" s="12" t="s">
        <v>35</v>
      </c>
      <c r="H284" s="12" t="str">
        <f>VLOOKUP(LEFT(B284,3),Table2[#All],2,)</f>
        <v>Stationery</v>
      </c>
      <c r="I284" s="12" t="s">
        <v>1</v>
      </c>
      <c r="J284" s="14">
        <f>VLOOKUP(Transaction!B284,Product[#All],5,0)</f>
        <v>2200</v>
      </c>
      <c r="K284" s="14">
        <f>VLOOKUP(Transaction!B284,Product[#All],6,0)</f>
        <v>3500</v>
      </c>
      <c r="L284" s="19">
        <f>Transaction[[#This Row],[QTY]]*Transaction[[#This Row],[PURCHASE PRICE]]</f>
        <v>165000</v>
      </c>
      <c r="M284" s="19">
        <f>Transaction[[#This Row],[QTY]]*Transaction[[#This Row],[SELLING PRICE]]</f>
        <v>262500</v>
      </c>
      <c r="N284" s="12">
        <f>DAY(Transaction[[#This Row],[DATE]])</f>
        <v>9</v>
      </c>
      <c r="O284" s="12" t="str">
        <f>TEXT(Transaction[[#This Row],[DATE]],"mmm")</f>
        <v>Oct</v>
      </c>
      <c r="P284" s="12">
        <f>YEAR(Transaction[[#This Row],[DATE]])</f>
        <v>2020</v>
      </c>
    </row>
    <row r="285" spans="1:16" x14ac:dyDescent="0.3">
      <c r="A285" s="11">
        <v>44114</v>
      </c>
      <c r="B285" s="12" t="str" cm="1">
        <f t="array" ref="B285">_xlfn.XLOOKUP(G285,Product[[#All],[PRODUCT NAME]],Product[[#All],[CODE]],"",0,1)</f>
        <v>FOD007</v>
      </c>
      <c r="C285" s="12">
        <v>77</v>
      </c>
      <c r="D285" s="12" t="s">
        <v>130</v>
      </c>
      <c r="E285" s="12" t="s">
        <v>52</v>
      </c>
      <c r="F285" s="13">
        <v>0</v>
      </c>
      <c r="G285" s="12" t="s">
        <v>7</v>
      </c>
      <c r="H285" s="12" t="str">
        <f>VLOOKUP(LEFT(B285,3),Table2[#All],2,)</f>
        <v>Food</v>
      </c>
      <c r="I285" s="12" t="s">
        <v>1</v>
      </c>
      <c r="J285" s="14">
        <f>VLOOKUP(Transaction!B285,Product[#All],5,0)</f>
        <v>7200</v>
      </c>
      <c r="K285" s="14">
        <f>VLOOKUP(Transaction!B285,Product[#All],6,0)</f>
        <v>9500</v>
      </c>
      <c r="L285" s="19">
        <f>Transaction[[#This Row],[QTY]]*Transaction[[#This Row],[PURCHASE PRICE]]</f>
        <v>554400</v>
      </c>
      <c r="M285" s="19">
        <f>Transaction[[#This Row],[QTY]]*Transaction[[#This Row],[SELLING PRICE]]</f>
        <v>731500</v>
      </c>
      <c r="N285" s="12">
        <f>DAY(Transaction[[#This Row],[DATE]])</f>
        <v>10</v>
      </c>
      <c r="O285" s="12" t="str">
        <f>TEXT(Transaction[[#This Row],[DATE]],"mmm")</f>
        <v>Oct</v>
      </c>
      <c r="P285" s="12">
        <f>YEAR(Transaction[[#This Row],[DATE]])</f>
        <v>2020</v>
      </c>
    </row>
    <row r="286" spans="1:16" x14ac:dyDescent="0.3">
      <c r="A286" s="11">
        <v>44115</v>
      </c>
      <c r="B286" s="12" t="str" cm="1">
        <f t="array" ref="B286">_xlfn.XLOOKUP(G286,Product[[#All],[PRODUCT NAME]],Product[[#All],[CODE]],"",0,1)</f>
        <v>PRC004</v>
      </c>
      <c r="C286" s="12">
        <v>78</v>
      </c>
      <c r="D286" s="12" t="s">
        <v>131</v>
      </c>
      <c r="E286" s="12" t="s">
        <v>132</v>
      </c>
      <c r="F286" s="13">
        <v>0</v>
      </c>
      <c r="G286" s="12" t="s">
        <v>24</v>
      </c>
      <c r="H286" s="12" t="str">
        <f>VLOOKUP(LEFT(B286,3),Table2[#All],2,)</f>
        <v>Personal Care</v>
      </c>
      <c r="I286" s="12" t="s">
        <v>1</v>
      </c>
      <c r="J286" s="14">
        <f>VLOOKUP(Transaction!B286,Product[#All],5,0)</f>
        <v>7200</v>
      </c>
      <c r="K286" s="14">
        <f>VLOOKUP(Transaction!B286,Product[#All],6,0)</f>
        <v>10000</v>
      </c>
      <c r="L286" s="19">
        <f>Transaction[[#This Row],[QTY]]*Transaction[[#This Row],[PURCHASE PRICE]]</f>
        <v>561600</v>
      </c>
      <c r="M286" s="19">
        <f>Transaction[[#This Row],[QTY]]*Transaction[[#This Row],[SELLING PRICE]]</f>
        <v>780000</v>
      </c>
      <c r="N286" s="12">
        <f>DAY(Transaction[[#This Row],[DATE]])</f>
        <v>11</v>
      </c>
      <c r="O286" s="12" t="str">
        <f>TEXT(Transaction[[#This Row],[DATE]],"mmm")</f>
        <v>Oct</v>
      </c>
      <c r="P286" s="12">
        <f>YEAR(Transaction[[#This Row],[DATE]])</f>
        <v>2020</v>
      </c>
    </row>
    <row r="287" spans="1:16" x14ac:dyDescent="0.3">
      <c r="A287" s="11">
        <v>44116</v>
      </c>
      <c r="B287" s="12" t="str" cm="1">
        <f t="array" ref="B287">_xlfn.XLOOKUP(G287,Product[[#All],[PRODUCT NAME]],Product[[#All],[CODE]],"",0,1)</f>
        <v>STA009</v>
      </c>
      <c r="C287" s="12">
        <v>88</v>
      </c>
      <c r="D287" s="12" t="s">
        <v>130</v>
      </c>
      <c r="E287" s="12" t="s">
        <v>52</v>
      </c>
      <c r="F287" s="13">
        <v>0</v>
      </c>
      <c r="G287" s="12" t="s">
        <v>39</v>
      </c>
      <c r="H287" s="12" t="str">
        <f>VLOOKUP(LEFT(B287,3),Table2[#All],2,)</f>
        <v>Stationery</v>
      </c>
      <c r="I287" s="12" t="s">
        <v>1</v>
      </c>
      <c r="J287" s="14">
        <f>VLOOKUP(Transaction!B287,Product[#All],5,0)</f>
        <v>6000</v>
      </c>
      <c r="K287" s="14">
        <f>VLOOKUP(Transaction!B287,Product[#All],6,0)</f>
        <v>8000</v>
      </c>
      <c r="L287" s="19">
        <f>Transaction[[#This Row],[QTY]]*Transaction[[#This Row],[PURCHASE PRICE]]</f>
        <v>528000</v>
      </c>
      <c r="M287" s="19">
        <f>Transaction[[#This Row],[QTY]]*Transaction[[#This Row],[SELLING PRICE]]</f>
        <v>704000</v>
      </c>
      <c r="N287" s="12">
        <f>DAY(Transaction[[#This Row],[DATE]])</f>
        <v>12</v>
      </c>
      <c r="O287" s="12" t="str">
        <f>TEXT(Transaction[[#This Row],[DATE]],"mmm")</f>
        <v>Oct</v>
      </c>
      <c r="P287" s="12">
        <f>YEAR(Transaction[[#This Row],[DATE]])</f>
        <v>2020</v>
      </c>
    </row>
    <row r="288" spans="1:16" x14ac:dyDescent="0.3">
      <c r="A288" s="11">
        <v>44117</v>
      </c>
      <c r="B288" s="12" t="str" cm="1">
        <f t="array" ref="B288">_xlfn.XLOOKUP(G288,Product[[#All],[PRODUCT NAME]],Product[[#All],[CODE]],"",0,1)</f>
        <v>ELC003</v>
      </c>
      <c r="C288" s="12">
        <v>86</v>
      </c>
      <c r="D288" s="12" t="s">
        <v>130</v>
      </c>
      <c r="E288" s="12" t="s">
        <v>132</v>
      </c>
      <c r="F288" s="13">
        <v>0</v>
      </c>
      <c r="G288" s="12" t="s">
        <v>43</v>
      </c>
      <c r="H288" s="12" t="str">
        <f>VLOOKUP(LEFT(B288,3),Table2[#All],2,)</f>
        <v>Electronics</v>
      </c>
      <c r="I288" s="12" t="s">
        <v>1</v>
      </c>
      <c r="J288" s="14">
        <f>VLOOKUP(Transaction!B288,Product[#All],5,0)</f>
        <v>15000</v>
      </c>
      <c r="K288" s="14">
        <f>VLOOKUP(Transaction!B288,Product[#All],6,0)</f>
        <v>25000</v>
      </c>
      <c r="L288" s="19">
        <f>Transaction[[#This Row],[QTY]]*Transaction[[#This Row],[PURCHASE PRICE]]</f>
        <v>1290000</v>
      </c>
      <c r="M288" s="19">
        <f>Transaction[[#This Row],[QTY]]*Transaction[[#This Row],[SELLING PRICE]]</f>
        <v>2150000</v>
      </c>
      <c r="N288" s="12">
        <f>DAY(Transaction[[#This Row],[DATE]])</f>
        <v>13</v>
      </c>
      <c r="O288" s="12" t="str">
        <f>TEXT(Transaction[[#This Row],[DATE]],"mmm")</f>
        <v>Oct</v>
      </c>
      <c r="P288" s="12">
        <f>YEAR(Transaction[[#This Row],[DATE]])</f>
        <v>2020</v>
      </c>
    </row>
    <row r="289" spans="1:16" x14ac:dyDescent="0.3">
      <c r="A289" s="11">
        <v>44118</v>
      </c>
      <c r="B289" s="12" t="str" cm="1">
        <f t="array" ref="B289">_xlfn.XLOOKUP(G289,Product[[#All],[PRODUCT NAME]],Product[[#All],[CODE]],"",0,1)</f>
        <v>PRC006</v>
      </c>
      <c r="C289" s="12">
        <v>71</v>
      </c>
      <c r="D289" s="12" t="s">
        <v>53</v>
      </c>
      <c r="E289" s="12" t="s">
        <v>132</v>
      </c>
      <c r="F289" s="13">
        <v>0</v>
      </c>
      <c r="G289" s="12" t="s">
        <v>26</v>
      </c>
      <c r="H289" s="12" t="str">
        <f>VLOOKUP(LEFT(B289,3),Table2[#All],2,)</f>
        <v>Personal Care</v>
      </c>
      <c r="I289" s="12" t="s">
        <v>1</v>
      </c>
      <c r="J289" s="14">
        <f>VLOOKUP(Transaction!B289,Product[#All],5,0)</f>
        <v>14000</v>
      </c>
      <c r="K289" s="14">
        <f>VLOOKUP(Transaction!B289,Product[#All],6,0)</f>
        <v>17500</v>
      </c>
      <c r="L289" s="19">
        <f>Transaction[[#This Row],[QTY]]*Transaction[[#This Row],[PURCHASE PRICE]]</f>
        <v>994000</v>
      </c>
      <c r="M289" s="19">
        <f>Transaction[[#This Row],[QTY]]*Transaction[[#This Row],[SELLING PRICE]]</f>
        <v>1242500</v>
      </c>
      <c r="N289" s="12">
        <f>DAY(Transaction[[#This Row],[DATE]])</f>
        <v>14</v>
      </c>
      <c r="O289" s="12" t="str">
        <f>TEXT(Transaction[[#This Row],[DATE]],"mmm")</f>
        <v>Oct</v>
      </c>
      <c r="P289" s="12">
        <f>YEAR(Transaction[[#This Row],[DATE]])</f>
        <v>2020</v>
      </c>
    </row>
    <row r="290" spans="1:16" x14ac:dyDescent="0.3">
      <c r="A290" s="11">
        <v>44119</v>
      </c>
      <c r="B290" s="12" t="str" cm="1">
        <f t="array" ref="B290">_xlfn.XLOOKUP(G290,Product[[#All],[PRODUCT NAME]],Product[[#All],[CODE]],"",0,1)</f>
        <v>BEV005</v>
      </c>
      <c r="C290" s="12">
        <v>74</v>
      </c>
      <c r="D290" s="12" t="s">
        <v>53</v>
      </c>
      <c r="E290" s="12" t="s">
        <v>52</v>
      </c>
      <c r="F290" s="13">
        <v>0</v>
      </c>
      <c r="G290" s="12" t="s">
        <v>15</v>
      </c>
      <c r="H290" s="12" t="str">
        <f>VLOOKUP(LEFT(B290,3),Table2[#All],2,)</f>
        <v>Beverage</v>
      </c>
      <c r="I290" s="12" t="s">
        <v>1</v>
      </c>
      <c r="J290" s="14">
        <f>VLOOKUP(Transaction!B290,Product[#All],5,0)</f>
        <v>7500</v>
      </c>
      <c r="K290" s="14">
        <f>VLOOKUP(Transaction!B290,Product[#All],6,0)</f>
        <v>9800</v>
      </c>
      <c r="L290" s="19">
        <f>Transaction[[#This Row],[QTY]]*Transaction[[#This Row],[PURCHASE PRICE]]</f>
        <v>555000</v>
      </c>
      <c r="M290" s="19">
        <f>Transaction[[#This Row],[QTY]]*Transaction[[#This Row],[SELLING PRICE]]</f>
        <v>725200</v>
      </c>
      <c r="N290" s="12">
        <f>DAY(Transaction[[#This Row],[DATE]])</f>
        <v>15</v>
      </c>
      <c r="O290" s="12" t="str">
        <f>TEXT(Transaction[[#This Row],[DATE]],"mmm")</f>
        <v>Oct</v>
      </c>
      <c r="P290" s="12">
        <f>YEAR(Transaction[[#This Row],[DATE]])</f>
        <v>2020</v>
      </c>
    </row>
    <row r="291" spans="1:16" x14ac:dyDescent="0.3">
      <c r="A291" s="11">
        <v>44120</v>
      </c>
      <c r="B291" s="12" t="str" cm="1">
        <f t="array" ref="B291">_xlfn.XLOOKUP(G291,Product[[#All],[PRODUCT NAME]],Product[[#All],[CODE]],"",0,1)</f>
        <v>PRC008</v>
      </c>
      <c r="C291" s="12">
        <v>88</v>
      </c>
      <c r="D291" s="12" t="s">
        <v>53</v>
      </c>
      <c r="E291" s="12" t="s">
        <v>132</v>
      </c>
      <c r="F291" s="13">
        <v>0</v>
      </c>
      <c r="G291" s="12" t="s">
        <v>28</v>
      </c>
      <c r="H291" s="12" t="str">
        <f>VLOOKUP(LEFT(B291,3),Table2[#All],2,)</f>
        <v>Personal Care</v>
      </c>
      <c r="I291" s="12" t="s">
        <v>1</v>
      </c>
      <c r="J291" s="14">
        <f>VLOOKUP(Transaction!B291,Product[#All],5,0)</f>
        <v>13500</v>
      </c>
      <c r="K291" s="14">
        <f>VLOOKUP(Transaction!B291,Product[#All],6,0)</f>
        <v>17000</v>
      </c>
      <c r="L291" s="19">
        <f>Transaction[[#This Row],[QTY]]*Transaction[[#This Row],[PURCHASE PRICE]]</f>
        <v>1188000</v>
      </c>
      <c r="M291" s="19">
        <f>Transaction[[#This Row],[QTY]]*Transaction[[#This Row],[SELLING PRICE]]</f>
        <v>1496000</v>
      </c>
      <c r="N291" s="12">
        <f>DAY(Transaction[[#This Row],[DATE]])</f>
        <v>16</v>
      </c>
      <c r="O291" s="12" t="str">
        <f>TEXT(Transaction[[#This Row],[DATE]],"mmm")</f>
        <v>Oct</v>
      </c>
      <c r="P291" s="12">
        <f>YEAR(Transaction[[#This Row],[DATE]])</f>
        <v>2020</v>
      </c>
    </row>
    <row r="292" spans="1:16" x14ac:dyDescent="0.3">
      <c r="A292" s="11">
        <v>44121</v>
      </c>
      <c r="B292" s="12" t="str" cm="1">
        <f t="array" ref="B292">_xlfn.XLOOKUP(G292,Product[[#All],[PRODUCT NAME]],Product[[#All],[CODE]],"",0,1)</f>
        <v>STA001</v>
      </c>
      <c r="C292" s="12">
        <v>80</v>
      </c>
      <c r="D292" s="12" t="s">
        <v>131</v>
      </c>
      <c r="E292" s="12" t="s">
        <v>132</v>
      </c>
      <c r="F292" s="13">
        <v>0</v>
      </c>
      <c r="G292" s="12" t="s">
        <v>31</v>
      </c>
      <c r="H292" s="12" t="str">
        <f>VLOOKUP(LEFT(B292,3),Table2[#All],2,)</f>
        <v>Stationery</v>
      </c>
      <c r="I292" s="12" t="s">
        <v>1</v>
      </c>
      <c r="J292" s="14">
        <f>VLOOKUP(Transaction!B292,Product[#All],5,0)</f>
        <v>9500</v>
      </c>
      <c r="K292" s="14">
        <f>VLOOKUP(Transaction!B292,Product[#All],6,0)</f>
        <v>12000</v>
      </c>
      <c r="L292" s="19">
        <f>Transaction[[#This Row],[QTY]]*Transaction[[#This Row],[PURCHASE PRICE]]</f>
        <v>760000</v>
      </c>
      <c r="M292" s="19">
        <f>Transaction[[#This Row],[QTY]]*Transaction[[#This Row],[SELLING PRICE]]</f>
        <v>960000</v>
      </c>
      <c r="N292" s="12">
        <f>DAY(Transaction[[#This Row],[DATE]])</f>
        <v>17</v>
      </c>
      <c r="O292" s="12" t="str">
        <f>TEXT(Transaction[[#This Row],[DATE]],"mmm")</f>
        <v>Oct</v>
      </c>
      <c r="P292" s="12">
        <f>YEAR(Transaction[[#This Row],[DATE]])</f>
        <v>2020</v>
      </c>
    </row>
    <row r="293" spans="1:16" x14ac:dyDescent="0.3">
      <c r="A293" s="11">
        <v>44122</v>
      </c>
      <c r="B293" s="12" t="str" cm="1">
        <f t="array" ref="B293">_xlfn.XLOOKUP(G293,Product[[#All],[PRODUCT NAME]],Product[[#All],[CODE]],"",0,1)</f>
        <v>FOD001</v>
      </c>
      <c r="C293" s="12">
        <v>80</v>
      </c>
      <c r="D293" s="12" t="s">
        <v>53</v>
      </c>
      <c r="E293" s="12" t="s">
        <v>52</v>
      </c>
      <c r="F293" s="13">
        <v>0</v>
      </c>
      <c r="G293" s="12" t="s">
        <v>0</v>
      </c>
      <c r="H293" s="12" t="str">
        <f>VLOOKUP(LEFT(B293,3),Table2[#All],2,)</f>
        <v>Food</v>
      </c>
      <c r="I293" s="12" t="s">
        <v>1</v>
      </c>
      <c r="J293" s="14">
        <f>VLOOKUP(Transaction!B293,Product[#All],5,0)</f>
        <v>9000</v>
      </c>
      <c r="K293" s="14">
        <f>VLOOKUP(Transaction!B293,Product[#All],6,0)</f>
        <v>11000</v>
      </c>
      <c r="L293" s="19">
        <f>Transaction[[#This Row],[QTY]]*Transaction[[#This Row],[PURCHASE PRICE]]</f>
        <v>720000</v>
      </c>
      <c r="M293" s="19">
        <f>Transaction[[#This Row],[QTY]]*Transaction[[#This Row],[SELLING PRICE]]</f>
        <v>880000</v>
      </c>
      <c r="N293" s="12">
        <f>DAY(Transaction[[#This Row],[DATE]])</f>
        <v>18</v>
      </c>
      <c r="O293" s="12" t="str">
        <f>TEXT(Transaction[[#This Row],[DATE]],"mmm")</f>
        <v>Oct</v>
      </c>
      <c r="P293" s="12">
        <f>YEAR(Transaction[[#This Row],[DATE]])</f>
        <v>2020</v>
      </c>
    </row>
    <row r="294" spans="1:16" x14ac:dyDescent="0.3">
      <c r="A294" s="11">
        <v>44123</v>
      </c>
      <c r="B294" s="12" t="str" cm="1">
        <f t="array" ref="B294">_xlfn.XLOOKUP(G294,Product[[#All],[PRODUCT NAME]],Product[[#All],[CODE]],"",0,1)</f>
        <v>PRC006</v>
      </c>
      <c r="C294" s="12">
        <v>84</v>
      </c>
      <c r="D294" s="12" t="s">
        <v>53</v>
      </c>
      <c r="E294" s="12" t="s">
        <v>132</v>
      </c>
      <c r="F294" s="13">
        <v>0</v>
      </c>
      <c r="G294" s="12" t="s">
        <v>26</v>
      </c>
      <c r="H294" s="12" t="str">
        <f>VLOOKUP(LEFT(B294,3),Table2[#All],2,)</f>
        <v>Personal Care</v>
      </c>
      <c r="I294" s="12" t="s">
        <v>1</v>
      </c>
      <c r="J294" s="14">
        <f>VLOOKUP(Transaction!B294,Product[#All],5,0)</f>
        <v>14000</v>
      </c>
      <c r="K294" s="14">
        <f>VLOOKUP(Transaction!B294,Product[#All],6,0)</f>
        <v>17500</v>
      </c>
      <c r="L294" s="19">
        <f>Transaction[[#This Row],[QTY]]*Transaction[[#This Row],[PURCHASE PRICE]]</f>
        <v>1176000</v>
      </c>
      <c r="M294" s="19">
        <f>Transaction[[#This Row],[QTY]]*Transaction[[#This Row],[SELLING PRICE]]</f>
        <v>1470000</v>
      </c>
      <c r="N294" s="12">
        <f>DAY(Transaction[[#This Row],[DATE]])</f>
        <v>19</v>
      </c>
      <c r="O294" s="12" t="str">
        <f>TEXT(Transaction[[#This Row],[DATE]],"mmm")</f>
        <v>Oct</v>
      </c>
      <c r="P294" s="12">
        <f>YEAR(Transaction[[#This Row],[DATE]])</f>
        <v>2020</v>
      </c>
    </row>
    <row r="295" spans="1:16" x14ac:dyDescent="0.3">
      <c r="A295" s="11">
        <v>44124</v>
      </c>
      <c r="B295" s="12" t="str" cm="1">
        <f t="array" ref="B295">_xlfn.XLOOKUP(G295,Product[[#All],[PRODUCT NAME]],Product[[#All],[CODE]],"",0,1)</f>
        <v>ELC001</v>
      </c>
      <c r="C295" s="12">
        <v>80</v>
      </c>
      <c r="D295" s="12" t="s">
        <v>53</v>
      </c>
      <c r="E295" s="12" t="s">
        <v>52</v>
      </c>
      <c r="F295" s="13">
        <v>0</v>
      </c>
      <c r="G295" s="12" t="s">
        <v>41</v>
      </c>
      <c r="H295" s="12" t="str">
        <f>VLOOKUP(LEFT(B295,3),Table2[#All],2,)</f>
        <v>Electronics</v>
      </c>
      <c r="I295" s="12" t="s">
        <v>1</v>
      </c>
      <c r="J295" s="14">
        <f>VLOOKUP(Transaction!B295,Product[#All],5,0)</f>
        <v>10000</v>
      </c>
      <c r="K295" s="14">
        <f>VLOOKUP(Transaction!B295,Product[#All],6,0)</f>
        <v>15000</v>
      </c>
      <c r="L295" s="19">
        <f>Transaction[[#This Row],[QTY]]*Transaction[[#This Row],[PURCHASE PRICE]]</f>
        <v>800000</v>
      </c>
      <c r="M295" s="19">
        <f>Transaction[[#This Row],[QTY]]*Transaction[[#This Row],[SELLING PRICE]]</f>
        <v>1200000</v>
      </c>
      <c r="N295" s="12">
        <f>DAY(Transaction[[#This Row],[DATE]])</f>
        <v>20</v>
      </c>
      <c r="O295" s="12" t="str">
        <f>TEXT(Transaction[[#This Row],[DATE]],"mmm")</f>
        <v>Oct</v>
      </c>
      <c r="P295" s="12">
        <f>YEAR(Transaction[[#This Row],[DATE]])</f>
        <v>2020</v>
      </c>
    </row>
    <row r="296" spans="1:16" x14ac:dyDescent="0.3">
      <c r="A296" s="11">
        <v>44125</v>
      </c>
      <c r="B296" s="12" t="str" cm="1">
        <f t="array" ref="B296">_xlfn.XLOOKUP(G296,Product[[#All],[PRODUCT NAME]],Product[[#All],[CODE]],"",0,1)</f>
        <v>STA005</v>
      </c>
      <c r="C296" s="12">
        <v>70</v>
      </c>
      <c r="D296" s="12" t="s">
        <v>131</v>
      </c>
      <c r="E296" s="12" t="s">
        <v>132</v>
      </c>
      <c r="F296" s="13">
        <v>0</v>
      </c>
      <c r="G296" s="12" t="s">
        <v>35</v>
      </c>
      <c r="H296" s="12" t="str">
        <f>VLOOKUP(LEFT(B296,3),Table2[#All],2,)</f>
        <v>Stationery</v>
      </c>
      <c r="I296" s="12" t="s">
        <v>1</v>
      </c>
      <c r="J296" s="14">
        <f>VLOOKUP(Transaction!B296,Product[#All],5,0)</f>
        <v>2200</v>
      </c>
      <c r="K296" s="14">
        <f>VLOOKUP(Transaction!B296,Product[#All],6,0)</f>
        <v>3500</v>
      </c>
      <c r="L296" s="19">
        <f>Transaction[[#This Row],[QTY]]*Transaction[[#This Row],[PURCHASE PRICE]]</f>
        <v>154000</v>
      </c>
      <c r="M296" s="19">
        <f>Transaction[[#This Row],[QTY]]*Transaction[[#This Row],[SELLING PRICE]]</f>
        <v>245000</v>
      </c>
      <c r="N296" s="12">
        <f>DAY(Transaction[[#This Row],[DATE]])</f>
        <v>21</v>
      </c>
      <c r="O296" s="12" t="str">
        <f>TEXT(Transaction[[#This Row],[DATE]],"mmm")</f>
        <v>Oct</v>
      </c>
      <c r="P296" s="12">
        <f>YEAR(Transaction[[#This Row],[DATE]])</f>
        <v>2020</v>
      </c>
    </row>
    <row r="297" spans="1:16" x14ac:dyDescent="0.3">
      <c r="A297" s="11">
        <v>44126</v>
      </c>
      <c r="B297" s="12" t="str" cm="1">
        <f t="array" ref="B297">_xlfn.XLOOKUP(G297,Product[[#All],[PRODUCT NAME]],Product[[#All],[CODE]],"",0,1)</f>
        <v>BEV007</v>
      </c>
      <c r="C297" s="12">
        <v>84</v>
      </c>
      <c r="D297" s="12" t="s">
        <v>131</v>
      </c>
      <c r="E297" s="12" t="s">
        <v>132</v>
      </c>
      <c r="F297" s="13">
        <v>0</v>
      </c>
      <c r="G297" s="12" t="s">
        <v>17</v>
      </c>
      <c r="H297" s="12" t="str">
        <f>VLOOKUP(LEFT(B297,3),Table2[#All],2,)</f>
        <v>Beverage</v>
      </c>
      <c r="I297" s="12" t="s">
        <v>1</v>
      </c>
      <c r="J297" s="14">
        <f>VLOOKUP(Transaction!B297,Product[#All],5,0)</f>
        <v>9800</v>
      </c>
      <c r="K297" s="14">
        <f>VLOOKUP(Transaction!B297,Product[#All],6,0)</f>
        <v>12500</v>
      </c>
      <c r="L297" s="19">
        <f>Transaction[[#This Row],[QTY]]*Transaction[[#This Row],[PURCHASE PRICE]]</f>
        <v>823200</v>
      </c>
      <c r="M297" s="19">
        <f>Transaction[[#This Row],[QTY]]*Transaction[[#This Row],[SELLING PRICE]]</f>
        <v>1050000</v>
      </c>
      <c r="N297" s="12">
        <f>DAY(Transaction[[#This Row],[DATE]])</f>
        <v>22</v>
      </c>
      <c r="O297" s="12" t="str">
        <f>TEXT(Transaction[[#This Row],[DATE]],"mmm")</f>
        <v>Oct</v>
      </c>
      <c r="P297" s="12">
        <f>YEAR(Transaction[[#This Row],[DATE]])</f>
        <v>2020</v>
      </c>
    </row>
    <row r="298" spans="1:16" x14ac:dyDescent="0.3">
      <c r="A298" s="11">
        <v>44127</v>
      </c>
      <c r="B298" s="12" t="str" cm="1">
        <f t="array" ref="B298">_xlfn.XLOOKUP(G298,Product[[#All],[PRODUCT NAME]],Product[[#All],[CODE]],"",0,1)</f>
        <v>PRC006</v>
      </c>
      <c r="C298" s="12">
        <v>78</v>
      </c>
      <c r="D298" s="12" t="s">
        <v>53</v>
      </c>
      <c r="E298" s="12" t="s">
        <v>52</v>
      </c>
      <c r="F298" s="13">
        <v>0</v>
      </c>
      <c r="G298" s="12" t="s">
        <v>26</v>
      </c>
      <c r="H298" s="12" t="str">
        <f>VLOOKUP(LEFT(B298,3),Table2[#All],2,)</f>
        <v>Personal Care</v>
      </c>
      <c r="I298" s="12" t="s">
        <v>1</v>
      </c>
      <c r="J298" s="14">
        <f>VLOOKUP(Transaction!B298,Product[#All],5,0)</f>
        <v>14000</v>
      </c>
      <c r="K298" s="14">
        <f>VLOOKUP(Transaction!B298,Product[#All],6,0)</f>
        <v>17500</v>
      </c>
      <c r="L298" s="19">
        <f>Transaction[[#This Row],[QTY]]*Transaction[[#This Row],[PURCHASE PRICE]]</f>
        <v>1092000</v>
      </c>
      <c r="M298" s="19">
        <f>Transaction[[#This Row],[QTY]]*Transaction[[#This Row],[SELLING PRICE]]</f>
        <v>1365000</v>
      </c>
      <c r="N298" s="12">
        <f>DAY(Transaction[[#This Row],[DATE]])</f>
        <v>23</v>
      </c>
      <c r="O298" s="12" t="str">
        <f>TEXT(Transaction[[#This Row],[DATE]],"mmm")</f>
        <v>Oct</v>
      </c>
      <c r="P298" s="12">
        <f>YEAR(Transaction[[#This Row],[DATE]])</f>
        <v>2020</v>
      </c>
    </row>
    <row r="299" spans="1:16" x14ac:dyDescent="0.3">
      <c r="A299" s="11">
        <v>44128</v>
      </c>
      <c r="B299" s="12" t="str" cm="1">
        <f t="array" ref="B299">_xlfn.XLOOKUP(G299,Product[[#All],[PRODUCT NAME]],Product[[#All],[CODE]],"",0,1)</f>
        <v>STA003</v>
      </c>
      <c r="C299" s="12">
        <v>80</v>
      </c>
      <c r="D299" s="12" t="s">
        <v>53</v>
      </c>
      <c r="E299" s="12" t="s">
        <v>52</v>
      </c>
      <c r="F299" s="13">
        <v>0</v>
      </c>
      <c r="G299" s="12" t="s">
        <v>33</v>
      </c>
      <c r="H299" s="12" t="str">
        <f>VLOOKUP(LEFT(B299,3),Table2[#All],2,)</f>
        <v>Stationery</v>
      </c>
      <c r="I299" s="12" t="s">
        <v>1</v>
      </c>
      <c r="J299" s="14">
        <f>VLOOKUP(Transaction!B299,Product[#All],5,0)</f>
        <v>2500</v>
      </c>
      <c r="K299" s="14">
        <f>VLOOKUP(Transaction!B299,Product[#All],6,0)</f>
        <v>4000</v>
      </c>
      <c r="L299" s="19">
        <f>Transaction[[#This Row],[QTY]]*Transaction[[#This Row],[PURCHASE PRICE]]</f>
        <v>200000</v>
      </c>
      <c r="M299" s="19">
        <f>Transaction[[#This Row],[QTY]]*Transaction[[#This Row],[SELLING PRICE]]</f>
        <v>320000</v>
      </c>
      <c r="N299" s="12">
        <f>DAY(Transaction[[#This Row],[DATE]])</f>
        <v>24</v>
      </c>
      <c r="O299" s="12" t="str">
        <f>TEXT(Transaction[[#This Row],[DATE]],"mmm")</f>
        <v>Oct</v>
      </c>
      <c r="P299" s="12">
        <f>YEAR(Transaction[[#This Row],[DATE]])</f>
        <v>2020</v>
      </c>
    </row>
    <row r="300" spans="1:16" x14ac:dyDescent="0.3">
      <c r="A300" s="11">
        <v>44129</v>
      </c>
      <c r="B300" s="12" t="str" cm="1">
        <f t="array" ref="B300">_xlfn.XLOOKUP(G300,Product[[#All],[PRODUCT NAME]],Product[[#All],[CODE]],"",0,1)</f>
        <v>BEV009</v>
      </c>
      <c r="C300" s="12">
        <v>86</v>
      </c>
      <c r="D300" s="12" t="s">
        <v>130</v>
      </c>
      <c r="E300" s="12" t="s">
        <v>52</v>
      </c>
      <c r="F300" s="13">
        <v>0</v>
      </c>
      <c r="G300" s="12" t="s">
        <v>19</v>
      </c>
      <c r="H300" s="12" t="str">
        <f>VLOOKUP(LEFT(B300,3),Table2[#All],2,)</f>
        <v>Beverage</v>
      </c>
      <c r="I300" s="12" t="s">
        <v>1</v>
      </c>
      <c r="J300" s="14">
        <f>VLOOKUP(Transaction!B300,Product[#All],5,0)</f>
        <v>6500</v>
      </c>
      <c r="K300" s="14">
        <f>VLOOKUP(Transaction!B300,Product[#All],6,0)</f>
        <v>8500</v>
      </c>
      <c r="L300" s="19">
        <f>Transaction[[#This Row],[QTY]]*Transaction[[#This Row],[PURCHASE PRICE]]</f>
        <v>559000</v>
      </c>
      <c r="M300" s="19">
        <f>Transaction[[#This Row],[QTY]]*Transaction[[#This Row],[SELLING PRICE]]</f>
        <v>731000</v>
      </c>
      <c r="N300" s="12">
        <f>DAY(Transaction[[#This Row],[DATE]])</f>
        <v>25</v>
      </c>
      <c r="O300" s="12" t="str">
        <f>TEXT(Transaction[[#This Row],[DATE]],"mmm")</f>
        <v>Oct</v>
      </c>
      <c r="P300" s="12">
        <f>YEAR(Transaction[[#This Row],[DATE]])</f>
        <v>2020</v>
      </c>
    </row>
    <row r="301" spans="1:16" x14ac:dyDescent="0.3">
      <c r="A301" s="11">
        <v>44130</v>
      </c>
      <c r="B301" s="12" t="str" cm="1">
        <f t="array" ref="B301">_xlfn.XLOOKUP(G301,Product[[#All],[PRODUCT NAME]],Product[[#All],[CODE]],"",0,1)</f>
        <v>ELC006</v>
      </c>
      <c r="C301" s="12">
        <v>81</v>
      </c>
      <c r="D301" s="12" t="s">
        <v>130</v>
      </c>
      <c r="E301" s="12" t="s">
        <v>132</v>
      </c>
      <c r="F301" s="13">
        <v>0</v>
      </c>
      <c r="G301" s="12" t="s">
        <v>141</v>
      </c>
      <c r="H301" s="12" t="str">
        <f>VLOOKUP(LEFT(B301,3),Table2[#All],2,)</f>
        <v>Electronics</v>
      </c>
      <c r="I301" s="12" t="s">
        <v>1</v>
      </c>
      <c r="J301" s="14">
        <f>VLOOKUP(Transaction!B301,Product[#All],5,0)</f>
        <v>15000</v>
      </c>
      <c r="K301" s="14">
        <f>VLOOKUP(Transaction!B301,Product[#All],6,0)</f>
        <v>20000</v>
      </c>
      <c r="L301" s="19">
        <f>Transaction[[#This Row],[QTY]]*Transaction[[#This Row],[PURCHASE PRICE]]</f>
        <v>1215000</v>
      </c>
      <c r="M301" s="19">
        <f>Transaction[[#This Row],[QTY]]*Transaction[[#This Row],[SELLING PRICE]]</f>
        <v>1620000</v>
      </c>
      <c r="N301" s="12">
        <f>DAY(Transaction[[#This Row],[DATE]])</f>
        <v>26</v>
      </c>
      <c r="O301" s="12" t="str">
        <f>TEXT(Transaction[[#This Row],[DATE]],"mmm")</f>
        <v>Oct</v>
      </c>
      <c r="P301" s="12">
        <f>YEAR(Transaction[[#This Row],[DATE]])</f>
        <v>2020</v>
      </c>
    </row>
    <row r="302" spans="1:16" x14ac:dyDescent="0.3">
      <c r="A302" s="11">
        <v>44131</v>
      </c>
      <c r="B302" s="12" t="str" cm="1">
        <f t="array" ref="B302">_xlfn.XLOOKUP(G302,Product[[#All],[PRODUCT NAME]],Product[[#All],[CODE]],"",0,1)</f>
        <v>ELC003</v>
      </c>
      <c r="C302" s="12">
        <v>70</v>
      </c>
      <c r="D302" s="12" t="s">
        <v>53</v>
      </c>
      <c r="E302" s="12" t="s">
        <v>52</v>
      </c>
      <c r="F302" s="13">
        <v>0</v>
      </c>
      <c r="G302" s="12" t="s">
        <v>43</v>
      </c>
      <c r="H302" s="12" t="str">
        <f>VLOOKUP(LEFT(B302,3),Table2[#All],2,)</f>
        <v>Electronics</v>
      </c>
      <c r="I302" s="12" t="s">
        <v>1</v>
      </c>
      <c r="J302" s="14">
        <f>VLOOKUP(Transaction!B302,Product[#All],5,0)</f>
        <v>15000</v>
      </c>
      <c r="K302" s="14">
        <f>VLOOKUP(Transaction!B302,Product[#All],6,0)</f>
        <v>25000</v>
      </c>
      <c r="L302" s="19">
        <f>Transaction[[#This Row],[QTY]]*Transaction[[#This Row],[PURCHASE PRICE]]</f>
        <v>1050000</v>
      </c>
      <c r="M302" s="19">
        <f>Transaction[[#This Row],[QTY]]*Transaction[[#This Row],[SELLING PRICE]]</f>
        <v>1750000</v>
      </c>
      <c r="N302" s="12">
        <f>DAY(Transaction[[#This Row],[DATE]])</f>
        <v>27</v>
      </c>
      <c r="O302" s="12" t="str">
        <f>TEXT(Transaction[[#This Row],[DATE]],"mmm")</f>
        <v>Oct</v>
      </c>
      <c r="P302" s="12">
        <f>YEAR(Transaction[[#This Row],[DATE]])</f>
        <v>2020</v>
      </c>
    </row>
    <row r="303" spans="1:16" x14ac:dyDescent="0.3">
      <c r="A303" s="11">
        <v>44132</v>
      </c>
      <c r="B303" s="12" t="str" cm="1">
        <f t="array" ref="B303">_xlfn.XLOOKUP(G303,Product[[#All],[PRODUCT NAME]],Product[[#All],[CODE]],"",0,1)</f>
        <v>PRC008</v>
      </c>
      <c r="C303" s="12">
        <v>77</v>
      </c>
      <c r="D303" s="12" t="s">
        <v>53</v>
      </c>
      <c r="E303" s="12" t="s">
        <v>132</v>
      </c>
      <c r="F303" s="13">
        <v>0</v>
      </c>
      <c r="G303" s="12" t="s">
        <v>28</v>
      </c>
      <c r="H303" s="12" t="str">
        <f>VLOOKUP(LEFT(B303,3),Table2[#All],2,)</f>
        <v>Personal Care</v>
      </c>
      <c r="I303" s="12" t="s">
        <v>1</v>
      </c>
      <c r="J303" s="14">
        <f>VLOOKUP(Transaction!B303,Product[#All],5,0)</f>
        <v>13500</v>
      </c>
      <c r="K303" s="14">
        <f>VLOOKUP(Transaction!B303,Product[#All],6,0)</f>
        <v>17000</v>
      </c>
      <c r="L303" s="19">
        <f>Transaction[[#This Row],[QTY]]*Transaction[[#This Row],[PURCHASE PRICE]]</f>
        <v>1039500</v>
      </c>
      <c r="M303" s="19">
        <f>Transaction[[#This Row],[QTY]]*Transaction[[#This Row],[SELLING PRICE]]</f>
        <v>1309000</v>
      </c>
      <c r="N303" s="12">
        <f>DAY(Transaction[[#This Row],[DATE]])</f>
        <v>28</v>
      </c>
      <c r="O303" s="12" t="str">
        <f>TEXT(Transaction[[#This Row],[DATE]],"mmm")</f>
        <v>Oct</v>
      </c>
      <c r="P303" s="12">
        <f>YEAR(Transaction[[#This Row],[DATE]])</f>
        <v>2020</v>
      </c>
    </row>
    <row r="304" spans="1:16" x14ac:dyDescent="0.3">
      <c r="A304" s="11">
        <v>44133</v>
      </c>
      <c r="B304" s="12" t="str" cm="1">
        <f t="array" ref="B304">_xlfn.XLOOKUP(G304,Product[[#All],[PRODUCT NAME]],Product[[#All],[CODE]],"",0,1)</f>
        <v>FOD010</v>
      </c>
      <c r="C304" s="12">
        <v>84</v>
      </c>
      <c r="D304" s="12" t="s">
        <v>131</v>
      </c>
      <c r="E304" s="12" t="s">
        <v>132</v>
      </c>
      <c r="F304" s="13">
        <v>0</v>
      </c>
      <c r="G304" s="12" t="s">
        <v>10</v>
      </c>
      <c r="H304" s="12" t="str">
        <f>VLOOKUP(LEFT(B304,3),Table2[#All],2,)</f>
        <v>Food</v>
      </c>
      <c r="I304" s="12" t="s">
        <v>1</v>
      </c>
      <c r="J304" s="14">
        <f>VLOOKUP(Transaction!B304,Product[#All],5,0)</f>
        <v>10000</v>
      </c>
      <c r="K304" s="14">
        <f>VLOOKUP(Transaction!B304,Product[#All],6,0)</f>
        <v>12500</v>
      </c>
      <c r="L304" s="19">
        <f>Transaction[[#This Row],[QTY]]*Transaction[[#This Row],[PURCHASE PRICE]]</f>
        <v>840000</v>
      </c>
      <c r="M304" s="19">
        <f>Transaction[[#This Row],[QTY]]*Transaction[[#This Row],[SELLING PRICE]]</f>
        <v>1050000</v>
      </c>
      <c r="N304" s="12">
        <f>DAY(Transaction[[#This Row],[DATE]])</f>
        <v>29</v>
      </c>
      <c r="O304" s="12" t="str">
        <f>TEXT(Transaction[[#This Row],[DATE]],"mmm")</f>
        <v>Oct</v>
      </c>
      <c r="P304" s="12">
        <f>YEAR(Transaction[[#This Row],[DATE]])</f>
        <v>2020</v>
      </c>
    </row>
    <row r="305" spans="1:16" x14ac:dyDescent="0.3">
      <c r="A305" s="11">
        <v>44134</v>
      </c>
      <c r="B305" s="12" t="str" cm="1">
        <f t="array" ref="B305">_xlfn.XLOOKUP(G305,Product[[#All],[PRODUCT NAME]],Product[[#All],[CODE]],"",0,1)</f>
        <v>PRC009</v>
      </c>
      <c r="C305" s="12">
        <v>75</v>
      </c>
      <c r="D305" s="12" t="s">
        <v>131</v>
      </c>
      <c r="E305" s="12" t="s">
        <v>132</v>
      </c>
      <c r="F305" s="13">
        <v>0</v>
      </c>
      <c r="G305" s="12" t="s">
        <v>29</v>
      </c>
      <c r="H305" s="12" t="str">
        <f>VLOOKUP(LEFT(B305,3),Table2[#All],2,)</f>
        <v>Personal Care</v>
      </c>
      <c r="I305" s="12" t="s">
        <v>1</v>
      </c>
      <c r="J305" s="14">
        <f>VLOOKUP(Transaction!B305,Product[#All],5,0)</f>
        <v>21000</v>
      </c>
      <c r="K305" s="14">
        <f>VLOOKUP(Transaction!B305,Product[#All],6,0)</f>
        <v>25000</v>
      </c>
      <c r="L305" s="19">
        <f>Transaction[[#This Row],[QTY]]*Transaction[[#This Row],[PURCHASE PRICE]]</f>
        <v>1575000</v>
      </c>
      <c r="M305" s="19">
        <f>Transaction[[#This Row],[QTY]]*Transaction[[#This Row],[SELLING PRICE]]</f>
        <v>1875000</v>
      </c>
      <c r="N305" s="12">
        <f>DAY(Transaction[[#This Row],[DATE]])</f>
        <v>30</v>
      </c>
      <c r="O305" s="12" t="str">
        <f>TEXT(Transaction[[#This Row],[DATE]],"mmm")</f>
        <v>Oct</v>
      </c>
      <c r="P305" s="12">
        <f>YEAR(Transaction[[#This Row],[DATE]])</f>
        <v>2020</v>
      </c>
    </row>
    <row r="306" spans="1:16" x14ac:dyDescent="0.3">
      <c r="A306" s="11">
        <v>44135</v>
      </c>
      <c r="B306" s="12" t="str" cm="1">
        <f t="array" ref="B306">_xlfn.XLOOKUP(G306,Product[[#All],[PRODUCT NAME]],Product[[#All],[CODE]],"",0,1)</f>
        <v>ELC002</v>
      </c>
      <c r="C306" s="12">
        <v>75</v>
      </c>
      <c r="D306" s="12" t="s">
        <v>130</v>
      </c>
      <c r="E306" s="12" t="s">
        <v>52</v>
      </c>
      <c r="F306" s="13">
        <v>0</v>
      </c>
      <c r="G306" s="12" t="s">
        <v>42</v>
      </c>
      <c r="H306" s="12" t="str">
        <f>VLOOKUP(LEFT(B306,3),Table2[#All],2,)</f>
        <v>Electronics</v>
      </c>
      <c r="I306" s="12" t="s">
        <v>1</v>
      </c>
      <c r="J306" s="14">
        <f>VLOOKUP(Transaction!B306,Product[#All],5,0)</f>
        <v>20000</v>
      </c>
      <c r="K306" s="14">
        <f>VLOOKUP(Transaction!B306,Product[#All],6,0)</f>
        <v>30000</v>
      </c>
      <c r="L306" s="19">
        <f>Transaction[[#This Row],[QTY]]*Transaction[[#This Row],[PURCHASE PRICE]]</f>
        <v>1500000</v>
      </c>
      <c r="M306" s="19">
        <f>Transaction[[#This Row],[QTY]]*Transaction[[#This Row],[SELLING PRICE]]</f>
        <v>2250000</v>
      </c>
      <c r="N306" s="12">
        <f>DAY(Transaction[[#This Row],[DATE]])</f>
        <v>31</v>
      </c>
      <c r="O306" s="12" t="str">
        <f>TEXT(Transaction[[#This Row],[DATE]],"mmm")</f>
        <v>Oct</v>
      </c>
      <c r="P306" s="12">
        <f>YEAR(Transaction[[#This Row],[DATE]])</f>
        <v>2020</v>
      </c>
    </row>
    <row r="307" spans="1:16" x14ac:dyDescent="0.3">
      <c r="A307" s="11">
        <v>44136</v>
      </c>
      <c r="B307" s="12" t="str" cm="1">
        <f t="array" ref="B307">_xlfn.XLOOKUP(G307,Product[[#All],[PRODUCT NAME]],Product[[#All],[CODE]],"",0,1)</f>
        <v>BEV004</v>
      </c>
      <c r="C307" s="12">
        <v>81</v>
      </c>
      <c r="D307" s="12" t="s">
        <v>53</v>
      </c>
      <c r="E307" s="12" t="s">
        <v>52</v>
      </c>
      <c r="F307" s="13">
        <v>0</v>
      </c>
      <c r="G307" s="12" t="s">
        <v>14</v>
      </c>
      <c r="H307" s="12" t="str">
        <f>VLOOKUP(LEFT(B307,3),Table2[#All],2,)</f>
        <v>Beverage</v>
      </c>
      <c r="I307" s="12" t="s">
        <v>1</v>
      </c>
      <c r="J307" s="14">
        <f>VLOOKUP(Transaction!B307,Product[#All],5,0)</f>
        <v>8000</v>
      </c>
      <c r="K307" s="14">
        <f>VLOOKUP(Transaction!B307,Product[#All],6,0)</f>
        <v>10500</v>
      </c>
      <c r="L307" s="19">
        <f>Transaction[[#This Row],[QTY]]*Transaction[[#This Row],[PURCHASE PRICE]]</f>
        <v>648000</v>
      </c>
      <c r="M307" s="19">
        <f>Transaction[[#This Row],[QTY]]*Transaction[[#This Row],[SELLING PRICE]]</f>
        <v>850500</v>
      </c>
      <c r="N307" s="12">
        <f>DAY(Transaction[[#This Row],[DATE]])</f>
        <v>1</v>
      </c>
      <c r="O307" s="12" t="str">
        <f>TEXT(Transaction[[#This Row],[DATE]],"mmm")</f>
        <v>Nov</v>
      </c>
      <c r="P307" s="12">
        <f>YEAR(Transaction[[#This Row],[DATE]])</f>
        <v>2020</v>
      </c>
    </row>
    <row r="308" spans="1:16" x14ac:dyDescent="0.3">
      <c r="A308" s="11">
        <v>44137</v>
      </c>
      <c r="B308" s="12" t="str" cm="1">
        <f t="array" ref="B308">_xlfn.XLOOKUP(G308,Product[[#All],[PRODUCT NAME]],Product[[#All],[CODE]],"",0,1)</f>
        <v>BEV005</v>
      </c>
      <c r="C308" s="12">
        <v>87</v>
      </c>
      <c r="D308" s="12" t="s">
        <v>130</v>
      </c>
      <c r="E308" s="12" t="s">
        <v>52</v>
      </c>
      <c r="F308" s="13">
        <v>0</v>
      </c>
      <c r="G308" s="12" t="s">
        <v>15</v>
      </c>
      <c r="H308" s="12" t="str">
        <f>VLOOKUP(LEFT(B308,3),Table2[#All],2,)</f>
        <v>Beverage</v>
      </c>
      <c r="I308" s="12" t="s">
        <v>1</v>
      </c>
      <c r="J308" s="14">
        <f>VLOOKUP(Transaction!B308,Product[#All],5,0)</f>
        <v>7500</v>
      </c>
      <c r="K308" s="14">
        <f>VLOOKUP(Transaction!B308,Product[#All],6,0)</f>
        <v>9800</v>
      </c>
      <c r="L308" s="19">
        <f>Transaction[[#This Row],[QTY]]*Transaction[[#This Row],[PURCHASE PRICE]]</f>
        <v>652500</v>
      </c>
      <c r="M308" s="19">
        <f>Transaction[[#This Row],[QTY]]*Transaction[[#This Row],[SELLING PRICE]]</f>
        <v>852600</v>
      </c>
      <c r="N308" s="12">
        <f>DAY(Transaction[[#This Row],[DATE]])</f>
        <v>2</v>
      </c>
      <c r="O308" s="12" t="str">
        <f>TEXT(Transaction[[#This Row],[DATE]],"mmm")</f>
        <v>Nov</v>
      </c>
      <c r="P308" s="12">
        <f>YEAR(Transaction[[#This Row],[DATE]])</f>
        <v>2020</v>
      </c>
    </row>
    <row r="309" spans="1:16" x14ac:dyDescent="0.3">
      <c r="A309" s="11">
        <v>44138</v>
      </c>
      <c r="B309" s="12" t="str" cm="1">
        <f t="array" ref="B309">_xlfn.XLOOKUP(G309,Product[[#All],[PRODUCT NAME]],Product[[#All],[CODE]],"",0,1)</f>
        <v>ELC005</v>
      </c>
      <c r="C309" s="12">
        <v>73</v>
      </c>
      <c r="D309" s="12" t="s">
        <v>53</v>
      </c>
      <c r="E309" s="12" t="s">
        <v>52</v>
      </c>
      <c r="F309" s="13">
        <v>0</v>
      </c>
      <c r="G309" s="12" t="s">
        <v>45</v>
      </c>
      <c r="H309" s="12" t="str">
        <f>VLOOKUP(LEFT(B309,3),Table2[#All],2,)</f>
        <v>Electronics</v>
      </c>
      <c r="I309" s="12" t="s">
        <v>1</v>
      </c>
      <c r="J309" s="14">
        <f>VLOOKUP(Transaction!B309,Product[#All],5,0)</f>
        <v>25000</v>
      </c>
      <c r="K309" s="14">
        <f>VLOOKUP(Transaction!B309,Product[#All],6,0)</f>
        <v>35000</v>
      </c>
      <c r="L309" s="19">
        <f>Transaction[[#This Row],[QTY]]*Transaction[[#This Row],[PURCHASE PRICE]]</f>
        <v>1825000</v>
      </c>
      <c r="M309" s="19">
        <f>Transaction[[#This Row],[QTY]]*Transaction[[#This Row],[SELLING PRICE]]</f>
        <v>2555000</v>
      </c>
      <c r="N309" s="12">
        <f>DAY(Transaction[[#This Row],[DATE]])</f>
        <v>3</v>
      </c>
      <c r="O309" s="12" t="str">
        <f>TEXT(Transaction[[#This Row],[DATE]],"mmm")</f>
        <v>Nov</v>
      </c>
      <c r="P309" s="12">
        <f>YEAR(Transaction[[#This Row],[DATE]])</f>
        <v>2020</v>
      </c>
    </row>
    <row r="310" spans="1:16" x14ac:dyDescent="0.3">
      <c r="A310" s="11">
        <v>44139</v>
      </c>
      <c r="B310" s="12" t="str" cm="1">
        <f t="array" ref="B310">_xlfn.XLOOKUP(G310,Product[[#All],[PRODUCT NAME]],Product[[#All],[CODE]],"",0,1)</f>
        <v>STA008</v>
      </c>
      <c r="C310" s="12">
        <v>83</v>
      </c>
      <c r="D310" s="12" t="s">
        <v>130</v>
      </c>
      <c r="E310" s="12" t="s">
        <v>52</v>
      </c>
      <c r="F310" s="13">
        <v>0</v>
      </c>
      <c r="G310" s="12" t="s">
        <v>38</v>
      </c>
      <c r="H310" s="12" t="str">
        <f>VLOOKUP(LEFT(B310,3),Table2[#All],2,)</f>
        <v>Stationery</v>
      </c>
      <c r="I310" s="12" t="s">
        <v>1</v>
      </c>
      <c r="J310" s="14">
        <f>VLOOKUP(Transaction!B310,Product[#All],5,0)</f>
        <v>5000</v>
      </c>
      <c r="K310" s="14">
        <f>VLOOKUP(Transaction!B310,Product[#All],6,0)</f>
        <v>7500</v>
      </c>
      <c r="L310" s="19">
        <f>Transaction[[#This Row],[QTY]]*Transaction[[#This Row],[PURCHASE PRICE]]</f>
        <v>415000</v>
      </c>
      <c r="M310" s="19">
        <f>Transaction[[#This Row],[QTY]]*Transaction[[#This Row],[SELLING PRICE]]</f>
        <v>622500</v>
      </c>
      <c r="N310" s="12">
        <f>DAY(Transaction[[#This Row],[DATE]])</f>
        <v>4</v>
      </c>
      <c r="O310" s="12" t="str">
        <f>TEXT(Transaction[[#This Row],[DATE]],"mmm")</f>
        <v>Nov</v>
      </c>
      <c r="P310" s="12">
        <f>YEAR(Transaction[[#This Row],[DATE]])</f>
        <v>2020</v>
      </c>
    </row>
    <row r="311" spans="1:16" x14ac:dyDescent="0.3">
      <c r="A311" s="11">
        <v>44140</v>
      </c>
      <c r="B311" s="12" t="str" cm="1">
        <f t="array" ref="B311">_xlfn.XLOOKUP(G311,Product[[#All],[PRODUCT NAME]],Product[[#All],[CODE]],"",0,1)</f>
        <v>BEV008</v>
      </c>
      <c r="C311" s="12">
        <v>78</v>
      </c>
      <c r="D311" s="12" t="s">
        <v>53</v>
      </c>
      <c r="E311" s="12" t="s">
        <v>132</v>
      </c>
      <c r="F311" s="13">
        <v>0</v>
      </c>
      <c r="G311" s="12" t="s">
        <v>18</v>
      </c>
      <c r="H311" s="12" t="str">
        <f>VLOOKUP(LEFT(B311,3),Table2[#All],2,)</f>
        <v>Beverage</v>
      </c>
      <c r="I311" s="12" t="s">
        <v>1</v>
      </c>
      <c r="J311" s="14">
        <f>VLOOKUP(Transaction!B311,Product[#All],5,0)</f>
        <v>11000</v>
      </c>
      <c r="K311" s="14">
        <f>VLOOKUP(Transaction!B311,Product[#All],6,0)</f>
        <v>14000</v>
      </c>
      <c r="L311" s="19">
        <f>Transaction[[#This Row],[QTY]]*Transaction[[#This Row],[PURCHASE PRICE]]</f>
        <v>858000</v>
      </c>
      <c r="M311" s="19">
        <f>Transaction[[#This Row],[QTY]]*Transaction[[#This Row],[SELLING PRICE]]</f>
        <v>1092000</v>
      </c>
      <c r="N311" s="12">
        <f>DAY(Transaction[[#This Row],[DATE]])</f>
        <v>5</v>
      </c>
      <c r="O311" s="12" t="str">
        <f>TEXT(Transaction[[#This Row],[DATE]],"mmm")</f>
        <v>Nov</v>
      </c>
      <c r="P311" s="12">
        <f>YEAR(Transaction[[#This Row],[DATE]])</f>
        <v>2020</v>
      </c>
    </row>
    <row r="312" spans="1:16" x14ac:dyDescent="0.3">
      <c r="A312" s="11">
        <v>44141</v>
      </c>
      <c r="B312" s="12" t="str" cm="1">
        <f t="array" ref="B312">_xlfn.XLOOKUP(G312,Product[[#All],[PRODUCT NAME]],Product[[#All],[CODE]],"",0,1)</f>
        <v>PRC001</v>
      </c>
      <c r="C312" s="12">
        <v>81</v>
      </c>
      <c r="D312" s="12" t="s">
        <v>131</v>
      </c>
      <c r="E312" s="12" t="s">
        <v>132</v>
      </c>
      <c r="F312" s="13">
        <v>0</v>
      </c>
      <c r="G312" s="12" t="s">
        <v>21</v>
      </c>
      <c r="H312" s="12" t="str">
        <f>VLOOKUP(LEFT(B312,3),Table2[#All],2,)</f>
        <v>Personal Care</v>
      </c>
      <c r="I312" s="12" t="s">
        <v>1</v>
      </c>
      <c r="J312" s="14">
        <f>VLOOKUP(Transaction!B312,Product[#All],5,0)</f>
        <v>18000</v>
      </c>
      <c r="K312" s="14">
        <f>VLOOKUP(Transaction!B312,Product[#All],6,0)</f>
        <v>21000</v>
      </c>
      <c r="L312" s="19">
        <f>Transaction[[#This Row],[QTY]]*Transaction[[#This Row],[PURCHASE PRICE]]</f>
        <v>1458000</v>
      </c>
      <c r="M312" s="19">
        <f>Transaction[[#This Row],[QTY]]*Transaction[[#This Row],[SELLING PRICE]]</f>
        <v>1701000</v>
      </c>
      <c r="N312" s="12">
        <f>DAY(Transaction[[#This Row],[DATE]])</f>
        <v>6</v>
      </c>
      <c r="O312" s="12" t="str">
        <f>TEXT(Transaction[[#This Row],[DATE]],"mmm")</f>
        <v>Nov</v>
      </c>
      <c r="P312" s="12">
        <f>YEAR(Transaction[[#This Row],[DATE]])</f>
        <v>2020</v>
      </c>
    </row>
    <row r="313" spans="1:16" x14ac:dyDescent="0.3">
      <c r="A313" s="11">
        <v>44142</v>
      </c>
      <c r="B313" s="12" t="str" cm="1">
        <f t="array" ref="B313">_xlfn.XLOOKUP(G313,Product[[#All],[PRODUCT NAME]],Product[[#All],[CODE]],"",0,1)</f>
        <v>STA010</v>
      </c>
      <c r="C313" s="12">
        <v>88</v>
      </c>
      <c r="D313" s="12" t="s">
        <v>131</v>
      </c>
      <c r="E313" s="12" t="s">
        <v>132</v>
      </c>
      <c r="F313" s="13">
        <v>0</v>
      </c>
      <c r="G313" s="12" t="s">
        <v>40</v>
      </c>
      <c r="H313" s="12" t="str">
        <f>VLOOKUP(LEFT(B313,3),Table2[#All],2,)</f>
        <v>Stationery</v>
      </c>
      <c r="I313" s="12" t="s">
        <v>1</v>
      </c>
      <c r="J313" s="14">
        <f>VLOOKUP(Transaction!B313,Product[#All],5,0)</f>
        <v>3800</v>
      </c>
      <c r="K313" s="14">
        <f>VLOOKUP(Transaction!B313,Product[#All],6,0)</f>
        <v>5500</v>
      </c>
      <c r="L313" s="19">
        <f>Transaction[[#This Row],[QTY]]*Transaction[[#This Row],[PURCHASE PRICE]]</f>
        <v>334400</v>
      </c>
      <c r="M313" s="19">
        <f>Transaction[[#This Row],[QTY]]*Transaction[[#This Row],[SELLING PRICE]]</f>
        <v>484000</v>
      </c>
      <c r="N313" s="12">
        <f>DAY(Transaction[[#This Row],[DATE]])</f>
        <v>7</v>
      </c>
      <c r="O313" s="12" t="str">
        <f>TEXT(Transaction[[#This Row],[DATE]],"mmm")</f>
        <v>Nov</v>
      </c>
      <c r="P313" s="12">
        <f>YEAR(Transaction[[#This Row],[DATE]])</f>
        <v>2020</v>
      </c>
    </row>
    <row r="314" spans="1:16" x14ac:dyDescent="0.3">
      <c r="A314" s="11">
        <v>44143</v>
      </c>
      <c r="B314" s="12" t="str" cm="1">
        <f t="array" ref="B314">_xlfn.XLOOKUP(G314,Product[[#All],[PRODUCT NAME]],Product[[#All],[CODE]],"",0,1)</f>
        <v>STA007</v>
      </c>
      <c r="C314" s="12">
        <v>85</v>
      </c>
      <c r="D314" s="12" t="s">
        <v>53</v>
      </c>
      <c r="E314" s="12" t="s">
        <v>132</v>
      </c>
      <c r="F314" s="13">
        <v>0</v>
      </c>
      <c r="G314" s="12" t="s">
        <v>37</v>
      </c>
      <c r="H314" s="12" t="str">
        <f>VLOOKUP(LEFT(B314,3),Table2[#All],2,)</f>
        <v>Stationery</v>
      </c>
      <c r="I314" s="12" t="s">
        <v>1</v>
      </c>
      <c r="J314" s="14">
        <f>VLOOKUP(Transaction!B314,Product[#All],5,0)</f>
        <v>4500</v>
      </c>
      <c r="K314" s="14">
        <f>VLOOKUP(Transaction!B314,Product[#All],6,0)</f>
        <v>6800</v>
      </c>
      <c r="L314" s="19">
        <f>Transaction[[#This Row],[QTY]]*Transaction[[#This Row],[PURCHASE PRICE]]</f>
        <v>382500</v>
      </c>
      <c r="M314" s="19">
        <f>Transaction[[#This Row],[QTY]]*Transaction[[#This Row],[SELLING PRICE]]</f>
        <v>578000</v>
      </c>
      <c r="N314" s="12">
        <f>DAY(Transaction[[#This Row],[DATE]])</f>
        <v>8</v>
      </c>
      <c r="O314" s="12" t="str">
        <f>TEXT(Transaction[[#This Row],[DATE]],"mmm")</f>
        <v>Nov</v>
      </c>
      <c r="P314" s="12">
        <f>YEAR(Transaction[[#This Row],[DATE]])</f>
        <v>2020</v>
      </c>
    </row>
    <row r="315" spans="1:16" x14ac:dyDescent="0.3">
      <c r="A315" s="11">
        <v>44144</v>
      </c>
      <c r="B315" s="12" t="str" cm="1">
        <f t="array" ref="B315">_xlfn.XLOOKUP(G315,Product[[#All],[PRODUCT NAME]],Product[[#All],[CODE]],"",0,1)</f>
        <v>STA009</v>
      </c>
      <c r="C315" s="12">
        <v>71</v>
      </c>
      <c r="D315" s="12" t="s">
        <v>131</v>
      </c>
      <c r="E315" s="12" t="s">
        <v>52</v>
      </c>
      <c r="F315" s="13">
        <v>0</v>
      </c>
      <c r="G315" s="12" t="s">
        <v>39</v>
      </c>
      <c r="H315" s="12" t="str">
        <f>VLOOKUP(LEFT(B315,3),Table2[#All],2,)</f>
        <v>Stationery</v>
      </c>
      <c r="I315" s="12" t="s">
        <v>1</v>
      </c>
      <c r="J315" s="14">
        <f>VLOOKUP(Transaction!B315,Product[#All],5,0)</f>
        <v>6000</v>
      </c>
      <c r="K315" s="14">
        <f>VLOOKUP(Transaction!B315,Product[#All],6,0)</f>
        <v>8000</v>
      </c>
      <c r="L315" s="19">
        <f>Transaction[[#This Row],[QTY]]*Transaction[[#This Row],[PURCHASE PRICE]]</f>
        <v>426000</v>
      </c>
      <c r="M315" s="19">
        <f>Transaction[[#This Row],[QTY]]*Transaction[[#This Row],[SELLING PRICE]]</f>
        <v>568000</v>
      </c>
      <c r="N315" s="12">
        <f>DAY(Transaction[[#This Row],[DATE]])</f>
        <v>9</v>
      </c>
      <c r="O315" s="12" t="str">
        <f>TEXT(Transaction[[#This Row],[DATE]],"mmm")</f>
        <v>Nov</v>
      </c>
      <c r="P315" s="12">
        <f>YEAR(Transaction[[#This Row],[DATE]])</f>
        <v>2020</v>
      </c>
    </row>
    <row r="316" spans="1:16" x14ac:dyDescent="0.3">
      <c r="A316" s="11">
        <v>44145</v>
      </c>
      <c r="B316" s="12" t="str" cm="1">
        <f t="array" ref="B316">_xlfn.XLOOKUP(G316,Product[[#All],[PRODUCT NAME]],Product[[#All],[CODE]],"",0,1)</f>
        <v>STA005</v>
      </c>
      <c r="C316" s="12">
        <v>75</v>
      </c>
      <c r="D316" s="12" t="s">
        <v>131</v>
      </c>
      <c r="E316" s="12" t="s">
        <v>132</v>
      </c>
      <c r="F316" s="13">
        <v>0</v>
      </c>
      <c r="G316" s="12" t="s">
        <v>35</v>
      </c>
      <c r="H316" s="12" t="str">
        <f>VLOOKUP(LEFT(B316,3),Table2[#All],2,)</f>
        <v>Stationery</v>
      </c>
      <c r="I316" s="12" t="s">
        <v>1</v>
      </c>
      <c r="J316" s="14">
        <f>VLOOKUP(Transaction!B316,Product[#All],5,0)</f>
        <v>2200</v>
      </c>
      <c r="K316" s="14">
        <f>VLOOKUP(Transaction!B316,Product[#All],6,0)</f>
        <v>3500</v>
      </c>
      <c r="L316" s="19">
        <f>Transaction[[#This Row],[QTY]]*Transaction[[#This Row],[PURCHASE PRICE]]</f>
        <v>165000</v>
      </c>
      <c r="M316" s="19">
        <f>Transaction[[#This Row],[QTY]]*Transaction[[#This Row],[SELLING PRICE]]</f>
        <v>262500</v>
      </c>
      <c r="N316" s="12">
        <f>DAY(Transaction[[#This Row],[DATE]])</f>
        <v>10</v>
      </c>
      <c r="O316" s="12" t="str">
        <f>TEXT(Transaction[[#This Row],[DATE]],"mmm")</f>
        <v>Nov</v>
      </c>
      <c r="P316" s="12">
        <f>YEAR(Transaction[[#This Row],[DATE]])</f>
        <v>2020</v>
      </c>
    </row>
    <row r="317" spans="1:16" x14ac:dyDescent="0.3">
      <c r="A317" s="11">
        <v>44146</v>
      </c>
      <c r="B317" s="12" t="str" cm="1">
        <f t="array" ref="B317">_xlfn.XLOOKUP(G317,Product[[#All],[PRODUCT NAME]],Product[[#All],[CODE]],"",0,1)</f>
        <v>BEV010</v>
      </c>
      <c r="C317" s="12">
        <v>78</v>
      </c>
      <c r="D317" s="12" t="s">
        <v>131</v>
      </c>
      <c r="E317" s="12" t="s">
        <v>132</v>
      </c>
      <c r="F317" s="13">
        <v>0</v>
      </c>
      <c r="G317" s="12" t="s">
        <v>20</v>
      </c>
      <c r="H317" s="12" t="str">
        <f>VLOOKUP(LEFT(B317,3),Table2[#All],2,)</f>
        <v>Beverage</v>
      </c>
      <c r="I317" s="12" t="s">
        <v>1</v>
      </c>
      <c r="J317" s="14">
        <f>VLOOKUP(Transaction!B317,Product[#All],5,0)</f>
        <v>12000</v>
      </c>
      <c r="K317" s="14">
        <f>VLOOKUP(Transaction!B317,Product[#All],6,0)</f>
        <v>15500</v>
      </c>
      <c r="L317" s="19">
        <f>Transaction[[#This Row],[QTY]]*Transaction[[#This Row],[PURCHASE PRICE]]</f>
        <v>936000</v>
      </c>
      <c r="M317" s="19">
        <f>Transaction[[#This Row],[QTY]]*Transaction[[#This Row],[SELLING PRICE]]</f>
        <v>1209000</v>
      </c>
      <c r="N317" s="12">
        <f>DAY(Transaction[[#This Row],[DATE]])</f>
        <v>11</v>
      </c>
      <c r="O317" s="12" t="str">
        <f>TEXT(Transaction[[#This Row],[DATE]],"mmm")</f>
        <v>Nov</v>
      </c>
      <c r="P317" s="12">
        <f>YEAR(Transaction[[#This Row],[DATE]])</f>
        <v>2020</v>
      </c>
    </row>
    <row r="318" spans="1:16" x14ac:dyDescent="0.3">
      <c r="A318" s="11">
        <v>44147</v>
      </c>
      <c r="B318" s="12" t="str" cm="1">
        <f t="array" ref="B318">_xlfn.XLOOKUP(G318,Product[[#All],[PRODUCT NAME]],Product[[#All],[CODE]],"",0,1)</f>
        <v>PRC005</v>
      </c>
      <c r="C318" s="12">
        <v>78</v>
      </c>
      <c r="D318" s="12" t="s">
        <v>53</v>
      </c>
      <c r="E318" s="12" t="s">
        <v>132</v>
      </c>
      <c r="F318" s="13">
        <v>0</v>
      </c>
      <c r="G318" s="12" t="s">
        <v>25</v>
      </c>
      <c r="H318" s="12" t="str">
        <f>VLOOKUP(LEFT(B318,3),Table2[#All],2,)</f>
        <v>Personal Care</v>
      </c>
      <c r="I318" s="12" t="s">
        <v>1</v>
      </c>
      <c r="J318" s="14">
        <f>VLOOKUP(Transaction!B318,Product[#All],5,0)</f>
        <v>20500</v>
      </c>
      <c r="K318" s="14">
        <f>VLOOKUP(Transaction!B318,Product[#All],6,0)</f>
        <v>24000</v>
      </c>
      <c r="L318" s="19">
        <f>Transaction[[#This Row],[QTY]]*Transaction[[#This Row],[PURCHASE PRICE]]</f>
        <v>1599000</v>
      </c>
      <c r="M318" s="19">
        <f>Transaction[[#This Row],[QTY]]*Transaction[[#This Row],[SELLING PRICE]]</f>
        <v>1872000</v>
      </c>
      <c r="N318" s="12">
        <f>DAY(Transaction[[#This Row],[DATE]])</f>
        <v>12</v>
      </c>
      <c r="O318" s="12" t="str">
        <f>TEXT(Transaction[[#This Row],[DATE]],"mmm")</f>
        <v>Nov</v>
      </c>
      <c r="P318" s="12">
        <f>YEAR(Transaction[[#This Row],[DATE]])</f>
        <v>2020</v>
      </c>
    </row>
    <row r="319" spans="1:16" x14ac:dyDescent="0.3">
      <c r="A319" s="11">
        <v>44148</v>
      </c>
      <c r="B319" s="12" t="str" cm="1">
        <f t="array" ref="B319">_xlfn.XLOOKUP(G319,Product[[#All],[PRODUCT NAME]],Product[[#All],[CODE]],"",0,1)</f>
        <v>PRC004</v>
      </c>
      <c r="C319" s="12">
        <v>88</v>
      </c>
      <c r="D319" s="12" t="s">
        <v>131</v>
      </c>
      <c r="E319" s="12" t="s">
        <v>52</v>
      </c>
      <c r="F319" s="13">
        <v>0</v>
      </c>
      <c r="G319" s="12" t="s">
        <v>24</v>
      </c>
      <c r="H319" s="12" t="str">
        <f>VLOOKUP(LEFT(B319,3),Table2[#All],2,)</f>
        <v>Personal Care</v>
      </c>
      <c r="I319" s="12" t="s">
        <v>1</v>
      </c>
      <c r="J319" s="14">
        <f>VLOOKUP(Transaction!B319,Product[#All],5,0)</f>
        <v>7200</v>
      </c>
      <c r="K319" s="14">
        <f>VLOOKUP(Transaction!B319,Product[#All],6,0)</f>
        <v>10000</v>
      </c>
      <c r="L319" s="19">
        <f>Transaction[[#This Row],[QTY]]*Transaction[[#This Row],[PURCHASE PRICE]]</f>
        <v>633600</v>
      </c>
      <c r="M319" s="19">
        <f>Transaction[[#This Row],[QTY]]*Transaction[[#This Row],[SELLING PRICE]]</f>
        <v>880000</v>
      </c>
      <c r="N319" s="12">
        <f>DAY(Transaction[[#This Row],[DATE]])</f>
        <v>13</v>
      </c>
      <c r="O319" s="12" t="str">
        <f>TEXT(Transaction[[#This Row],[DATE]],"mmm")</f>
        <v>Nov</v>
      </c>
      <c r="P319" s="12">
        <f>YEAR(Transaction[[#This Row],[DATE]])</f>
        <v>2020</v>
      </c>
    </row>
    <row r="320" spans="1:16" x14ac:dyDescent="0.3">
      <c r="A320" s="11">
        <v>44149</v>
      </c>
      <c r="B320" s="12" t="str" cm="1">
        <f t="array" ref="B320">_xlfn.XLOOKUP(G320,Product[[#All],[PRODUCT NAME]],Product[[#All],[CODE]],"",0,1)</f>
        <v>ELC006</v>
      </c>
      <c r="C320" s="12">
        <v>86</v>
      </c>
      <c r="D320" s="12" t="s">
        <v>131</v>
      </c>
      <c r="E320" s="12" t="s">
        <v>132</v>
      </c>
      <c r="F320" s="13">
        <v>0</v>
      </c>
      <c r="G320" s="12" t="s">
        <v>141</v>
      </c>
      <c r="H320" s="12" t="str">
        <f>VLOOKUP(LEFT(B320,3),Table2[#All],2,)</f>
        <v>Electronics</v>
      </c>
      <c r="I320" s="12" t="s">
        <v>1</v>
      </c>
      <c r="J320" s="14">
        <f>VLOOKUP(Transaction!B320,Product[#All],5,0)</f>
        <v>15000</v>
      </c>
      <c r="K320" s="14">
        <f>VLOOKUP(Transaction!B320,Product[#All],6,0)</f>
        <v>20000</v>
      </c>
      <c r="L320" s="19">
        <f>Transaction[[#This Row],[QTY]]*Transaction[[#This Row],[PURCHASE PRICE]]</f>
        <v>1290000</v>
      </c>
      <c r="M320" s="19">
        <f>Transaction[[#This Row],[QTY]]*Transaction[[#This Row],[SELLING PRICE]]</f>
        <v>1720000</v>
      </c>
      <c r="N320" s="12">
        <f>DAY(Transaction[[#This Row],[DATE]])</f>
        <v>14</v>
      </c>
      <c r="O320" s="12" t="str">
        <f>TEXT(Transaction[[#This Row],[DATE]],"mmm")</f>
        <v>Nov</v>
      </c>
      <c r="P320" s="12">
        <f>YEAR(Transaction[[#This Row],[DATE]])</f>
        <v>2020</v>
      </c>
    </row>
    <row r="321" spans="1:16" x14ac:dyDescent="0.3">
      <c r="A321" s="11">
        <v>44150</v>
      </c>
      <c r="B321" s="12" t="str" cm="1">
        <f t="array" ref="B321">_xlfn.XLOOKUP(G321,Product[[#All],[PRODUCT NAME]],Product[[#All],[CODE]],"",0,1)</f>
        <v>FOD006</v>
      </c>
      <c r="C321" s="12">
        <v>83</v>
      </c>
      <c r="D321" s="12" t="s">
        <v>131</v>
      </c>
      <c r="E321" s="12" t="s">
        <v>132</v>
      </c>
      <c r="F321" s="13">
        <v>0</v>
      </c>
      <c r="G321" s="12" t="s">
        <v>6</v>
      </c>
      <c r="H321" s="12" t="str">
        <f>VLOOKUP(LEFT(B321,3),Table2[#All],2,)</f>
        <v>Food</v>
      </c>
      <c r="I321" s="12" t="s">
        <v>1</v>
      </c>
      <c r="J321" s="14">
        <f>VLOOKUP(Transaction!B321,Product[#All],5,0)</f>
        <v>4800</v>
      </c>
      <c r="K321" s="14">
        <f>VLOOKUP(Transaction!B321,Product[#All],6,0)</f>
        <v>6500</v>
      </c>
      <c r="L321" s="19">
        <f>Transaction[[#This Row],[QTY]]*Transaction[[#This Row],[PURCHASE PRICE]]</f>
        <v>398400</v>
      </c>
      <c r="M321" s="19">
        <f>Transaction[[#This Row],[QTY]]*Transaction[[#This Row],[SELLING PRICE]]</f>
        <v>539500</v>
      </c>
      <c r="N321" s="12">
        <f>DAY(Transaction[[#This Row],[DATE]])</f>
        <v>15</v>
      </c>
      <c r="O321" s="12" t="str">
        <f>TEXT(Transaction[[#This Row],[DATE]],"mmm")</f>
        <v>Nov</v>
      </c>
      <c r="P321" s="12">
        <f>YEAR(Transaction[[#This Row],[DATE]])</f>
        <v>2020</v>
      </c>
    </row>
    <row r="322" spans="1:16" x14ac:dyDescent="0.3">
      <c r="A322" s="11">
        <v>44151</v>
      </c>
      <c r="B322" s="12" t="str" cm="1">
        <f t="array" ref="B322">_xlfn.XLOOKUP(G322,Product[[#All],[PRODUCT NAME]],Product[[#All],[CODE]],"",0,1)</f>
        <v>ELC006</v>
      </c>
      <c r="C322" s="12">
        <v>89</v>
      </c>
      <c r="D322" s="12" t="s">
        <v>130</v>
      </c>
      <c r="E322" s="12" t="s">
        <v>132</v>
      </c>
      <c r="F322" s="13">
        <v>0</v>
      </c>
      <c r="G322" s="12" t="s">
        <v>141</v>
      </c>
      <c r="H322" s="12" t="str">
        <f>VLOOKUP(LEFT(B322,3),Table2[#All],2,)</f>
        <v>Electronics</v>
      </c>
      <c r="I322" s="12" t="s">
        <v>1</v>
      </c>
      <c r="J322" s="14">
        <f>VLOOKUP(Transaction!B322,Product[#All],5,0)</f>
        <v>15000</v>
      </c>
      <c r="K322" s="14">
        <f>VLOOKUP(Transaction!B322,Product[#All],6,0)</f>
        <v>20000</v>
      </c>
      <c r="L322" s="19">
        <f>Transaction[[#This Row],[QTY]]*Transaction[[#This Row],[PURCHASE PRICE]]</f>
        <v>1335000</v>
      </c>
      <c r="M322" s="19">
        <f>Transaction[[#This Row],[QTY]]*Transaction[[#This Row],[SELLING PRICE]]</f>
        <v>1780000</v>
      </c>
      <c r="N322" s="12">
        <f>DAY(Transaction[[#This Row],[DATE]])</f>
        <v>16</v>
      </c>
      <c r="O322" s="12" t="str">
        <f>TEXT(Transaction[[#This Row],[DATE]],"mmm")</f>
        <v>Nov</v>
      </c>
      <c r="P322" s="12">
        <f>YEAR(Transaction[[#This Row],[DATE]])</f>
        <v>2020</v>
      </c>
    </row>
    <row r="323" spans="1:16" x14ac:dyDescent="0.3">
      <c r="A323" s="11">
        <v>44152</v>
      </c>
      <c r="B323" s="12" t="str" cm="1">
        <f t="array" ref="B323">_xlfn.XLOOKUP(G323,Product[[#All],[PRODUCT NAME]],Product[[#All],[CODE]],"",0,1)</f>
        <v>PRC009</v>
      </c>
      <c r="C323" s="12">
        <v>82</v>
      </c>
      <c r="D323" s="12" t="s">
        <v>131</v>
      </c>
      <c r="E323" s="12" t="s">
        <v>132</v>
      </c>
      <c r="F323" s="13">
        <v>0</v>
      </c>
      <c r="G323" s="12" t="s">
        <v>29</v>
      </c>
      <c r="H323" s="12" t="str">
        <f>VLOOKUP(LEFT(B323,3),Table2[#All],2,)</f>
        <v>Personal Care</v>
      </c>
      <c r="I323" s="12" t="s">
        <v>1</v>
      </c>
      <c r="J323" s="14">
        <f>VLOOKUP(Transaction!B323,Product[#All],5,0)</f>
        <v>21000</v>
      </c>
      <c r="K323" s="14">
        <f>VLOOKUP(Transaction!B323,Product[#All],6,0)</f>
        <v>25000</v>
      </c>
      <c r="L323" s="19">
        <f>Transaction[[#This Row],[QTY]]*Transaction[[#This Row],[PURCHASE PRICE]]</f>
        <v>1722000</v>
      </c>
      <c r="M323" s="19">
        <f>Transaction[[#This Row],[QTY]]*Transaction[[#This Row],[SELLING PRICE]]</f>
        <v>2050000</v>
      </c>
      <c r="N323" s="12">
        <f>DAY(Transaction[[#This Row],[DATE]])</f>
        <v>17</v>
      </c>
      <c r="O323" s="12" t="str">
        <f>TEXT(Transaction[[#This Row],[DATE]],"mmm")</f>
        <v>Nov</v>
      </c>
      <c r="P323" s="12">
        <f>YEAR(Transaction[[#This Row],[DATE]])</f>
        <v>2020</v>
      </c>
    </row>
    <row r="324" spans="1:16" x14ac:dyDescent="0.3">
      <c r="A324" s="11">
        <v>44153</v>
      </c>
      <c r="B324" s="12" t="str" cm="1">
        <f t="array" ref="B324">_xlfn.XLOOKUP(G324,Product[[#All],[PRODUCT NAME]],Product[[#All],[CODE]],"",0,1)</f>
        <v>STA001</v>
      </c>
      <c r="C324" s="12">
        <v>83</v>
      </c>
      <c r="D324" s="12" t="s">
        <v>131</v>
      </c>
      <c r="E324" s="12" t="s">
        <v>132</v>
      </c>
      <c r="F324" s="13">
        <v>0</v>
      </c>
      <c r="G324" s="12" t="s">
        <v>31</v>
      </c>
      <c r="H324" s="12" t="str">
        <f>VLOOKUP(LEFT(B324,3),Table2[#All],2,)</f>
        <v>Stationery</v>
      </c>
      <c r="I324" s="12" t="s">
        <v>1</v>
      </c>
      <c r="J324" s="14">
        <f>VLOOKUP(Transaction!B324,Product[#All],5,0)</f>
        <v>9500</v>
      </c>
      <c r="K324" s="14">
        <f>VLOOKUP(Transaction!B324,Product[#All],6,0)</f>
        <v>12000</v>
      </c>
      <c r="L324" s="19">
        <f>Transaction[[#This Row],[QTY]]*Transaction[[#This Row],[PURCHASE PRICE]]</f>
        <v>788500</v>
      </c>
      <c r="M324" s="19">
        <f>Transaction[[#This Row],[QTY]]*Transaction[[#This Row],[SELLING PRICE]]</f>
        <v>996000</v>
      </c>
      <c r="N324" s="12">
        <f>DAY(Transaction[[#This Row],[DATE]])</f>
        <v>18</v>
      </c>
      <c r="O324" s="12" t="str">
        <f>TEXT(Transaction[[#This Row],[DATE]],"mmm")</f>
        <v>Nov</v>
      </c>
      <c r="P324" s="12">
        <f>YEAR(Transaction[[#This Row],[DATE]])</f>
        <v>2020</v>
      </c>
    </row>
    <row r="325" spans="1:16" x14ac:dyDescent="0.3">
      <c r="A325" s="11">
        <v>44154</v>
      </c>
      <c r="B325" s="12" t="str" cm="1">
        <f t="array" ref="B325">_xlfn.XLOOKUP(G325,Product[[#All],[PRODUCT NAME]],Product[[#All],[CODE]],"",0,1)</f>
        <v>BEV006</v>
      </c>
      <c r="C325" s="12">
        <v>77</v>
      </c>
      <c r="D325" s="12" t="s">
        <v>130</v>
      </c>
      <c r="E325" s="12" t="s">
        <v>132</v>
      </c>
      <c r="F325" s="13">
        <v>0</v>
      </c>
      <c r="G325" s="12" t="s">
        <v>16</v>
      </c>
      <c r="H325" s="12" t="str">
        <f>VLOOKUP(LEFT(B325,3),Table2[#All],2,)</f>
        <v>Beverage</v>
      </c>
      <c r="I325" s="12" t="s">
        <v>1</v>
      </c>
      <c r="J325" s="14">
        <f>VLOOKUP(Transaction!B325,Product[#All],5,0)</f>
        <v>7200</v>
      </c>
      <c r="K325" s="14">
        <f>VLOOKUP(Transaction!B325,Product[#All],6,0)</f>
        <v>9500</v>
      </c>
      <c r="L325" s="19">
        <f>Transaction[[#This Row],[QTY]]*Transaction[[#This Row],[PURCHASE PRICE]]</f>
        <v>554400</v>
      </c>
      <c r="M325" s="19">
        <f>Transaction[[#This Row],[QTY]]*Transaction[[#This Row],[SELLING PRICE]]</f>
        <v>731500</v>
      </c>
      <c r="N325" s="12">
        <f>DAY(Transaction[[#This Row],[DATE]])</f>
        <v>19</v>
      </c>
      <c r="O325" s="12" t="str">
        <f>TEXT(Transaction[[#This Row],[DATE]],"mmm")</f>
        <v>Nov</v>
      </c>
      <c r="P325" s="12">
        <f>YEAR(Transaction[[#This Row],[DATE]])</f>
        <v>2020</v>
      </c>
    </row>
    <row r="326" spans="1:16" x14ac:dyDescent="0.3">
      <c r="A326" s="11">
        <v>44155</v>
      </c>
      <c r="B326" s="12" t="str" cm="1">
        <f t="array" ref="B326">_xlfn.XLOOKUP(G326,Product[[#All],[PRODUCT NAME]],Product[[#All],[CODE]],"",0,1)</f>
        <v>STA008</v>
      </c>
      <c r="C326" s="12">
        <v>85</v>
      </c>
      <c r="D326" s="12" t="s">
        <v>130</v>
      </c>
      <c r="E326" s="12" t="s">
        <v>132</v>
      </c>
      <c r="F326" s="13">
        <v>0</v>
      </c>
      <c r="G326" s="12" t="s">
        <v>38</v>
      </c>
      <c r="H326" s="12" t="str">
        <f>VLOOKUP(LEFT(B326,3),Table2[#All],2,)</f>
        <v>Stationery</v>
      </c>
      <c r="I326" s="12" t="s">
        <v>1</v>
      </c>
      <c r="J326" s="14">
        <f>VLOOKUP(Transaction!B326,Product[#All],5,0)</f>
        <v>5000</v>
      </c>
      <c r="K326" s="14">
        <f>VLOOKUP(Transaction!B326,Product[#All],6,0)</f>
        <v>7500</v>
      </c>
      <c r="L326" s="19">
        <f>Transaction[[#This Row],[QTY]]*Transaction[[#This Row],[PURCHASE PRICE]]</f>
        <v>425000</v>
      </c>
      <c r="M326" s="19">
        <f>Transaction[[#This Row],[QTY]]*Transaction[[#This Row],[SELLING PRICE]]</f>
        <v>637500</v>
      </c>
      <c r="N326" s="12">
        <f>DAY(Transaction[[#This Row],[DATE]])</f>
        <v>20</v>
      </c>
      <c r="O326" s="12" t="str">
        <f>TEXT(Transaction[[#This Row],[DATE]],"mmm")</f>
        <v>Nov</v>
      </c>
      <c r="P326" s="12">
        <f>YEAR(Transaction[[#This Row],[DATE]])</f>
        <v>2020</v>
      </c>
    </row>
    <row r="327" spans="1:16" x14ac:dyDescent="0.3">
      <c r="A327" s="11">
        <v>44156</v>
      </c>
      <c r="B327" s="12" t="str" cm="1">
        <f t="array" ref="B327">_xlfn.XLOOKUP(G327,Product[[#All],[PRODUCT NAME]],Product[[#All],[CODE]],"",0,1)</f>
        <v>FOD010</v>
      </c>
      <c r="C327" s="12">
        <v>77</v>
      </c>
      <c r="D327" s="12" t="s">
        <v>131</v>
      </c>
      <c r="E327" s="12" t="s">
        <v>132</v>
      </c>
      <c r="F327" s="13">
        <v>0</v>
      </c>
      <c r="G327" s="12" t="s">
        <v>10</v>
      </c>
      <c r="H327" s="12" t="str">
        <f>VLOOKUP(LEFT(B327,3),Table2[#All],2,)</f>
        <v>Food</v>
      </c>
      <c r="I327" s="12" t="s">
        <v>1</v>
      </c>
      <c r="J327" s="14">
        <f>VLOOKUP(Transaction!B327,Product[#All],5,0)</f>
        <v>10000</v>
      </c>
      <c r="K327" s="14">
        <f>VLOOKUP(Transaction!B327,Product[#All],6,0)</f>
        <v>12500</v>
      </c>
      <c r="L327" s="19">
        <f>Transaction[[#This Row],[QTY]]*Transaction[[#This Row],[PURCHASE PRICE]]</f>
        <v>770000</v>
      </c>
      <c r="M327" s="19">
        <f>Transaction[[#This Row],[QTY]]*Transaction[[#This Row],[SELLING PRICE]]</f>
        <v>962500</v>
      </c>
      <c r="N327" s="12">
        <f>DAY(Transaction[[#This Row],[DATE]])</f>
        <v>21</v>
      </c>
      <c r="O327" s="12" t="str">
        <f>TEXT(Transaction[[#This Row],[DATE]],"mmm")</f>
        <v>Nov</v>
      </c>
      <c r="P327" s="12">
        <f>YEAR(Transaction[[#This Row],[DATE]])</f>
        <v>2020</v>
      </c>
    </row>
    <row r="328" spans="1:16" x14ac:dyDescent="0.3">
      <c r="A328" s="11">
        <v>44157</v>
      </c>
      <c r="B328" s="12" t="str" cm="1">
        <f t="array" ref="B328">_xlfn.XLOOKUP(G328,Product[[#All],[PRODUCT NAME]],Product[[#All],[CODE]],"",0,1)</f>
        <v>FOD008</v>
      </c>
      <c r="C328" s="12">
        <v>74</v>
      </c>
      <c r="D328" s="12" t="s">
        <v>130</v>
      </c>
      <c r="E328" s="12" t="s">
        <v>52</v>
      </c>
      <c r="F328" s="13">
        <v>0</v>
      </c>
      <c r="G328" s="12" t="s">
        <v>8</v>
      </c>
      <c r="H328" s="12" t="str">
        <f>VLOOKUP(LEFT(B328,3),Table2[#All],2,)</f>
        <v>Food</v>
      </c>
      <c r="I328" s="12" t="s">
        <v>1</v>
      </c>
      <c r="J328" s="14">
        <f>VLOOKUP(Transaction!B328,Product[#All],5,0)</f>
        <v>3000</v>
      </c>
      <c r="K328" s="14">
        <f>VLOOKUP(Transaction!B328,Product[#All],6,0)</f>
        <v>4500</v>
      </c>
      <c r="L328" s="19">
        <f>Transaction[[#This Row],[QTY]]*Transaction[[#This Row],[PURCHASE PRICE]]</f>
        <v>222000</v>
      </c>
      <c r="M328" s="19">
        <f>Transaction[[#This Row],[QTY]]*Transaction[[#This Row],[SELLING PRICE]]</f>
        <v>333000</v>
      </c>
      <c r="N328" s="12">
        <f>DAY(Transaction[[#This Row],[DATE]])</f>
        <v>22</v>
      </c>
      <c r="O328" s="12" t="str">
        <f>TEXT(Transaction[[#This Row],[DATE]],"mmm")</f>
        <v>Nov</v>
      </c>
      <c r="P328" s="12">
        <f>YEAR(Transaction[[#This Row],[DATE]])</f>
        <v>2020</v>
      </c>
    </row>
    <row r="329" spans="1:16" x14ac:dyDescent="0.3">
      <c r="A329" s="11">
        <v>44158</v>
      </c>
      <c r="B329" s="12" t="str" cm="1">
        <f t="array" ref="B329">_xlfn.XLOOKUP(G329,Product[[#All],[PRODUCT NAME]],Product[[#All],[CODE]],"",0,1)</f>
        <v>FOD004</v>
      </c>
      <c r="C329" s="12">
        <v>73</v>
      </c>
      <c r="D329" s="12" t="s">
        <v>131</v>
      </c>
      <c r="E329" s="12" t="s">
        <v>132</v>
      </c>
      <c r="F329" s="13">
        <v>0</v>
      </c>
      <c r="G329" s="12" t="s">
        <v>4</v>
      </c>
      <c r="H329" s="12" t="str">
        <f>VLOOKUP(LEFT(B329,3),Table2[#All],2,)</f>
        <v>Food</v>
      </c>
      <c r="I329" s="12" t="s">
        <v>1</v>
      </c>
      <c r="J329" s="14">
        <f>VLOOKUP(Transaction!B329,Product[#All],5,0)</f>
        <v>6200</v>
      </c>
      <c r="K329" s="14">
        <f>VLOOKUP(Transaction!B329,Product[#All],6,0)</f>
        <v>7800</v>
      </c>
      <c r="L329" s="19">
        <f>Transaction[[#This Row],[QTY]]*Transaction[[#This Row],[PURCHASE PRICE]]</f>
        <v>452600</v>
      </c>
      <c r="M329" s="19">
        <f>Transaction[[#This Row],[QTY]]*Transaction[[#This Row],[SELLING PRICE]]</f>
        <v>569400</v>
      </c>
      <c r="N329" s="12">
        <f>DAY(Transaction[[#This Row],[DATE]])</f>
        <v>23</v>
      </c>
      <c r="O329" s="12" t="str">
        <f>TEXT(Transaction[[#This Row],[DATE]],"mmm")</f>
        <v>Nov</v>
      </c>
      <c r="P329" s="12">
        <f>YEAR(Transaction[[#This Row],[DATE]])</f>
        <v>2020</v>
      </c>
    </row>
    <row r="330" spans="1:16" x14ac:dyDescent="0.3">
      <c r="A330" s="11">
        <v>44159</v>
      </c>
      <c r="B330" s="12" t="str" cm="1">
        <f t="array" ref="B330">_xlfn.XLOOKUP(G330,Product[[#All],[PRODUCT NAME]],Product[[#All],[CODE]],"",0,1)</f>
        <v>FOD006</v>
      </c>
      <c r="C330" s="12">
        <v>86</v>
      </c>
      <c r="D330" s="12" t="s">
        <v>53</v>
      </c>
      <c r="E330" s="12" t="s">
        <v>52</v>
      </c>
      <c r="F330" s="13">
        <v>0</v>
      </c>
      <c r="G330" s="12" t="s">
        <v>6</v>
      </c>
      <c r="H330" s="12" t="str">
        <f>VLOOKUP(LEFT(B330,3),Table2[#All],2,)</f>
        <v>Food</v>
      </c>
      <c r="I330" s="12" t="s">
        <v>1</v>
      </c>
      <c r="J330" s="14">
        <f>VLOOKUP(Transaction!B330,Product[#All],5,0)</f>
        <v>4800</v>
      </c>
      <c r="K330" s="14">
        <f>VLOOKUP(Transaction!B330,Product[#All],6,0)</f>
        <v>6500</v>
      </c>
      <c r="L330" s="19">
        <f>Transaction[[#This Row],[QTY]]*Transaction[[#This Row],[PURCHASE PRICE]]</f>
        <v>412800</v>
      </c>
      <c r="M330" s="19">
        <f>Transaction[[#This Row],[QTY]]*Transaction[[#This Row],[SELLING PRICE]]</f>
        <v>559000</v>
      </c>
      <c r="N330" s="12">
        <f>DAY(Transaction[[#This Row],[DATE]])</f>
        <v>24</v>
      </c>
      <c r="O330" s="12" t="str">
        <f>TEXT(Transaction[[#This Row],[DATE]],"mmm")</f>
        <v>Nov</v>
      </c>
      <c r="P330" s="12">
        <f>YEAR(Transaction[[#This Row],[DATE]])</f>
        <v>2020</v>
      </c>
    </row>
    <row r="331" spans="1:16" x14ac:dyDescent="0.3">
      <c r="A331" s="11">
        <v>44160</v>
      </c>
      <c r="B331" s="12" t="str" cm="1">
        <f t="array" ref="B331">_xlfn.XLOOKUP(G331,Product[[#All],[PRODUCT NAME]],Product[[#All],[CODE]],"",0,1)</f>
        <v>STA009</v>
      </c>
      <c r="C331" s="12">
        <v>90</v>
      </c>
      <c r="D331" s="12" t="s">
        <v>53</v>
      </c>
      <c r="E331" s="12" t="s">
        <v>132</v>
      </c>
      <c r="F331" s="13">
        <v>0</v>
      </c>
      <c r="G331" s="12" t="s">
        <v>39</v>
      </c>
      <c r="H331" s="12" t="str">
        <f>VLOOKUP(LEFT(B331,3),Table2[#All],2,)</f>
        <v>Stationery</v>
      </c>
      <c r="I331" s="12" t="s">
        <v>1</v>
      </c>
      <c r="J331" s="14">
        <f>VLOOKUP(Transaction!B331,Product[#All],5,0)</f>
        <v>6000</v>
      </c>
      <c r="K331" s="14">
        <f>VLOOKUP(Transaction!B331,Product[#All],6,0)</f>
        <v>8000</v>
      </c>
      <c r="L331" s="19">
        <f>Transaction[[#This Row],[QTY]]*Transaction[[#This Row],[PURCHASE PRICE]]</f>
        <v>540000</v>
      </c>
      <c r="M331" s="19">
        <f>Transaction[[#This Row],[QTY]]*Transaction[[#This Row],[SELLING PRICE]]</f>
        <v>720000</v>
      </c>
      <c r="N331" s="12">
        <f>DAY(Transaction[[#This Row],[DATE]])</f>
        <v>25</v>
      </c>
      <c r="O331" s="12" t="str">
        <f>TEXT(Transaction[[#This Row],[DATE]],"mmm")</f>
        <v>Nov</v>
      </c>
      <c r="P331" s="12">
        <f>YEAR(Transaction[[#This Row],[DATE]])</f>
        <v>2020</v>
      </c>
    </row>
    <row r="332" spans="1:16" x14ac:dyDescent="0.3">
      <c r="A332" s="11">
        <v>44161</v>
      </c>
      <c r="B332" s="12" t="str" cm="1">
        <f t="array" ref="B332">_xlfn.XLOOKUP(G332,Product[[#All],[PRODUCT NAME]],Product[[#All],[CODE]],"",0,1)</f>
        <v>STA010</v>
      </c>
      <c r="C332" s="12">
        <v>88</v>
      </c>
      <c r="D332" s="12" t="s">
        <v>53</v>
      </c>
      <c r="E332" s="12" t="s">
        <v>132</v>
      </c>
      <c r="F332" s="13">
        <v>0</v>
      </c>
      <c r="G332" s="12" t="s">
        <v>40</v>
      </c>
      <c r="H332" s="12" t="str">
        <f>VLOOKUP(LEFT(B332,3),Table2[#All],2,)</f>
        <v>Stationery</v>
      </c>
      <c r="I332" s="12" t="s">
        <v>1</v>
      </c>
      <c r="J332" s="14">
        <f>VLOOKUP(Transaction!B332,Product[#All],5,0)</f>
        <v>3800</v>
      </c>
      <c r="K332" s="14">
        <f>VLOOKUP(Transaction!B332,Product[#All],6,0)</f>
        <v>5500</v>
      </c>
      <c r="L332" s="19">
        <f>Transaction[[#This Row],[QTY]]*Transaction[[#This Row],[PURCHASE PRICE]]</f>
        <v>334400</v>
      </c>
      <c r="M332" s="19">
        <f>Transaction[[#This Row],[QTY]]*Transaction[[#This Row],[SELLING PRICE]]</f>
        <v>484000</v>
      </c>
      <c r="N332" s="12">
        <f>DAY(Transaction[[#This Row],[DATE]])</f>
        <v>26</v>
      </c>
      <c r="O332" s="12" t="str">
        <f>TEXT(Transaction[[#This Row],[DATE]],"mmm")</f>
        <v>Nov</v>
      </c>
      <c r="P332" s="12">
        <f>YEAR(Transaction[[#This Row],[DATE]])</f>
        <v>2020</v>
      </c>
    </row>
    <row r="333" spans="1:16" x14ac:dyDescent="0.3">
      <c r="A333" s="11">
        <v>44162</v>
      </c>
      <c r="B333" s="12" t="str" cm="1">
        <f t="array" ref="B333">_xlfn.XLOOKUP(G333,Product[[#All],[PRODUCT NAME]],Product[[#All],[CODE]],"",0,1)</f>
        <v>FOD006</v>
      </c>
      <c r="C333" s="12">
        <v>85</v>
      </c>
      <c r="D333" s="12" t="s">
        <v>53</v>
      </c>
      <c r="E333" s="12" t="s">
        <v>52</v>
      </c>
      <c r="F333" s="13">
        <v>0</v>
      </c>
      <c r="G333" s="12" t="s">
        <v>6</v>
      </c>
      <c r="H333" s="12" t="str">
        <f>VLOOKUP(LEFT(B333,3),Table2[#All],2,)</f>
        <v>Food</v>
      </c>
      <c r="I333" s="12" t="s">
        <v>1</v>
      </c>
      <c r="J333" s="14">
        <f>VLOOKUP(Transaction!B333,Product[#All],5,0)</f>
        <v>4800</v>
      </c>
      <c r="K333" s="14">
        <f>VLOOKUP(Transaction!B333,Product[#All],6,0)</f>
        <v>6500</v>
      </c>
      <c r="L333" s="19">
        <f>Transaction[[#This Row],[QTY]]*Transaction[[#This Row],[PURCHASE PRICE]]</f>
        <v>408000</v>
      </c>
      <c r="M333" s="19">
        <f>Transaction[[#This Row],[QTY]]*Transaction[[#This Row],[SELLING PRICE]]</f>
        <v>552500</v>
      </c>
      <c r="N333" s="12">
        <f>DAY(Transaction[[#This Row],[DATE]])</f>
        <v>27</v>
      </c>
      <c r="O333" s="12" t="str">
        <f>TEXT(Transaction[[#This Row],[DATE]],"mmm")</f>
        <v>Nov</v>
      </c>
      <c r="P333" s="12">
        <f>YEAR(Transaction[[#This Row],[DATE]])</f>
        <v>2020</v>
      </c>
    </row>
    <row r="334" spans="1:16" x14ac:dyDescent="0.3">
      <c r="A334" s="11">
        <v>44163</v>
      </c>
      <c r="B334" s="12" t="str" cm="1">
        <f t="array" ref="B334">_xlfn.XLOOKUP(G334,Product[[#All],[PRODUCT NAME]],Product[[#All],[CODE]],"",0,1)</f>
        <v>PRC006</v>
      </c>
      <c r="C334" s="12">
        <v>82</v>
      </c>
      <c r="D334" s="12" t="s">
        <v>131</v>
      </c>
      <c r="E334" s="12" t="s">
        <v>52</v>
      </c>
      <c r="F334" s="13">
        <v>0</v>
      </c>
      <c r="G334" s="12" t="s">
        <v>26</v>
      </c>
      <c r="H334" s="12" t="str">
        <f>VLOOKUP(LEFT(B334,3),Table2[#All],2,)</f>
        <v>Personal Care</v>
      </c>
      <c r="I334" s="12" t="s">
        <v>1</v>
      </c>
      <c r="J334" s="14">
        <f>VLOOKUP(Transaction!B334,Product[#All],5,0)</f>
        <v>14000</v>
      </c>
      <c r="K334" s="14">
        <f>VLOOKUP(Transaction!B334,Product[#All],6,0)</f>
        <v>17500</v>
      </c>
      <c r="L334" s="19">
        <f>Transaction[[#This Row],[QTY]]*Transaction[[#This Row],[PURCHASE PRICE]]</f>
        <v>1148000</v>
      </c>
      <c r="M334" s="19">
        <f>Transaction[[#This Row],[QTY]]*Transaction[[#This Row],[SELLING PRICE]]</f>
        <v>1435000</v>
      </c>
      <c r="N334" s="12">
        <f>DAY(Transaction[[#This Row],[DATE]])</f>
        <v>28</v>
      </c>
      <c r="O334" s="12" t="str">
        <f>TEXT(Transaction[[#This Row],[DATE]],"mmm")</f>
        <v>Nov</v>
      </c>
      <c r="P334" s="12">
        <f>YEAR(Transaction[[#This Row],[DATE]])</f>
        <v>2020</v>
      </c>
    </row>
    <row r="335" spans="1:16" x14ac:dyDescent="0.3">
      <c r="A335" s="11">
        <v>44164</v>
      </c>
      <c r="B335" s="12" t="str" cm="1">
        <f t="array" ref="B335">_xlfn.XLOOKUP(G335,Product[[#All],[PRODUCT NAME]],Product[[#All],[CODE]],"",0,1)</f>
        <v>ELC005</v>
      </c>
      <c r="C335" s="12">
        <v>80</v>
      </c>
      <c r="D335" s="12" t="s">
        <v>53</v>
      </c>
      <c r="E335" s="12" t="s">
        <v>132</v>
      </c>
      <c r="F335" s="13">
        <v>0</v>
      </c>
      <c r="G335" s="12" t="s">
        <v>45</v>
      </c>
      <c r="H335" s="12" t="str">
        <f>VLOOKUP(LEFT(B335,3),Table2[#All],2,)</f>
        <v>Electronics</v>
      </c>
      <c r="I335" s="12" t="s">
        <v>1</v>
      </c>
      <c r="J335" s="14">
        <f>VLOOKUP(Transaction!B335,Product[#All],5,0)</f>
        <v>25000</v>
      </c>
      <c r="K335" s="14">
        <f>VLOOKUP(Transaction!B335,Product[#All],6,0)</f>
        <v>35000</v>
      </c>
      <c r="L335" s="19">
        <f>Transaction[[#This Row],[QTY]]*Transaction[[#This Row],[PURCHASE PRICE]]</f>
        <v>2000000</v>
      </c>
      <c r="M335" s="19">
        <f>Transaction[[#This Row],[QTY]]*Transaction[[#This Row],[SELLING PRICE]]</f>
        <v>2800000</v>
      </c>
      <c r="N335" s="12">
        <f>DAY(Transaction[[#This Row],[DATE]])</f>
        <v>29</v>
      </c>
      <c r="O335" s="12" t="str">
        <f>TEXT(Transaction[[#This Row],[DATE]],"mmm")</f>
        <v>Nov</v>
      </c>
      <c r="P335" s="12">
        <f>YEAR(Transaction[[#This Row],[DATE]])</f>
        <v>2020</v>
      </c>
    </row>
    <row r="336" spans="1:16" x14ac:dyDescent="0.3">
      <c r="A336" s="11">
        <v>44165</v>
      </c>
      <c r="B336" s="12" t="str" cm="1">
        <f t="array" ref="B336">_xlfn.XLOOKUP(G336,Product[[#All],[PRODUCT NAME]],Product[[#All],[CODE]],"",0,1)</f>
        <v>FOD002</v>
      </c>
      <c r="C336" s="12">
        <v>87</v>
      </c>
      <c r="D336" s="12" t="s">
        <v>130</v>
      </c>
      <c r="E336" s="12" t="s">
        <v>52</v>
      </c>
      <c r="F336" s="13">
        <v>0</v>
      </c>
      <c r="G336" s="12" t="s">
        <v>2</v>
      </c>
      <c r="H336" s="12" t="str">
        <f>VLOOKUP(LEFT(B336,3),Table2[#All],2,)</f>
        <v>Food</v>
      </c>
      <c r="I336" s="12" t="s">
        <v>1</v>
      </c>
      <c r="J336" s="14">
        <f>VLOOKUP(Transaction!B336,Product[#All],5,0)</f>
        <v>15500</v>
      </c>
      <c r="K336" s="14">
        <f>VLOOKUP(Transaction!B336,Product[#All],6,0)</f>
        <v>18000</v>
      </c>
      <c r="L336" s="19">
        <f>Transaction[[#This Row],[QTY]]*Transaction[[#This Row],[PURCHASE PRICE]]</f>
        <v>1348500</v>
      </c>
      <c r="M336" s="19">
        <f>Transaction[[#This Row],[QTY]]*Transaction[[#This Row],[SELLING PRICE]]</f>
        <v>1566000</v>
      </c>
      <c r="N336" s="12">
        <f>DAY(Transaction[[#This Row],[DATE]])</f>
        <v>30</v>
      </c>
      <c r="O336" s="12" t="str">
        <f>TEXT(Transaction[[#This Row],[DATE]],"mmm")</f>
        <v>Nov</v>
      </c>
      <c r="P336" s="12">
        <f>YEAR(Transaction[[#This Row],[DATE]])</f>
        <v>2020</v>
      </c>
    </row>
    <row r="337" spans="1:16" x14ac:dyDescent="0.3">
      <c r="A337" s="11">
        <v>44166</v>
      </c>
      <c r="B337" s="12" t="str" cm="1">
        <f t="array" ref="B337">_xlfn.XLOOKUP(G337,Product[[#All],[PRODUCT NAME]],Product[[#All],[CODE]],"",0,1)</f>
        <v>PRC005</v>
      </c>
      <c r="C337" s="12">
        <v>70</v>
      </c>
      <c r="D337" s="12" t="s">
        <v>131</v>
      </c>
      <c r="E337" s="12" t="s">
        <v>52</v>
      </c>
      <c r="F337" s="13">
        <v>0</v>
      </c>
      <c r="G337" s="12" t="s">
        <v>25</v>
      </c>
      <c r="H337" s="12" t="str">
        <f>VLOOKUP(LEFT(B337,3),Table2[#All],2,)</f>
        <v>Personal Care</v>
      </c>
      <c r="I337" s="12" t="s">
        <v>1</v>
      </c>
      <c r="J337" s="14">
        <f>VLOOKUP(Transaction!B337,Product[#All],5,0)</f>
        <v>20500</v>
      </c>
      <c r="K337" s="14">
        <f>VLOOKUP(Transaction!B337,Product[#All],6,0)</f>
        <v>24000</v>
      </c>
      <c r="L337" s="19">
        <f>Transaction[[#This Row],[QTY]]*Transaction[[#This Row],[PURCHASE PRICE]]</f>
        <v>1435000</v>
      </c>
      <c r="M337" s="19">
        <f>Transaction[[#This Row],[QTY]]*Transaction[[#This Row],[SELLING PRICE]]</f>
        <v>1680000</v>
      </c>
      <c r="N337" s="12">
        <f>DAY(Transaction[[#This Row],[DATE]])</f>
        <v>1</v>
      </c>
      <c r="O337" s="12" t="str">
        <f>TEXT(Transaction[[#This Row],[DATE]],"mmm")</f>
        <v>Dec</v>
      </c>
      <c r="P337" s="12">
        <f>YEAR(Transaction[[#This Row],[DATE]])</f>
        <v>2020</v>
      </c>
    </row>
    <row r="338" spans="1:16" x14ac:dyDescent="0.3">
      <c r="A338" s="11">
        <v>44167</v>
      </c>
      <c r="B338" s="12" t="str" cm="1">
        <f t="array" ref="B338">_xlfn.XLOOKUP(G338,Product[[#All],[PRODUCT NAME]],Product[[#All],[CODE]],"",0,1)</f>
        <v>FOD006</v>
      </c>
      <c r="C338" s="12">
        <v>82</v>
      </c>
      <c r="D338" s="12" t="s">
        <v>130</v>
      </c>
      <c r="E338" s="12" t="s">
        <v>52</v>
      </c>
      <c r="F338" s="13">
        <v>0</v>
      </c>
      <c r="G338" s="12" t="s">
        <v>6</v>
      </c>
      <c r="H338" s="12" t="str">
        <f>VLOOKUP(LEFT(B338,3),Table2[#All],2,)</f>
        <v>Food</v>
      </c>
      <c r="I338" s="12" t="s">
        <v>1</v>
      </c>
      <c r="J338" s="14">
        <f>VLOOKUP(Transaction!B338,Product[#All],5,0)</f>
        <v>4800</v>
      </c>
      <c r="K338" s="14">
        <f>VLOOKUP(Transaction!B338,Product[#All],6,0)</f>
        <v>6500</v>
      </c>
      <c r="L338" s="19">
        <f>Transaction[[#This Row],[QTY]]*Transaction[[#This Row],[PURCHASE PRICE]]</f>
        <v>393600</v>
      </c>
      <c r="M338" s="19">
        <f>Transaction[[#This Row],[QTY]]*Transaction[[#This Row],[SELLING PRICE]]</f>
        <v>533000</v>
      </c>
      <c r="N338" s="12">
        <f>DAY(Transaction[[#This Row],[DATE]])</f>
        <v>2</v>
      </c>
      <c r="O338" s="12" t="str">
        <f>TEXT(Transaction[[#This Row],[DATE]],"mmm")</f>
        <v>Dec</v>
      </c>
      <c r="P338" s="12">
        <f>YEAR(Transaction[[#This Row],[DATE]])</f>
        <v>2020</v>
      </c>
    </row>
    <row r="339" spans="1:16" x14ac:dyDescent="0.3">
      <c r="A339" s="11">
        <v>44168</v>
      </c>
      <c r="B339" s="12" t="str" cm="1">
        <f t="array" ref="B339">_xlfn.XLOOKUP(G339,Product[[#All],[PRODUCT NAME]],Product[[#All],[CODE]],"",0,1)</f>
        <v>ELC005</v>
      </c>
      <c r="C339" s="12">
        <v>84</v>
      </c>
      <c r="D339" s="12" t="s">
        <v>53</v>
      </c>
      <c r="E339" s="12" t="s">
        <v>52</v>
      </c>
      <c r="F339" s="13">
        <v>0</v>
      </c>
      <c r="G339" s="12" t="s">
        <v>45</v>
      </c>
      <c r="H339" s="12" t="str">
        <f>VLOOKUP(LEFT(B339,3),Table2[#All],2,)</f>
        <v>Electronics</v>
      </c>
      <c r="I339" s="12" t="s">
        <v>1</v>
      </c>
      <c r="J339" s="14">
        <f>VLOOKUP(Transaction!B339,Product[#All],5,0)</f>
        <v>25000</v>
      </c>
      <c r="K339" s="14">
        <f>VLOOKUP(Transaction!B339,Product[#All],6,0)</f>
        <v>35000</v>
      </c>
      <c r="L339" s="19">
        <f>Transaction[[#This Row],[QTY]]*Transaction[[#This Row],[PURCHASE PRICE]]</f>
        <v>2100000</v>
      </c>
      <c r="M339" s="19">
        <f>Transaction[[#This Row],[QTY]]*Transaction[[#This Row],[SELLING PRICE]]</f>
        <v>2940000</v>
      </c>
      <c r="N339" s="12">
        <f>DAY(Transaction[[#This Row],[DATE]])</f>
        <v>3</v>
      </c>
      <c r="O339" s="12" t="str">
        <f>TEXT(Transaction[[#This Row],[DATE]],"mmm")</f>
        <v>Dec</v>
      </c>
      <c r="P339" s="12">
        <f>YEAR(Transaction[[#This Row],[DATE]])</f>
        <v>2020</v>
      </c>
    </row>
    <row r="340" spans="1:16" x14ac:dyDescent="0.3">
      <c r="A340" s="11">
        <v>44169</v>
      </c>
      <c r="B340" s="12" t="str" cm="1">
        <f t="array" ref="B340">_xlfn.XLOOKUP(G340,Product[[#All],[PRODUCT NAME]],Product[[#All],[CODE]],"",0,1)</f>
        <v>BEV003</v>
      </c>
      <c r="C340" s="12">
        <v>80</v>
      </c>
      <c r="D340" s="12" t="s">
        <v>53</v>
      </c>
      <c r="E340" s="12" t="s">
        <v>52</v>
      </c>
      <c r="F340" s="13">
        <v>0</v>
      </c>
      <c r="G340" s="12" t="s">
        <v>13</v>
      </c>
      <c r="H340" s="12" t="str">
        <f>VLOOKUP(LEFT(B340,3),Table2[#All],2,)</f>
        <v>Beverage</v>
      </c>
      <c r="I340" s="12" t="s">
        <v>1</v>
      </c>
      <c r="J340" s="14">
        <f>VLOOKUP(Transaction!B340,Product[#All],5,0)</f>
        <v>3000</v>
      </c>
      <c r="K340" s="14">
        <f>VLOOKUP(Transaction!B340,Product[#All],6,0)</f>
        <v>4500</v>
      </c>
      <c r="L340" s="19">
        <f>Transaction[[#This Row],[QTY]]*Transaction[[#This Row],[PURCHASE PRICE]]</f>
        <v>240000</v>
      </c>
      <c r="M340" s="19">
        <f>Transaction[[#This Row],[QTY]]*Transaction[[#This Row],[SELLING PRICE]]</f>
        <v>360000</v>
      </c>
      <c r="N340" s="12">
        <f>DAY(Transaction[[#This Row],[DATE]])</f>
        <v>4</v>
      </c>
      <c r="O340" s="12" t="str">
        <f>TEXT(Transaction[[#This Row],[DATE]],"mmm")</f>
        <v>Dec</v>
      </c>
      <c r="P340" s="12">
        <f>YEAR(Transaction[[#This Row],[DATE]])</f>
        <v>2020</v>
      </c>
    </row>
    <row r="341" spans="1:16" x14ac:dyDescent="0.3">
      <c r="A341" s="11">
        <v>44170</v>
      </c>
      <c r="B341" s="12" t="str" cm="1">
        <f t="array" ref="B341">_xlfn.XLOOKUP(G341,Product[[#All],[PRODUCT NAME]],Product[[#All],[CODE]],"",0,1)</f>
        <v>BEV004</v>
      </c>
      <c r="C341" s="12">
        <v>78</v>
      </c>
      <c r="D341" s="12" t="s">
        <v>130</v>
      </c>
      <c r="E341" s="12" t="s">
        <v>52</v>
      </c>
      <c r="F341" s="13">
        <v>0</v>
      </c>
      <c r="G341" s="12" t="s">
        <v>14</v>
      </c>
      <c r="H341" s="12" t="str">
        <f>VLOOKUP(LEFT(B341,3),Table2[#All],2,)</f>
        <v>Beverage</v>
      </c>
      <c r="I341" s="12" t="s">
        <v>1</v>
      </c>
      <c r="J341" s="14">
        <f>VLOOKUP(Transaction!B341,Product[#All],5,0)</f>
        <v>8000</v>
      </c>
      <c r="K341" s="14">
        <f>VLOOKUP(Transaction!B341,Product[#All],6,0)</f>
        <v>10500</v>
      </c>
      <c r="L341" s="19">
        <f>Transaction[[#This Row],[QTY]]*Transaction[[#This Row],[PURCHASE PRICE]]</f>
        <v>624000</v>
      </c>
      <c r="M341" s="19">
        <f>Transaction[[#This Row],[QTY]]*Transaction[[#This Row],[SELLING PRICE]]</f>
        <v>819000</v>
      </c>
      <c r="N341" s="12">
        <f>DAY(Transaction[[#This Row],[DATE]])</f>
        <v>5</v>
      </c>
      <c r="O341" s="12" t="str">
        <f>TEXT(Transaction[[#This Row],[DATE]],"mmm")</f>
        <v>Dec</v>
      </c>
      <c r="P341" s="12">
        <f>YEAR(Transaction[[#This Row],[DATE]])</f>
        <v>2020</v>
      </c>
    </row>
    <row r="342" spans="1:16" x14ac:dyDescent="0.3">
      <c r="A342" s="11">
        <v>44171</v>
      </c>
      <c r="B342" s="12" t="str" cm="1">
        <f t="array" ref="B342">_xlfn.XLOOKUP(G342,Product[[#All],[PRODUCT NAME]],Product[[#All],[CODE]],"",0,1)</f>
        <v>STA008</v>
      </c>
      <c r="C342" s="12">
        <v>71</v>
      </c>
      <c r="D342" s="12" t="s">
        <v>53</v>
      </c>
      <c r="E342" s="12" t="s">
        <v>132</v>
      </c>
      <c r="F342" s="13">
        <v>0</v>
      </c>
      <c r="G342" s="12" t="s">
        <v>38</v>
      </c>
      <c r="H342" s="12" t="str">
        <f>VLOOKUP(LEFT(B342,3),Table2[#All],2,)</f>
        <v>Stationery</v>
      </c>
      <c r="I342" s="12" t="s">
        <v>1</v>
      </c>
      <c r="J342" s="14">
        <f>VLOOKUP(Transaction!B342,Product[#All],5,0)</f>
        <v>5000</v>
      </c>
      <c r="K342" s="14">
        <f>VLOOKUP(Transaction!B342,Product[#All],6,0)</f>
        <v>7500</v>
      </c>
      <c r="L342" s="19">
        <f>Transaction[[#This Row],[QTY]]*Transaction[[#This Row],[PURCHASE PRICE]]</f>
        <v>355000</v>
      </c>
      <c r="M342" s="19">
        <f>Transaction[[#This Row],[QTY]]*Transaction[[#This Row],[SELLING PRICE]]</f>
        <v>532500</v>
      </c>
      <c r="N342" s="12">
        <f>DAY(Transaction[[#This Row],[DATE]])</f>
        <v>6</v>
      </c>
      <c r="O342" s="12" t="str">
        <f>TEXT(Transaction[[#This Row],[DATE]],"mmm")</f>
        <v>Dec</v>
      </c>
      <c r="P342" s="12">
        <f>YEAR(Transaction[[#This Row],[DATE]])</f>
        <v>2020</v>
      </c>
    </row>
    <row r="343" spans="1:16" x14ac:dyDescent="0.3">
      <c r="A343" s="11">
        <v>44172</v>
      </c>
      <c r="B343" s="12" t="str" cm="1">
        <f t="array" ref="B343">_xlfn.XLOOKUP(G343,Product[[#All],[PRODUCT NAME]],Product[[#All],[CODE]],"",0,1)</f>
        <v>BEV003</v>
      </c>
      <c r="C343" s="12">
        <v>90</v>
      </c>
      <c r="D343" s="12" t="s">
        <v>53</v>
      </c>
      <c r="E343" s="12" t="s">
        <v>132</v>
      </c>
      <c r="F343" s="13">
        <v>0</v>
      </c>
      <c r="G343" s="12" t="s">
        <v>13</v>
      </c>
      <c r="H343" s="12" t="str">
        <f>VLOOKUP(LEFT(B343,3),Table2[#All],2,)</f>
        <v>Beverage</v>
      </c>
      <c r="I343" s="12" t="s">
        <v>1</v>
      </c>
      <c r="J343" s="14">
        <f>VLOOKUP(Transaction!B343,Product[#All],5,0)</f>
        <v>3000</v>
      </c>
      <c r="K343" s="14">
        <f>VLOOKUP(Transaction!B343,Product[#All],6,0)</f>
        <v>4500</v>
      </c>
      <c r="L343" s="19">
        <f>Transaction[[#This Row],[QTY]]*Transaction[[#This Row],[PURCHASE PRICE]]</f>
        <v>270000</v>
      </c>
      <c r="M343" s="19">
        <f>Transaction[[#This Row],[QTY]]*Transaction[[#This Row],[SELLING PRICE]]</f>
        <v>405000</v>
      </c>
      <c r="N343" s="12">
        <f>DAY(Transaction[[#This Row],[DATE]])</f>
        <v>7</v>
      </c>
      <c r="O343" s="12" t="str">
        <f>TEXT(Transaction[[#This Row],[DATE]],"mmm")</f>
        <v>Dec</v>
      </c>
      <c r="P343" s="12">
        <f>YEAR(Transaction[[#This Row],[DATE]])</f>
        <v>2020</v>
      </c>
    </row>
    <row r="344" spans="1:16" x14ac:dyDescent="0.3">
      <c r="A344" s="11">
        <v>44173</v>
      </c>
      <c r="B344" s="12" t="str" cm="1">
        <f t="array" ref="B344">_xlfn.XLOOKUP(G344,Product[[#All],[PRODUCT NAME]],Product[[#All],[CODE]],"",0,1)</f>
        <v>PRC005</v>
      </c>
      <c r="C344" s="12">
        <v>87</v>
      </c>
      <c r="D344" s="12" t="s">
        <v>131</v>
      </c>
      <c r="E344" s="12" t="s">
        <v>132</v>
      </c>
      <c r="F344" s="13">
        <v>0</v>
      </c>
      <c r="G344" s="12" t="s">
        <v>25</v>
      </c>
      <c r="H344" s="12" t="str">
        <f>VLOOKUP(LEFT(B344,3),Table2[#All],2,)</f>
        <v>Personal Care</v>
      </c>
      <c r="I344" s="12" t="s">
        <v>1</v>
      </c>
      <c r="J344" s="14">
        <f>VLOOKUP(Transaction!B344,Product[#All],5,0)</f>
        <v>20500</v>
      </c>
      <c r="K344" s="14">
        <f>VLOOKUP(Transaction!B344,Product[#All],6,0)</f>
        <v>24000</v>
      </c>
      <c r="L344" s="19">
        <f>Transaction[[#This Row],[QTY]]*Transaction[[#This Row],[PURCHASE PRICE]]</f>
        <v>1783500</v>
      </c>
      <c r="M344" s="19">
        <f>Transaction[[#This Row],[QTY]]*Transaction[[#This Row],[SELLING PRICE]]</f>
        <v>2088000</v>
      </c>
      <c r="N344" s="12">
        <f>DAY(Transaction[[#This Row],[DATE]])</f>
        <v>8</v>
      </c>
      <c r="O344" s="12" t="str">
        <f>TEXT(Transaction[[#This Row],[DATE]],"mmm")</f>
        <v>Dec</v>
      </c>
      <c r="P344" s="12">
        <f>YEAR(Transaction[[#This Row],[DATE]])</f>
        <v>2020</v>
      </c>
    </row>
    <row r="345" spans="1:16" x14ac:dyDescent="0.3">
      <c r="A345" s="11">
        <v>44174</v>
      </c>
      <c r="B345" s="12" t="str" cm="1">
        <f t="array" ref="B345">_xlfn.XLOOKUP(G345,Product[[#All],[PRODUCT NAME]],Product[[#All],[CODE]],"",0,1)</f>
        <v>FOD007</v>
      </c>
      <c r="C345" s="12">
        <v>76</v>
      </c>
      <c r="D345" s="12" t="s">
        <v>131</v>
      </c>
      <c r="E345" s="12" t="s">
        <v>132</v>
      </c>
      <c r="F345" s="13">
        <v>0</v>
      </c>
      <c r="G345" s="12" t="s">
        <v>7</v>
      </c>
      <c r="H345" s="12" t="str">
        <f>VLOOKUP(LEFT(B345,3),Table2[#All],2,)</f>
        <v>Food</v>
      </c>
      <c r="I345" s="12" t="s">
        <v>1</v>
      </c>
      <c r="J345" s="14">
        <f>VLOOKUP(Transaction!B345,Product[#All],5,0)</f>
        <v>7200</v>
      </c>
      <c r="K345" s="14">
        <f>VLOOKUP(Transaction!B345,Product[#All],6,0)</f>
        <v>9500</v>
      </c>
      <c r="L345" s="19">
        <f>Transaction[[#This Row],[QTY]]*Transaction[[#This Row],[PURCHASE PRICE]]</f>
        <v>547200</v>
      </c>
      <c r="M345" s="19">
        <f>Transaction[[#This Row],[QTY]]*Transaction[[#This Row],[SELLING PRICE]]</f>
        <v>722000</v>
      </c>
      <c r="N345" s="12">
        <f>DAY(Transaction[[#This Row],[DATE]])</f>
        <v>9</v>
      </c>
      <c r="O345" s="12" t="str">
        <f>TEXT(Transaction[[#This Row],[DATE]],"mmm")</f>
        <v>Dec</v>
      </c>
      <c r="P345" s="12">
        <f>YEAR(Transaction[[#This Row],[DATE]])</f>
        <v>2020</v>
      </c>
    </row>
    <row r="346" spans="1:16" x14ac:dyDescent="0.3">
      <c r="A346" s="11">
        <v>44175</v>
      </c>
      <c r="B346" s="12" t="str" cm="1">
        <f t="array" ref="B346">_xlfn.XLOOKUP(G346,Product[[#All],[PRODUCT NAME]],Product[[#All],[CODE]],"",0,1)</f>
        <v>FOD003</v>
      </c>
      <c r="C346" s="12">
        <v>72</v>
      </c>
      <c r="D346" s="12" t="s">
        <v>130</v>
      </c>
      <c r="E346" s="12" t="s">
        <v>132</v>
      </c>
      <c r="F346" s="13">
        <v>0</v>
      </c>
      <c r="G346" s="12" t="s">
        <v>3</v>
      </c>
      <c r="H346" s="12" t="str">
        <f>VLOOKUP(LEFT(B346,3),Table2[#All],2,)</f>
        <v>Food</v>
      </c>
      <c r="I346" s="12" t="s">
        <v>1</v>
      </c>
      <c r="J346" s="14">
        <f>VLOOKUP(Transaction!B346,Product[#All],5,0)</f>
        <v>8750</v>
      </c>
      <c r="K346" s="14">
        <f>VLOOKUP(Transaction!B346,Product[#All],6,0)</f>
        <v>10500</v>
      </c>
      <c r="L346" s="19">
        <f>Transaction[[#This Row],[QTY]]*Transaction[[#This Row],[PURCHASE PRICE]]</f>
        <v>630000</v>
      </c>
      <c r="M346" s="19">
        <f>Transaction[[#This Row],[QTY]]*Transaction[[#This Row],[SELLING PRICE]]</f>
        <v>756000</v>
      </c>
      <c r="N346" s="12">
        <f>DAY(Transaction[[#This Row],[DATE]])</f>
        <v>10</v>
      </c>
      <c r="O346" s="12" t="str">
        <f>TEXT(Transaction[[#This Row],[DATE]],"mmm")</f>
        <v>Dec</v>
      </c>
      <c r="P346" s="12">
        <f>YEAR(Transaction[[#This Row],[DATE]])</f>
        <v>2020</v>
      </c>
    </row>
    <row r="347" spans="1:16" x14ac:dyDescent="0.3">
      <c r="A347" s="11">
        <v>44176</v>
      </c>
      <c r="B347" s="12" t="str" cm="1">
        <f t="array" ref="B347">_xlfn.XLOOKUP(G347,Product[[#All],[PRODUCT NAME]],Product[[#All],[CODE]],"",0,1)</f>
        <v>BEV006</v>
      </c>
      <c r="C347" s="12">
        <v>74</v>
      </c>
      <c r="D347" s="12" t="s">
        <v>131</v>
      </c>
      <c r="E347" s="12" t="s">
        <v>132</v>
      </c>
      <c r="F347" s="13">
        <v>0</v>
      </c>
      <c r="G347" s="12" t="s">
        <v>16</v>
      </c>
      <c r="H347" s="12" t="str">
        <f>VLOOKUP(LEFT(B347,3),Table2[#All],2,)</f>
        <v>Beverage</v>
      </c>
      <c r="I347" s="12" t="s">
        <v>1</v>
      </c>
      <c r="J347" s="14">
        <f>VLOOKUP(Transaction!B347,Product[#All],5,0)</f>
        <v>7200</v>
      </c>
      <c r="K347" s="14">
        <f>VLOOKUP(Transaction!B347,Product[#All],6,0)</f>
        <v>9500</v>
      </c>
      <c r="L347" s="19">
        <f>Transaction[[#This Row],[QTY]]*Transaction[[#This Row],[PURCHASE PRICE]]</f>
        <v>532800</v>
      </c>
      <c r="M347" s="19">
        <f>Transaction[[#This Row],[QTY]]*Transaction[[#This Row],[SELLING PRICE]]</f>
        <v>703000</v>
      </c>
      <c r="N347" s="12">
        <f>DAY(Transaction[[#This Row],[DATE]])</f>
        <v>11</v>
      </c>
      <c r="O347" s="12" t="str">
        <f>TEXT(Transaction[[#This Row],[DATE]],"mmm")</f>
        <v>Dec</v>
      </c>
      <c r="P347" s="12">
        <f>YEAR(Transaction[[#This Row],[DATE]])</f>
        <v>2020</v>
      </c>
    </row>
    <row r="348" spans="1:16" x14ac:dyDescent="0.3">
      <c r="A348" s="11">
        <v>44177</v>
      </c>
      <c r="B348" s="12" t="str" cm="1">
        <f t="array" ref="B348">_xlfn.XLOOKUP(G348,Product[[#All],[PRODUCT NAME]],Product[[#All],[CODE]],"",0,1)</f>
        <v>STA004</v>
      </c>
      <c r="C348" s="12">
        <v>73</v>
      </c>
      <c r="D348" s="12" t="s">
        <v>131</v>
      </c>
      <c r="E348" s="12" t="s">
        <v>132</v>
      </c>
      <c r="F348" s="13">
        <v>0</v>
      </c>
      <c r="G348" s="12" t="s">
        <v>34</v>
      </c>
      <c r="H348" s="12" t="str">
        <f>VLOOKUP(LEFT(B348,3),Table2[#All],2,)</f>
        <v>Stationery</v>
      </c>
      <c r="I348" s="12" t="s">
        <v>1</v>
      </c>
      <c r="J348" s="14">
        <f>VLOOKUP(Transaction!B348,Product[#All],5,0)</f>
        <v>1800</v>
      </c>
      <c r="K348" s="14">
        <f>VLOOKUP(Transaction!B348,Product[#All],6,0)</f>
        <v>3000</v>
      </c>
      <c r="L348" s="19">
        <f>Transaction[[#This Row],[QTY]]*Transaction[[#This Row],[PURCHASE PRICE]]</f>
        <v>131400</v>
      </c>
      <c r="M348" s="19">
        <f>Transaction[[#This Row],[QTY]]*Transaction[[#This Row],[SELLING PRICE]]</f>
        <v>219000</v>
      </c>
      <c r="N348" s="12">
        <f>DAY(Transaction[[#This Row],[DATE]])</f>
        <v>12</v>
      </c>
      <c r="O348" s="12" t="str">
        <f>TEXT(Transaction[[#This Row],[DATE]],"mmm")</f>
        <v>Dec</v>
      </c>
      <c r="P348" s="12">
        <f>YEAR(Transaction[[#This Row],[DATE]])</f>
        <v>2020</v>
      </c>
    </row>
    <row r="349" spans="1:16" x14ac:dyDescent="0.3">
      <c r="A349" s="11">
        <v>44178</v>
      </c>
      <c r="B349" s="12" t="str" cm="1">
        <f t="array" ref="B349">_xlfn.XLOOKUP(G349,Product[[#All],[PRODUCT NAME]],Product[[#All],[CODE]],"",0,1)</f>
        <v>ELC008</v>
      </c>
      <c r="C349" s="12">
        <v>86</v>
      </c>
      <c r="D349" s="12" t="s">
        <v>130</v>
      </c>
      <c r="E349" s="12" t="s">
        <v>52</v>
      </c>
      <c r="F349" s="13">
        <v>0</v>
      </c>
      <c r="G349" s="12" t="s">
        <v>47</v>
      </c>
      <c r="H349" s="12" t="str">
        <f>VLOOKUP(LEFT(B349,3),Table2[#All],2,)</f>
        <v>Electronics</v>
      </c>
      <c r="I349" s="12" t="s">
        <v>1</v>
      </c>
      <c r="J349" s="14">
        <f>VLOOKUP(Transaction!B349,Product[#All],5,0)</f>
        <v>20000</v>
      </c>
      <c r="K349" s="14">
        <f>VLOOKUP(Transaction!B349,Product[#All],6,0)</f>
        <v>35000</v>
      </c>
      <c r="L349" s="19">
        <f>Transaction[[#This Row],[QTY]]*Transaction[[#This Row],[PURCHASE PRICE]]</f>
        <v>1720000</v>
      </c>
      <c r="M349" s="19">
        <f>Transaction[[#This Row],[QTY]]*Transaction[[#This Row],[SELLING PRICE]]</f>
        <v>3010000</v>
      </c>
      <c r="N349" s="12">
        <f>DAY(Transaction[[#This Row],[DATE]])</f>
        <v>13</v>
      </c>
      <c r="O349" s="12" t="str">
        <f>TEXT(Transaction[[#This Row],[DATE]],"mmm")</f>
        <v>Dec</v>
      </c>
      <c r="P349" s="12">
        <f>YEAR(Transaction[[#This Row],[DATE]])</f>
        <v>2020</v>
      </c>
    </row>
    <row r="350" spans="1:16" x14ac:dyDescent="0.3">
      <c r="A350" s="11">
        <v>44179</v>
      </c>
      <c r="B350" s="12" t="str" cm="1">
        <f t="array" ref="B350">_xlfn.XLOOKUP(G350,Product[[#All],[PRODUCT NAME]],Product[[#All],[CODE]],"",0,1)</f>
        <v>BEV001</v>
      </c>
      <c r="C350" s="12">
        <v>82</v>
      </c>
      <c r="D350" s="12" t="s">
        <v>131</v>
      </c>
      <c r="E350" s="12" t="s">
        <v>132</v>
      </c>
      <c r="F350" s="13">
        <v>0</v>
      </c>
      <c r="G350" s="12" t="s">
        <v>11</v>
      </c>
      <c r="H350" s="12" t="str">
        <f>VLOOKUP(LEFT(B350,3),Table2[#All],2,)</f>
        <v>Beverage</v>
      </c>
      <c r="I350" s="12" t="s">
        <v>1</v>
      </c>
      <c r="J350" s="14">
        <f>VLOOKUP(Transaction!B350,Product[#All],5,0)</f>
        <v>3750</v>
      </c>
      <c r="K350" s="14">
        <f>VLOOKUP(Transaction!B350,Product[#All],6,0)</f>
        <v>5000</v>
      </c>
      <c r="L350" s="19">
        <f>Transaction[[#This Row],[QTY]]*Transaction[[#This Row],[PURCHASE PRICE]]</f>
        <v>307500</v>
      </c>
      <c r="M350" s="19">
        <f>Transaction[[#This Row],[QTY]]*Transaction[[#This Row],[SELLING PRICE]]</f>
        <v>410000</v>
      </c>
      <c r="N350" s="12">
        <f>DAY(Transaction[[#This Row],[DATE]])</f>
        <v>14</v>
      </c>
      <c r="O350" s="12" t="str">
        <f>TEXT(Transaction[[#This Row],[DATE]],"mmm")</f>
        <v>Dec</v>
      </c>
      <c r="P350" s="12">
        <f>YEAR(Transaction[[#This Row],[DATE]])</f>
        <v>2020</v>
      </c>
    </row>
    <row r="351" spans="1:16" x14ac:dyDescent="0.3">
      <c r="A351" s="11">
        <v>44180</v>
      </c>
      <c r="B351" s="12" t="str" cm="1">
        <f t="array" ref="B351">_xlfn.XLOOKUP(G351,Product[[#All],[PRODUCT NAME]],Product[[#All],[CODE]],"",0,1)</f>
        <v>PRC002</v>
      </c>
      <c r="C351" s="12">
        <v>87</v>
      </c>
      <c r="D351" s="12" t="s">
        <v>131</v>
      </c>
      <c r="E351" s="12" t="s">
        <v>52</v>
      </c>
      <c r="F351" s="13">
        <v>0</v>
      </c>
      <c r="G351" s="12" t="s">
        <v>22</v>
      </c>
      <c r="H351" s="12" t="str">
        <f>VLOOKUP(LEFT(B351,3),Table2[#All],2,)</f>
        <v>Personal Care</v>
      </c>
      <c r="I351" s="12" t="s">
        <v>1</v>
      </c>
      <c r="J351" s="14">
        <f>VLOOKUP(Transaction!B351,Product[#All],5,0)</f>
        <v>15000</v>
      </c>
      <c r="K351" s="14">
        <f>VLOOKUP(Transaction!B351,Product[#All],6,0)</f>
        <v>18000</v>
      </c>
      <c r="L351" s="19">
        <f>Transaction[[#This Row],[QTY]]*Transaction[[#This Row],[PURCHASE PRICE]]</f>
        <v>1305000</v>
      </c>
      <c r="M351" s="19">
        <f>Transaction[[#This Row],[QTY]]*Transaction[[#This Row],[SELLING PRICE]]</f>
        <v>1566000</v>
      </c>
      <c r="N351" s="12">
        <f>DAY(Transaction[[#This Row],[DATE]])</f>
        <v>15</v>
      </c>
      <c r="O351" s="12" t="str">
        <f>TEXT(Transaction[[#This Row],[DATE]],"mmm")</f>
        <v>Dec</v>
      </c>
      <c r="P351" s="12">
        <f>YEAR(Transaction[[#This Row],[DATE]])</f>
        <v>2020</v>
      </c>
    </row>
    <row r="352" spans="1:16" x14ac:dyDescent="0.3">
      <c r="A352" s="11">
        <v>44181</v>
      </c>
      <c r="B352" s="12" t="str" cm="1">
        <f t="array" ref="B352">_xlfn.XLOOKUP(G352,Product[[#All],[PRODUCT NAME]],Product[[#All],[CODE]],"",0,1)</f>
        <v>FOD001</v>
      </c>
      <c r="C352" s="12">
        <v>81</v>
      </c>
      <c r="D352" s="12" t="s">
        <v>130</v>
      </c>
      <c r="E352" s="12" t="s">
        <v>52</v>
      </c>
      <c r="F352" s="13">
        <v>0</v>
      </c>
      <c r="G352" s="12" t="s">
        <v>0</v>
      </c>
      <c r="H352" s="12" t="str">
        <f>VLOOKUP(LEFT(B352,3),Table2[#All],2,)</f>
        <v>Food</v>
      </c>
      <c r="I352" s="12" t="s">
        <v>1</v>
      </c>
      <c r="J352" s="14">
        <f>VLOOKUP(Transaction!B352,Product[#All],5,0)</f>
        <v>9000</v>
      </c>
      <c r="K352" s="14">
        <f>VLOOKUP(Transaction!B352,Product[#All],6,0)</f>
        <v>11000</v>
      </c>
      <c r="L352" s="19">
        <f>Transaction[[#This Row],[QTY]]*Transaction[[#This Row],[PURCHASE PRICE]]</f>
        <v>729000</v>
      </c>
      <c r="M352" s="19">
        <f>Transaction[[#This Row],[QTY]]*Transaction[[#This Row],[SELLING PRICE]]</f>
        <v>891000</v>
      </c>
      <c r="N352" s="12">
        <f>DAY(Transaction[[#This Row],[DATE]])</f>
        <v>16</v>
      </c>
      <c r="O352" s="12" t="str">
        <f>TEXT(Transaction[[#This Row],[DATE]],"mmm")</f>
        <v>Dec</v>
      </c>
      <c r="P352" s="12">
        <f>YEAR(Transaction[[#This Row],[DATE]])</f>
        <v>2020</v>
      </c>
    </row>
    <row r="353" spans="1:16" x14ac:dyDescent="0.3">
      <c r="A353" s="11">
        <v>44182</v>
      </c>
      <c r="B353" s="12" t="str" cm="1">
        <f t="array" ref="B353">_xlfn.XLOOKUP(G353,Product[[#All],[PRODUCT NAME]],Product[[#All],[CODE]],"",0,1)</f>
        <v>STA008</v>
      </c>
      <c r="C353" s="12">
        <v>89</v>
      </c>
      <c r="D353" s="12" t="s">
        <v>130</v>
      </c>
      <c r="E353" s="12" t="s">
        <v>52</v>
      </c>
      <c r="F353" s="13">
        <v>0</v>
      </c>
      <c r="G353" s="12" t="s">
        <v>38</v>
      </c>
      <c r="H353" s="12" t="str">
        <f>VLOOKUP(LEFT(B353,3),Table2[#All],2,)</f>
        <v>Stationery</v>
      </c>
      <c r="I353" s="12" t="s">
        <v>1</v>
      </c>
      <c r="J353" s="14">
        <f>VLOOKUP(Transaction!B353,Product[#All],5,0)</f>
        <v>5000</v>
      </c>
      <c r="K353" s="14">
        <f>VLOOKUP(Transaction!B353,Product[#All],6,0)</f>
        <v>7500</v>
      </c>
      <c r="L353" s="19">
        <f>Transaction[[#This Row],[QTY]]*Transaction[[#This Row],[PURCHASE PRICE]]</f>
        <v>445000</v>
      </c>
      <c r="M353" s="19">
        <f>Transaction[[#This Row],[QTY]]*Transaction[[#This Row],[SELLING PRICE]]</f>
        <v>667500</v>
      </c>
      <c r="N353" s="12">
        <f>DAY(Transaction[[#This Row],[DATE]])</f>
        <v>17</v>
      </c>
      <c r="O353" s="12" t="str">
        <f>TEXT(Transaction[[#This Row],[DATE]],"mmm")</f>
        <v>Dec</v>
      </c>
      <c r="P353" s="12">
        <f>YEAR(Transaction[[#This Row],[DATE]])</f>
        <v>2020</v>
      </c>
    </row>
    <row r="354" spans="1:16" x14ac:dyDescent="0.3">
      <c r="A354" s="11">
        <v>44183</v>
      </c>
      <c r="B354" s="12" t="str" cm="1">
        <f t="array" ref="B354">_xlfn.XLOOKUP(G354,Product[[#All],[PRODUCT NAME]],Product[[#All],[CODE]],"",0,1)</f>
        <v>BEV001</v>
      </c>
      <c r="C354" s="12">
        <v>80</v>
      </c>
      <c r="D354" s="12" t="s">
        <v>53</v>
      </c>
      <c r="E354" s="12" t="s">
        <v>132</v>
      </c>
      <c r="F354" s="13">
        <v>0</v>
      </c>
      <c r="G354" s="12" t="s">
        <v>11</v>
      </c>
      <c r="H354" s="12" t="str">
        <f>VLOOKUP(LEFT(B354,3),Table2[#All],2,)</f>
        <v>Beverage</v>
      </c>
      <c r="I354" s="12" t="s">
        <v>1</v>
      </c>
      <c r="J354" s="14">
        <f>VLOOKUP(Transaction!B354,Product[#All],5,0)</f>
        <v>3750</v>
      </c>
      <c r="K354" s="14">
        <f>VLOOKUP(Transaction!B354,Product[#All],6,0)</f>
        <v>5000</v>
      </c>
      <c r="L354" s="19">
        <f>Transaction[[#This Row],[QTY]]*Transaction[[#This Row],[PURCHASE PRICE]]</f>
        <v>300000</v>
      </c>
      <c r="M354" s="19">
        <f>Transaction[[#This Row],[QTY]]*Transaction[[#This Row],[SELLING PRICE]]</f>
        <v>400000</v>
      </c>
      <c r="N354" s="12">
        <f>DAY(Transaction[[#This Row],[DATE]])</f>
        <v>18</v>
      </c>
      <c r="O354" s="12" t="str">
        <f>TEXT(Transaction[[#This Row],[DATE]],"mmm")</f>
        <v>Dec</v>
      </c>
      <c r="P354" s="12">
        <f>YEAR(Transaction[[#This Row],[DATE]])</f>
        <v>2020</v>
      </c>
    </row>
    <row r="355" spans="1:16" x14ac:dyDescent="0.3">
      <c r="A355" s="11">
        <v>44184</v>
      </c>
      <c r="B355" s="12" t="str" cm="1">
        <f t="array" ref="B355">_xlfn.XLOOKUP(G355,Product[[#All],[PRODUCT NAME]],Product[[#All],[CODE]],"",0,1)</f>
        <v>FOD008</v>
      </c>
      <c r="C355" s="12">
        <v>70</v>
      </c>
      <c r="D355" s="12" t="s">
        <v>130</v>
      </c>
      <c r="E355" s="12" t="s">
        <v>132</v>
      </c>
      <c r="F355" s="13">
        <v>0</v>
      </c>
      <c r="G355" s="12" t="s">
        <v>8</v>
      </c>
      <c r="H355" s="12" t="str">
        <f>VLOOKUP(LEFT(B355,3),Table2[#All],2,)</f>
        <v>Food</v>
      </c>
      <c r="I355" s="12" t="s">
        <v>1</v>
      </c>
      <c r="J355" s="14">
        <f>VLOOKUP(Transaction!B355,Product[#All],5,0)</f>
        <v>3000</v>
      </c>
      <c r="K355" s="14">
        <f>VLOOKUP(Transaction!B355,Product[#All],6,0)</f>
        <v>4500</v>
      </c>
      <c r="L355" s="19">
        <f>Transaction[[#This Row],[QTY]]*Transaction[[#This Row],[PURCHASE PRICE]]</f>
        <v>210000</v>
      </c>
      <c r="M355" s="19">
        <f>Transaction[[#This Row],[QTY]]*Transaction[[#This Row],[SELLING PRICE]]</f>
        <v>315000</v>
      </c>
      <c r="N355" s="12">
        <f>DAY(Transaction[[#This Row],[DATE]])</f>
        <v>19</v>
      </c>
      <c r="O355" s="12" t="str">
        <f>TEXT(Transaction[[#This Row],[DATE]],"mmm")</f>
        <v>Dec</v>
      </c>
      <c r="P355" s="12">
        <f>YEAR(Transaction[[#This Row],[DATE]])</f>
        <v>2020</v>
      </c>
    </row>
    <row r="356" spans="1:16" x14ac:dyDescent="0.3">
      <c r="A356" s="11">
        <v>44185</v>
      </c>
      <c r="B356" s="12" t="str" cm="1">
        <f t="array" ref="B356">_xlfn.XLOOKUP(G356,Product[[#All],[PRODUCT NAME]],Product[[#All],[CODE]],"",0,1)</f>
        <v>FOD004</v>
      </c>
      <c r="C356" s="12">
        <v>88</v>
      </c>
      <c r="D356" s="12" t="s">
        <v>131</v>
      </c>
      <c r="E356" s="12" t="s">
        <v>132</v>
      </c>
      <c r="F356" s="13">
        <v>0</v>
      </c>
      <c r="G356" s="12" t="s">
        <v>4</v>
      </c>
      <c r="H356" s="12" t="str">
        <f>VLOOKUP(LEFT(B356,3),Table2[#All],2,)</f>
        <v>Food</v>
      </c>
      <c r="I356" s="12" t="s">
        <v>1</v>
      </c>
      <c r="J356" s="14">
        <f>VLOOKUP(Transaction!B356,Product[#All],5,0)</f>
        <v>6200</v>
      </c>
      <c r="K356" s="14">
        <f>VLOOKUP(Transaction!B356,Product[#All],6,0)</f>
        <v>7800</v>
      </c>
      <c r="L356" s="19">
        <f>Transaction[[#This Row],[QTY]]*Transaction[[#This Row],[PURCHASE PRICE]]</f>
        <v>545600</v>
      </c>
      <c r="M356" s="19">
        <f>Transaction[[#This Row],[QTY]]*Transaction[[#This Row],[SELLING PRICE]]</f>
        <v>686400</v>
      </c>
      <c r="N356" s="12">
        <f>DAY(Transaction[[#This Row],[DATE]])</f>
        <v>20</v>
      </c>
      <c r="O356" s="12" t="str">
        <f>TEXT(Transaction[[#This Row],[DATE]],"mmm")</f>
        <v>Dec</v>
      </c>
      <c r="P356" s="12">
        <f>YEAR(Transaction[[#This Row],[DATE]])</f>
        <v>2020</v>
      </c>
    </row>
    <row r="357" spans="1:16" x14ac:dyDescent="0.3">
      <c r="A357" s="11">
        <v>44186</v>
      </c>
      <c r="B357" s="12" t="str" cm="1">
        <f t="array" ref="B357">_xlfn.XLOOKUP(G357,Product[[#All],[PRODUCT NAME]],Product[[#All],[CODE]],"",0,1)</f>
        <v>STA005</v>
      </c>
      <c r="C357" s="12">
        <v>90</v>
      </c>
      <c r="D357" s="12" t="s">
        <v>53</v>
      </c>
      <c r="E357" s="12" t="s">
        <v>52</v>
      </c>
      <c r="F357" s="13">
        <v>0</v>
      </c>
      <c r="G357" s="12" t="s">
        <v>35</v>
      </c>
      <c r="H357" s="12" t="str">
        <f>VLOOKUP(LEFT(B357,3),Table2[#All],2,)</f>
        <v>Stationery</v>
      </c>
      <c r="I357" s="12" t="s">
        <v>1</v>
      </c>
      <c r="J357" s="14">
        <f>VLOOKUP(Transaction!B357,Product[#All],5,0)</f>
        <v>2200</v>
      </c>
      <c r="K357" s="14">
        <f>VLOOKUP(Transaction!B357,Product[#All],6,0)</f>
        <v>3500</v>
      </c>
      <c r="L357" s="19">
        <f>Transaction[[#This Row],[QTY]]*Transaction[[#This Row],[PURCHASE PRICE]]</f>
        <v>198000</v>
      </c>
      <c r="M357" s="19">
        <f>Transaction[[#This Row],[QTY]]*Transaction[[#This Row],[SELLING PRICE]]</f>
        <v>315000</v>
      </c>
      <c r="N357" s="12">
        <f>DAY(Transaction[[#This Row],[DATE]])</f>
        <v>21</v>
      </c>
      <c r="O357" s="12" t="str">
        <f>TEXT(Transaction[[#This Row],[DATE]],"mmm")</f>
        <v>Dec</v>
      </c>
      <c r="P357" s="12">
        <f>YEAR(Transaction[[#This Row],[DATE]])</f>
        <v>2020</v>
      </c>
    </row>
    <row r="358" spans="1:16" x14ac:dyDescent="0.3">
      <c r="A358" s="11">
        <v>44187</v>
      </c>
      <c r="B358" s="12" t="str" cm="1">
        <f t="array" ref="B358">_xlfn.XLOOKUP(G358,Product[[#All],[PRODUCT NAME]],Product[[#All],[CODE]],"",0,1)</f>
        <v>STA009</v>
      </c>
      <c r="C358" s="12">
        <v>80</v>
      </c>
      <c r="D358" s="12" t="s">
        <v>53</v>
      </c>
      <c r="E358" s="12" t="s">
        <v>132</v>
      </c>
      <c r="F358" s="13">
        <v>0</v>
      </c>
      <c r="G358" s="12" t="s">
        <v>39</v>
      </c>
      <c r="H358" s="12" t="str">
        <f>VLOOKUP(LEFT(B358,3),Table2[#All],2,)</f>
        <v>Stationery</v>
      </c>
      <c r="I358" s="12" t="s">
        <v>1</v>
      </c>
      <c r="J358" s="14">
        <f>VLOOKUP(Transaction!B358,Product[#All],5,0)</f>
        <v>6000</v>
      </c>
      <c r="K358" s="14">
        <f>VLOOKUP(Transaction!B358,Product[#All],6,0)</f>
        <v>8000</v>
      </c>
      <c r="L358" s="19">
        <f>Transaction[[#This Row],[QTY]]*Transaction[[#This Row],[PURCHASE PRICE]]</f>
        <v>480000</v>
      </c>
      <c r="M358" s="19">
        <f>Transaction[[#This Row],[QTY]]*Transaction[[#This Row],[SELLING PRICE]]</f>
        <v>640000</v>
      </c>
      <c r="N358" s="12">
        <f>DAY(Transaction[[#This Row],[DATE]])</f>
        <v>22</v>
      </c>
      <c r="O358" s="12" t="str">
        <f>TEXT(Transaction[[#This Row],[DATE]],"mmm")</f>
        <v>Dec</v>
      </c>
      <c r="P358" s="12">
        <f>YEAR(Transaction[[#This Row],[DATE]])</f>
        <v>2020</v>
      </c>
    </row>
    <row r="359" spans="1:16" x14ac:dyDescent="0.3">
      <c r="A359" s="11">
        <v>44188</v>
      </c>
      <c r="B359" s="12" t="str" cm="1">
        <f t="array" ref="B359">_xlfn.XLOOKUP(G359,Product[[#All],[PRODUCT NAME]],Product[[#All],[CODE]],"",0,1)</f>
        <v>FOD002</v>
      </c>
      <c r="C359" s="12">
        <v>71</v>
      </c>
      <c r="D359" s="12" t="s">
        <v>130</v>
      </c>
      <c r="E359" s="12" t="s">
        <v>52</v>
      </c>
      <c r="F359" s="13">
        <v>0</v>
      </c>
      <c r="G359" s="12" t="s">
        <v>2</v>
      </c>
      <c r="H359" s="12" t="str">
        <f>VLOOKUP(LEFT(B359,3),Table2[#All],2,)</f>
        <v>Food</v>
      </c>
      <c r="I359" s="12" t="s">
        <v>1</v>
      </c>
      <c r="J359" s="14">
        <f>VLOOKUP(Transaction!B359,Product[#All],5,0)</f>
        <v>15500</v>
      </c>
      <c r="K359" s="14">
        <f>VLOOKUP(Transaction!B359,Product[#All],6,0)</f>
        <v>18000</v>
      </c>
      <c r="L359" s="19">
        <f>Transaction[[#This Row],[QTY]]*Transaction[[#This Row],[PURCHASE PRICE]]</f>
        <v>1100500</v>
      </c>
      <c r="M359" s="19">
        <f>Transaction[[#This Row],[QTY]]*Transaction[[#This Row],[SELLING PRICE]]</f>
        <v>1278000</v>
      </c>
      <c r="N359" s="12">
        <f>DAY(Transaction[[#This Row],[DATE]])</f>
        <v>23</v>
      </c>
      <c r="O359" s="12" t="str">
        <f>TEXT(Transaction[[#This Row],[DATE]],"mmm")</f>
        <v>Dec</v>
      </c>
      <c r="P359" s="12">
        <f>YEAR(Transaction[[#This Row],[DATE]])</f>
        <v>2020</v>
      </c>
    </row>
    <row r="360" spans="1:16" x14ac:dyDescent="0.3">
      <c r="A360" s="11">
        <v>44189</v>
      </c>
      <c r="B360" s="12" t="str" cm="1">
        <f t="array" ref="B360">_xlfn.XLOOKUP(G360,Product[[#All],[PRODUCT NAME]],Product[[#All],[CODE]],"",0,1)</f>
        <v>ELC001</v>
      </c>
      <c r="C360" s="12">
        <v>75</v>
      </c>
      <c r="D360" s="12" t="s">
        <v>131</v>
      </c>
      <c r="E360" s="12" t="s">
        <v>52</v>
      </c>
      <c r="F360" s="13">
        <v>0</v>
      </c>
      <c r="G360" s="12" t="s">
        <v>41</v>
      </c>
      <c r="H360" s="12" t="str">
        <f>VLOOKUP(LEFT(B360,3),Table2[#All],2,)</f>
        <v>Electronics</v>
      </c>
      <c r="I360" s="12" t="s">
        <v>1</v>
      </c>
      <c r="J360" s="14">
        <f>VLOOKUP(Transaction!B360,Product[#All],5,0)</f>
        <v>10000</v>
      </c>
      <c r="K360" s="14">
        <f>VLOOKUP(Transaction!B360,Product[#All],6,0)</f>
        <v>15000</v>
      </c>
      <c r="L360" s="19">
        <f>Transaction[[#This Row],[QTY]]*Transaction[[#This Row],[PURCHASE PRICE]]</f>
        <v>750000</v>
      </c>
      <c r="M360" s="19">
        <f>Transaction[[#This Row],[QTY]]*Transaction[[#This Row],[SELLING PRICE]]</f>
        <v>1125000</v>
      </c>
      <c r="N360" s="12">
        <f>DAY(Transaction[[#This Row],[DATE]])</f>
        <v>24</v>
      </c>
      <c r="O360" s="12" t="str">
        <f>TEXT(Transaction[[#This Row],[DATE]],"mmm")</f>
        <v>Dec</v>
      </c>
      <c r="P360" s="12">
        <f>YEAR(Transaction[[#This Row],[DATE]])</f>
        <v>2020</v>
      </c>
    </row>
    <row r="361" spans="1:16" x14ac:dyDescent="0.3">
      <c r="A361" s="11">
        <v>44190</v>
      </c>
      <c r="B361" s="12" t="str" cm="1">
        <f t="array" ref="B361">_xlfn.XLOOKUP(G361,Product[[#All],[PRODUCT NAME]],Product[[#All],[CODE]],"",0,1)</f>
        <v>ELC003</v>
      </c>
      <c r="C361" s="12">
        <v>74</v>
      </c>
      <c r="D361" s="12" t="s">
        <v>53</v>
      </c>
      <c r="E361" s="12" t="s">
        <v>52</v>
      </c>
      <c r="F361" s="13">
        <v>0</v>
      </c>
      <c r="G361" s="12" t="s">
        <v>43</v>
      </c>
      <c r="H361" s="12" t="str">
        <f>VLOOKUP(LEFT(B361,3),Table2[#All],2,)</f>
        <v>Electronics</v>
      </c>
      <c r="I361" s="12" t="s">
        <v>1</v>
      </c>
      <c r="J361" s="14">
        <f>VLOOKUP(Transaction!B361,Product[#All],5,0)</f>
        <v>15000</v>
      </c>
      <c r="K361" s="14">
        <f>VLOOKUP(Transaction!B361,Product[#All],6,0)</f>
        <v>25000</v>
      </c>
      <c r="L361" s="19">
        <f>Transaction[[#This Row],[QTY]]*Transaction[[#This Row],[PURCHASE PRICE]]</f>
        <v>1110000</v>
      </c>
      <c r="M361" s="19">
        <f>Transaction[[#This Row],[QTY]]*Transaction[[#This Row],[SELLING PRICE]]</f>
        <v>1850000</v>
      </c>
      <c r="N361" s="12">
        <f>DAY(Transaction[[#This Row],[DATE]])</f>
        <v>25</v>
      </c>
      <c r="O361" s="12" t="str">
        <f>TEXT(Transaction[[#This Row],[DATE]],"mmm")</f>
        <v>Dec</v>
      </c>
      <c r="P361" s="12">
        <f>YEAR(Transaction[[#This Row],[DATE]])</f>
        <v>2020</v>
      </c>
    </row>
    <row r="362" spans="1:16" x14ac:dyDescent="0.3">
      <c r="A362" s="11">
        <v>44191</v>
      </c>
      <c r="B362" s="12" t="str" cm="1">
        <f t="array" ref="B362">_xlfn.XLOOKUP(G362,Product[[#All],[PRODUCT NAME]],Product[[#All],[CODE]],"",0,1)</f>
        <v>STA005</v>
      </c>
      <c r="C362" s="12">
        <v>89</v>
      </c>
      <c r="D362" s="12" t="s">
        <v>131</v>
      </c>
      <c r="E362" s="12" t="s">
        <v>52</v>
      </c>
      <c r="F362" s="13">
        <v>0</v>
      </c>
      <c r="G362" s="12" t="s">
        <v>35</v>
      </c>
      <c r="H362" s="12" t="str">
        <f>VLOOKUP(LEFT(B362,3),Table2[#All],2,)</f>
        <v>Stationery</v>
      </c>
      <c r="I362" s="12" t="s">
        <v>1</v>
      </c>
      <c r="J362" s="14">
        <f>VLOOKUP(Transaction!B362,Product[#All],5,0)</f>
        <v>2200</v>
      </c>
      <c r="K362" s="14">
        <f>VLOOKUP(Transaction!B362,Product[#All],6,0)</f>
        <v>3500</v>
      </c>
      <c r="L362" s="19">
        <f>Transaction[[#This Row],[QTY]]*Transaction[[#This Row],[PURCHASE PRICE]]</f>
        <v>195800</v>
      </c>
      <c r="M362" s="19">
        <f>Transaction[[#This Row],[QTY]]*Transaction[[#This Row],[SELLING PRICE]]</f>
        <v>311500</v>
      </c>
      <c r="N362" s="12">
        <f>DAY(Transaction[[#This Row],[DATE]])</f>
        <v>26</v>
      </c>
      <c r="O362" s="12" t="str">
        <f>TEXT(Transaction[[#This Row],[DATE]],"mmm")</f>
        <v>Dec</v>
      </c>
      <c r="P362" s="12">
        <f>YEAR(Transaction[[#This Row],[DATE]])</f>
        <v>2020</v>
      </c>
    </row>
    <row r="363" spans="1:16" x14ac:dyDescent="0.3">
      <c r="A363" s="11">
        <v>44192</v>
      </c>
      <c r="B363" s="12" t="str" cm="1">
        <f t="array" ref="B363">_xlfn.XLOOKUP(G363,Product[[#All],[PRODUCT NAME]],Product[[#All],[CODE]],"",0,1)</f>
        <v>FOD004</v>
      </c>
      <c r="C363" s="12">
        <v>75</v>
      </c>
      <c r="D363" s="12" t="s">
        <v>53</v>
      </c>
      <c r="E363" s="12" t="s">
        <v>52</v>
      </c>
      <c r="F363" s="13">
        <v>0</v>
      </c>
      <c r="G363" s="12" t="s">
        <v>4</v>
      </c>
      <c r="H363" s="12" t="str">
        <f>VLOOKUP(LEFT(B363,3),Table2[#All],2,)</f>
        <v>Food</v>
      </c>
      <c r="I363" s="12" t="s">
        <v>1</v>
      </c>
      <c r="J363" s="14">
        <f>VLOOKUP(Transaction!B363,Product[#All],5,0)</f>
        <v>6200</v>
      </c>
      <c r="K363" s="14">
        <f>VLOOKUP(Transaction!B363,Product[#All],6,0)</f>
        <v>7800</v>
      </c>
      <c r="L363" s="19">
        <f>Transaction[[#This Row],[QTY]]*Transaction[[#This Row],[PURCHASE PRICE]]</f>
        <v>465000</v>
      </c>
      <c r="M363" s="19">
        <f>Transaction[[#This Row],[QTY]]*Transaction[[#This Row],[SELLING PRICE]]</f>
        <v>585000</v>
      </c>
      <c r="N363" s="12">
        <f>DAY(Transaction[[#This Row],[DATE]])</f>
        <v>27</v>
      </c>
      <c r="O363" s="12" t="str">
        <f>TEXT(Transaction[[#This Row],[DATE]],"mmm")</f>
        <v>Dec</v>
      </c>
      <c r="P363" s="12">
        <f>YEAR(Transaction[[#This Row],[DATE]])</f>
        <v>2020</v>
      </c>
    </row>
    <row r="364" spans="1:16" x14ac:dyDescent="0.3">
      <c r="A364" s="11">
        <v>44193</v>
      </c>
      <c r="B364" s="12" t="str" cm="1">
        <f t="array" ref="B364">_xlfn.XLOOKUP(G364,Product[[#All],[PRODUCT NAME]],Product[[#All],[CODE]],"",0,1)</f>
        <v>PRC006</v>
      </c>
      <c r="C364" s="12">
        <v>74</v>
      </c>
      <c r="D364" s="12" t="s">
        <v>131</v>
      </c>
      <c r="E364" s="12" t="s">
        <v>52</v>
      </c>
      <c r="F364" s="13">
        <v>0</v>
      </c>
      <c r="G364" s="12" t="s">
        <v>26</v>
      </c>
      <c r="H364" s="12" t="str">
        <f>VLOOKUP(LEFT(B364,3),Table2[#All],2,)</f>
        <v>Personal Care</v>
      </c>
      <c r="I364" s="12" t="s">
        <v>1</v>
      </c>
      <c r="J364" s="14">
        <f>VLOOKUP(Transaction!B364,Product[#All],5,0)</f>
        <v>14000</v>
      </c>
      <c r="K364" s="14">
        <f>VLOOKUP(Transaction!B364,Product[#All],6,0)</f>
        <v>17500</v>
      </c>
      <c r="L364" s="19">
        <f>Transaction[[#This Row],[QTY]]*Transaction[[#This Row],[PURCHASE PRICE]]</f>
        <v>1036000</v>
      </c>
      <c r="M364" s="19">
        <f>Transaction[[#This Row],[QTY]]*Transaction[[#This Row],[SELLING PRICE]]</f>
        <v>1295000</v>
      </c>
      <c r="N364" s="12">
        <f>DAY(Transaction[[#This Row],[DATE]])</f>
        <v>28</v>
      </c>
      <c r="O364" s="12" t="str">
        <f>TEXT(Transaction[[#This Row],[DATE]],"mmm")</f>
        <v>Dec</v>
      </c>
      <c r="P364" s="12">
        <f>YEAR(Transaction[[#This Row],[DATE]])</f>
        <v>2020</v>
      </c>
    </row>
    <row r="365" spans="1:16" x14ac:dyDescent="0.3">
      <c r="A365" s="11">
        <v>44194</v>
      </c>
      <c r="B365" s="12" t="str" cm="1">
        <f t="array" ref="B365">_xlfn.XLOOKUP(G365,Product[[#All],[PRODUCT NAME]],Product[[#All],[CODE]],"",0,1)</f>
        <v>STA008</v>
      </c>
      <c r="C365" s="12">
        <v>70</v>
      </c>
      <c r="D365" s="12" t="s">
        <v>53</v>
      </c>
      <c r="E365" s="12" t="s">
        <v>132</v>
      </c>
      <c r="F365" s="13">
        <v>0</v>
      </c>
      <c r="G365" s="12" t="s">
        <v>38</v>
      </c>
      <c r="H365" s="12" t="str">
        <f>VLOOKUP(LEFT(B365,3),Table2[#All],2,)</f>
        <v>Stationery</v>
      </c>
      <c r="I365" s="12" t="s">
        <v>1</v>
      </c>
      <c r="J365" s="14">
        <f>VLOOKUP(Transaction!B365,Product[#All],5,0)</f>
        <v>5000</v>
      </c>
      <c r="K365" s="14">
        <f>VLOOKUP(Transaction!B365,Product[#All],6,0)</f>
        <v>7500</v>
      </c>
      <c r="L365" s="19">
        <f>Transaction[[#This Row],[QTY]]*Transaction[[#This Row],[PURCHASE PRICE]]</f>
        <v>350000</v>
      </c>
      <c r="M365" s="19">
        <f>Transaction[[#This Row],[QTY]]*Transaction[[#This Row],[SELLING PRICE]]</f>
        <v>525000</v>
      </c>
      <c r="N365" s="12">
        <f>DAY(Transaction[[#This Row],[DATE]])</f>
        <v>29</v>
      </c>
      <c r="O365" s="12" t="str">
        <f>TEXT(Transaction[[#This Row],[DATE]],"mmm")</f>
        <v>Dec</v>
      </c>
      <c r="P365" s="12">
        <f>YEAR(Transaction[[#This Row],[DATE]])</f>
        <v>2020</v>
      </c>
    </row>
    <row r="366" spans="1:16" x14ac:dyDescent="0.3">
      <c r="A366" s="11">
        <v>44195</v>
      </c>
      <c r="B366" s="12" t="str" cm="1">
        <f t="array" ref="B366">_xlfn.XLOOKUP(G366,Product[[#All],[PRODUCT NAME]],Product[[#All],[CODE]],"",0,1)</f>
        <v>PRC006</v>
      </c>
      <c r="C366" s="12">
        <v>89</v>
      </c>
      <c r="D366" s="12" t="s">
        <v>130</v>
      </c>
      <c r="E366" s="12" t="s">
        <v>52</v>
      </c>
      <c r="F366" s="13">
        <v>0</v>
      </c>
      <c r="G366" s="12" t="s">
        <v>26</v>
      </c>
      <c r="H366" s="12" t="str">
        <f>VLOOKUP(LEFT(B366,3),Table2[#All],2,)</f>
        <v>Personal Care</v>
      </c>
      <c r="I366" s="12" t="s">
        <v>1</v>
      </c>
      <c r="J366" s="14">
        <f>VLOOKUP(Transaction!B366,Product[#All],5,0)</f>
        <v>14000</v>
      </c>
      <c r="K366" s="14">
        <f>VLOOKUP(Transaction!B366,Product[#All],6,0)</f>
        <v>17500</v>
      </c>
      <c r="L366" s="19">
        <f>Transaction[[#This Row],[QTY]]*Transaction[[#This Row],[PURCHASE PRICE]]</f>
        <v>1246000</v>
      </c>
      <c r="M366" s="19">
        <f>Transaction[[#This Row],[QTY]]*Transaction[[#This Row],[SELLING PRICE]]</f>
        <v>1557500</v>
      </c>
      <c r="N366" s="12">
        <f>DAY(Transaction[[#This Row],[DATE]])</f>
        <v>30</v>
      </c>
      <c r="O366" s="12" t="str">
        <f>TEXT(Transaction[[#This Row],[DATE]],"mmm")</f>
        <v>Dec</v>
      </c>
      <c r="P366" s="12">
        <f>YEAR(Transaction[[#This Row],[DATE]])</f>
        <v>2020</v>
      </c>
    </row>
    <row r="367" spans="1:16" x14ac:dyDescent="0.3">
      <c r="A367" s="11">
        <v>44196</v>
      </c>
      <c r="B367" s="12" t="str" cm="1">
        <f t="array" ref="B367">_xlfn.XLOOKUP(G367,Product[[#All],[PRODUCT NAME]],Product[[#All],[CODE]],"",0,1)</f>
        <v>ELC007</v>
      </c>
      <c r="C367" s="12">
        <v>84</v>
      </c>
      <c r="D367" s="12" t="s">
        <v>130</v>
      </c>
      <c r="E367" s="12" t="s">
        <v>52</v>
      </c>
      <c r="F367" s="13">
        <v>0</v>
      </c>
      <c r="G367" s="12" t="s">
        <v>46</v>
      </c>
      <c r="H367" s="12" t="str">
        <f>VLOOKUP(LEFT(B367,3),Table2[#All],2,)</f>
        <v>Electronics</v>
      </c>
      <c r="I367" s="12" t="s">
        <v>1</v>
      </c>
      <c r="J367" s="14">
        <f>VLOOKUP(Transaction!B367,Product[#All],5,0)</f>
        <v>18000</v>
      </c>
      <c r="K367" s="14">
        <f>VLOOKUP(Transaction!B367,Product[#All],6,0)</f>
        <v>27000</v>
      </c>
      <c r="L367" s="19">
        <f>Transaction[[#This Row],[QTY]]*Transaction[[#This Row],[PURCHASE PRICE]]</f>
        <v>1512000</v>
      </c>
      <c r="M367" s="19">
        <f>Transaction[[#This Row],[QTY]]*Transaction[[#This Row],[SELLING PRICE]]</f>
        <v>2268000</v>
      </c>
      <c r="N367" s="12">
        <f>DAY(Transaction[[#This Row],[DATE]])</f>
        <v>31</v>
      </c>
      <c r="O367" s="12" t="str">
        <f>TEXT(Transaction[[#This Row],[DATE]],"mmm")</f>
        <v>Dec</v>
      </c>
      <c r="P367" s="12">
        <f>YEAR(Transaction[[#This Row],[DATE]])</f>
        <v>2020</v>
      </c>
    </row>
    <row r="368" spans="1:16" x14ac:dyDescent="0.3">
      <c r="A368" s="11">
        <v>44197</v>
      </c>
      <c r="B368" s="12" t="str" cm="1">
        <f t="array" ref="B368">_xlfn.XLOOKUP(G368,Product[[#All],[PRODUCT NAME]],Product[[#All],[CODE]],"",0,1)</f>
        <v>FOD001</v>
      </c>
      <c r="C368" s="12">
        <v>88</v>
      </c>
      <c r="D368" s="12" t="s">
        <v>131</v>
      </c>
      <c r="E368" s="12" t="s">
        <v>52</v>
      </c>
      <c r="F368" s="13">
        <v>0</v>
      </c>
      <c r="G368" s="12" t="s">
        <v>0</v>
      </c>
      <c r="H368" s="12" t="str">
        <f>VLOOKUP(LEFT(B368,3),Table2[#All],2,)</f>
        <v>Food</v>
      </c>
      <c r="I368" s="12" t="s">
        <v>1</v>
      </c>
      <c r="J368" s="14">
        <f>VLOOKUP(Transaction!B368,Product[#All],5,0)</f>
        <v>9000</v>
      </c>
      <c r="K368" s="14">
        <f>VLOOKUP(Transaction!B368,Product[#All],6,0)</f>
        <v>11000</v>
      </c>
      <c r="L368" s="19">
        <f>Transaction[[#This Row],[QTY]]*Transaction[[#This Row],[PURCHASE PRICE]]</f>
        <v>792000</v>
      </c>
      <c r="M368" s="19">
        <f>Transaction[[#This Row],[QTY]]*Transaction[[#This Row],[SELLING PRICE]]</f>
        <v>968000</v>
      </c>
      <c r="N368" s="12">
        <f>DAY(Transaction[[#This Row],[DATE]])</f>
        <v>1</v>
      </c>
      <c r="O368" s="12" t="str">
        <f>TEXT(Transaction[[#This Row],[DATE]],"mmm")</f>
        <v>Jan</v>
      </c>
      <c r="P368" s="12">
        <f>YEAR(Transaction[[#This Row],[DATE]])</f>
        <v>2021</v>
      </c>
    </row>
    <row r="369" spans="1:16" x14ac:dyDescent="0.3">
      <c r="A369" s="11">
        <v>44198</v>
      </c>
      <c r="B369" s="12" t="str" cm="1">
        <f t="array" ref="B369">_xlfn.XLOOKUP(G369,Product[[#All],[PRODUCT NAME]],Product[[#All],[CODE]],"",0,1)</f>
        <v>PRC010</v>
      </c>
      <c r="C369" s="12">
        <v>80</v>
      </c>
      <c r="D369" s="12" t="s">
        <v>53</v>
      </c>
      <c r="E369" s="12" t="s">
        <v>132</v>
      </c>
      <c r="F369" s="13">
        <v>0</v>
      </c>
      <c r="G369" s="12" t="s">
        <v>30</v>
      </c>
      <c r="H369" s="12" t="str">
        <f>VLOOKUP(LEFT(B369,3),Table2[#All],2,)</f>
        <v>Personal Care</v>
      </c>
      <c r="I369" s="12" t="s">
        <v>1</v>
      </c>
      <c r="J369" s="14">
        <f>VLOOKUP(Transaction!B369,Product[#All],5,0)</f>
        <v>24500</v>
      </c>
      <c r="K369" s="14">
        <f>VLOOKUP(Transaction!B369,Product[#All],6,0)</f>
        <v>29000</v>
      </c>
      <c r="L369" s="19">
        <f>Transaction[[#This Row],[QTY]]*Transaction[[#This Row],[PURCHASE PRICE]]</f>
        <v>1960000</v>
      </c>
      <c r="M369" s="19">
        <f>Transaction[[#This Row],[QTY]]*Transaction[[#This Row],[SELLING PRICE]]</f>
        <v>2320000</v>
      </c>
      <c r="N369" s="12">
        <f>DAY(Transaction[[#This Row],[DATE]])</f>
        <v>2</v>
      </c>
      <c r="O369" s="12" t="str">
        <f>TEXT(Transaction[[#This Row],[DATE]],"mmm")</f>
        <v>Jan</v>
      </c>
      <c r="P369" s="12">
        <f>YEAR(Transaction[[#This Row],[DATE]])</f>
        <v>2021</v>
      </c>
    </row>
    <row r="370" spans="1:16" x14ac:dyDescent="0.3">
      <c r="A370" s="11">
        <v>44199</v>
      </c>
      <c r="B370" s="12" t="str" cm="1">
        <f t="array" ref="B370">_xlfn.XLOOKUP(G370,Product[[#All],[PRODUCT NAME]],Product[[#All],[CODE]],"",0,1)</f>
        <v>STA005</v>
      </c>
      <c r="C370" s="12">
        <v>71</v>
      </c>
      <c r="D370" s="12" t="s">
        <v>130</v>
      </c>
      <c r="E370" s="12" t="s">
        <v>52</v>
      </c>
      <c r="F370" s="13">
        <v>0</v>
      </c>
      <c r="G370" s="12" t="s">
        <v>35</v>
      </c>
      <c r="H370" s="12" t="str">
        <f>VLOOKUP(LEFT(B370,3),Table2[#All],2,)</f>
        <v>Stationery</v>
      </c>
      <c r="I370" s="12" t="s">
        <v>1</v>
      </c>
      <c r="J370" s="14">
        <f>VLOOKUP(Transaction!B370,Product[#All],5,0)</f>
        <v>2200</v>
      </c>
      <c r="K370" s="14">
        <f>VLOOKUP(Transaction!B370,Product[#All],6,0)</f>
        <v>3500</v>
      </c>
      <c r="L370" s="19">
        <f>Transaction[[#This Row],[QTY]]*Transaction[[#This Row],[PURCHASE PRICE]]</f>
        <v>156200</v>
      </c>
      <c r="M370" s="19">
        <f>Transaction[[#This Row],[QTY]]*Transaction[[#This Row],[SELLING PRICE]]</f>
        <v>248500</v>
      </c>
      <c r="N370" s="12">
        <f>DAY(Transaction[[#This Row],[DATE]])</f>
        <v>3</v>
      </c>
      <c r="O370" s="12" t="str">
        <f>TEXT(Transaction[[#This Row],[DATE]],"mmm")</f>
        <v>Jan</v>
      </c>
      <c r="P370" s="12">
        <f>YEAR(Transaction[[#This Row],[DATE]])</f>
        <v>2021</v>
      </c>
    </row>
    <row r="371" spans="1:16" x14ac:dyDescent="0.3">
      <c r="A371" s="11">
        <v>44200</v>
      </c>
      <c r="B371" s="12" t="str" cm="1">
        <f t="array" ref="B371">_xlfn.XLOOKUP(G371,Product[[#All],[PRODUCT NAME]],Product[[#All],[CODE]],"",0,1)</f>
        <v>ELC007</v>
      </c>
      <c r="C371" s="12">
        <v>90</v>
      </c>
      <c r="D371" s="12" t="s">
        <v>131</v>
      </c>
      <c r="E371" s="12" t="s">
        <v>132</v>
      </c>
      <c r="F371" s="13">
        <v>0</v>
      </c>
      <c r="G371" s="12" t="s">
        <v>46</v>
      </c>
      <c r="H371" s="12" t="str">
        <f>VLOOKUP(LEFT(B371,3),Table2[#All],2,)</f>
        <v>Electronics</v>
      </c>
      <c r="I371" s="12" t="s">
        <v>1</v>
      </c>
      <c r="J371" s="14">
        <f>VLOOKUP(Transaction!B371,Product[#All],5,0)</f>
        <v>18000</v>
      </c>
      <c r="K371" s="14">
        <f>VLOOKUP(Transaction!B371,Product[#All],6,0)</f>
        <v>27000</v>
      </c>
      <c r="L371" s="19">
        <f>Transaction[[#This Row],[QTY]]*Transaction[[#This Row],[PURCHASE PRICE]]</f>
        <v>1620000</v>
      </c>
      <c r="M371" s="19">
        <f>Transaction[[#This Row],[QTY]]*Transaction[[#This Row],[SELLING PRICE]]</f>
        <v>2430000</v>
      </c>
      <c r="N371" s="12">
        <f>DAY(Transaction[[#This Row],[DATE]])</f>
        <v>4</v>
      </c>
      <c r="O371" s="12" t="str">
        <f>TEXT(Transaction[[#This Row],[DATE]],"mmm")</f>
        <v>Jan</v>
      </c>
      <c r="P371" s="12">
        <f>YEAR(Transaction[[#This Row],[DATE]])</f>
        <v>2021</v>
      </c>
    </row>
    <row r="372" spans="1:16" x14ac:dyDescent="0.3">
      <c r="A372" s="11">
        <v>44201</v>
      </c>
      <c r="B372" s="12" t="str" cm="1">
        <f t="array" ref="B372">_xlfn.XLOOKUP(G372,Product[[#All],[PRODUCT NAME]],Product[[#All],[CODE]],"",0,1)</f>
        <v>BEV010</v>
      </c>
      <c r="C372" s="12">
        <v>82</v>
      </c>
      <c r="D372" s="12" t="s">
        <v>131</v>
      </c>
      <c r="E372" s="12" t="s">
        <v>52</v>
      </c>
      <c r="F372" s="13">
        <v>0</v>
      </c>
      <c r="G372" s="12" t="s">
        <v>20</v>
      </c>
      <c r="H372" s="12" t="str">
        <f>VLOOKUP(LEFT(B372,3),Table2[#All],2,)</f>
        <v>Beverage</v>
      </c>
      <c r="I372" s="12" t="s">
        <v>1</v>
      </c>
      <c r="J372" s="14">
        <f>VLOOKUP(Transaction!B372,Product[#All],5,0)</f>
        <v>12000</v>
      </c>
      <c r="K372" s="14">
        <f>VLOOKUP(Transaction!B372,Product[#All],6,0)</f>
        <v>15500</v>
      </c>
      <c r="L372" s="19">
        <f>Transaction[[#This Row],[QTY]]*Transaction[[#This Row],[PURCHASE PRICE]]</f>
        <v>984000</v>
      </c>
      <c r="M372" s="19">
        <f>Transaction[[#This Row],[QTY]]*Transaction[[#This Row],[SELLING PRICE]]</f>
        <v>1271000</v>
      </c>
      <c r="N372" s="12">
        <f>DAY(Transaction[[#This Row],[DATE]])</f>
        <v>5</v>
      </c>
      <c r="O372" s="12" t="str">
        <f>TEXT(Transaction[[#This Row],[DATE]],"mmm")</f>
        <v>Jan</v>
      </c>
      <c r="P372" s="12">
        <f>YEAR(Transaction[[#This Row],[DATE]])</f>
        <v>2021</v>
      </c>
    </row>
    <row r="373" spans="1:16" x14ac:dyDescent="0.3">
      <c r="A373" s="11">
        <v>44202</v>
      </c>
      <c r="B373" s="12" t="str" cm="1">
        <f t="array" ref="B373">_xlfn.XLOOKUP(G373,Product[[#All],[PRODUCT NAME]],Product[[#All],[CODE]],"",0,1)</f>
        <v>FOD007</v>
      </c>
      <c r="C373" s="12">
        <v>76</v>
      </c>
      <c r="D373" s="12" t="s">
        <v>53</v>
      </c>
      <c r="E373" s="12" t="s">
        <v>132</v>
      </c>
      <c r="F373" s="13">
        <v>0</v>
      </c>
      <c r="G373" s="12" t="s">
        <v>7</v>
      </c>
      <c r="H373" s="12" t="str">
        <f>VLOOKUP(LEFT(B373,3),Table2[#All],2,)</f>
        <v>Food</v>
      </c>
      <c r="I373" s="12" t="s">
        <v>1</v>
      </c>
      <c r="J373" s="14">
        <f>VLOOKUP(Transaction!B373,Product[#All],5,0)</f>
        <v>7200</v>
      </c>
      <c r="K373" s="14">
        <f>VLOOKUP(Transaction!B373,Product[#All],6,0)</f>
        <v>9500</v>
      </c>
      <c r="L373" s="19">
        <f>Transaction[[#This Row],[QTY]]*Transaction[[#This Row],[PURCHASE PRICE]]</f>
        <v>547200</v>
      </c>
      <c r="M373" s="19">
        <f>Transaction[[#This Row],[QTY]]*Transaction[[#This Row],[SELLING PRICE]]</f>
        <v>722000</v>
      </c>
      <c r="N373" s="12">
        <f>DAY(Transaction[[#This Row],[DATE]])</f>
        <v>6</v>
      </c>
      <c r="O373" s="12" t="str">
        <f>TEXT(Transaction[[#This Row],[DATE]],"mmm")</f>
        <v>Jan</v>
      </c>
      <c r="P373" s="12">
        <f>YEAR(Transaction[[#This Row],[DATE]])</f>
        <v>2021</v>
      </c>
    </row>
    <row r="374" spans="1:16" x14ac:dyDescent="0.3">
      <c r="A374" s="11">
        <v>44203</v>
      </c>
      <c r="B374" s="12" t="str" cm="1">
        <f t="array" ref="B374">_xlfn.XLOOKUP(G374,Product[[#All],[PRODUCT NAME]],Product[[#All],[CODE]],"",0,1)</f>
        <v>FOD005</v>
      </c>
      <c r="C374" s="12">
        <v>90</v>
      </c>
      <c r="D374" s="12" t="s">
        <v>130</v>
      </c>
      <c r="E374" s="12" t="s">
        <v>52</v>
      </c>
      <c r="F374" s="13">
        <v>0</v>
      </c>
      <c r="G374" s="12" t="s">
        <v>5</v>
      </c>
      <c r="H374" s="12" t="str">
        <f>VLOOKUP(LEFT(B374,3),Table2[#All],2,)</f>
        <v>Food</v>
      </c>
      <c r="I374" s="12" t="s">
        <v>1</v>
      </c>
      <c r="J374" s="14">
        <f>VLOOKUP(Transaction!B374,Product[#All],5,0)</f>
        <v>12500</v>
      </c>
      <c r="K374" s="14">
        <f>VLOOKUP(Transaction!B374,Product[#All],6,0)</f>
        <v>15000</v>
      </c>
      <c r="L374" s="19">
        <f>Transaction[[#This Row],[QTY]]*Transaction[[#This Row],[PURCHASE PRICE]]</f>
        <v>1125000</v>
      </c>
      <c r="M374" s="19">
        <f>Transaction[[#This Row],[QTY]]*Transaction[[#This Row],[SELLING PRICE]]</f>
        <v>1350000</v>
      </c>
      <c r="N374" s="12">
        <f>DAY(Transaction[[#This Row],[DATE]])</f>
        <v>7</v>
      </c>
      <c r="O374" s="12" t="str">
        <f>TEXT(Transaction[[#This Row],[DATE]],"mmm")</f>
        <v>Jan</v>
      </c>
      <c r="P374" s="12">
        <f>YEAR(Transaction[[#This Row],[DATE]])</f>
        <v>2021</v>
      </c>
    </row>
    <row r="375" spans="1:16" x14ac:dyDescent="0.3">
      <c r="A375" s="11">
        <v>44204</v>
      </c>
      <c r="B375" s="12" t="str" cm="1">
        <f t="array" ref="B375">_xlfn.XLOOKUP(G375,Product[[#All],[PRODUCT NAME]],Product[[#All],[CODE]],"",0,1)</f>
        <v>PRC008</v>
      </c>
      <c r="C375" s="12">
        <v>89</v>
      </c>
      <c r="D375" s="12" t="s">
        <v>53</v>
      </c>
      <c r="E375" s="12" t="s">
        <v>132</v>
      </c>
      <c r="F375" s="13">
        <v>0</v>
      </c>
      <c r="G375" s="12" t="s">
        <v>28</v>
      </c>
      <c r="H375" s="12" t="str">
        <f>VLOOKUP(LEFT(B375,3),Table2[#All],2,)</f>
        <v>Personal Care</v>
      </c>
      <c r="I375" s="12" t="s">
        <v>1</v>
      </c>
      <c r="J375" s="14">
        <f>VLOOKUP(Transaction!B375,Product[#All],5,0)</f>
        <v>13500</v>
      </c>
      <c r="K375" s="14">
        <f>VLOOKUP(Transaction!B375,Product[#All],6,0)</f>
        <v>17000</v>
      </c>
      <c r="L375" s="19">
        <f>Transaction[[#This Row],[QTY]]*Transaction[[#This Row],[PURCHASE PRICE]]</f>
        <v>1201500</v>
      </c>
      <c r="M375" s="19">
        <f>Transaction[[#This Row],[QTY]]*Transaction[[#This Row],[SELLING PRICE]]</f>
        <v>1513000</v>
      </c>
      <c r="N375" s="12">
        <f>DAY(Transaction[[#This Row],[DATE]])</f>
        <v>8</v>
      </c>
      <c r="O375" s="12" t="str">
        <f>TEXT(Transaction[[#This Row],[DATE]],"mmm")</f>
        <v>Jan</v>
      </c>
      <c r="P375" s="12">
        <f>YEAR(Transaction[[#This Row],[DATE]])</f>
        <v>2021</v>
      </c>
    </row>
    <row r="376" spans="1:16" x14ac:dyDescent="0.3">
      <c r="A376" s="11">
        <v>44205</v>
      </c>
      <c r="B376" s="12" t="str" cm="1">
        <f t="array" ref="B376">_xlfn.XLOOKUP(G376,Product[[#All],[PRODUCT NAME]],Product[[#All],[CODE]],"",0,1)</f>
        <v>FOD003</v>
      </c>
      <c r="C376" s="12">
        <v>70</v>
      </c>
      <c r="D376" s="12" t="s">
        <v>53</v>
      </c>
      <c r="E376" s="12" t="s">
        <v>52</v>
      </c>
      <c r="F376" s="13">
        <v>0</v>
      </c>
      <c r="G376" s="12" t="s">
        <v>3</v>
      </c>
      <c r="H376" s="12" t="str">
        <f>VLOOKUP(LEFT(B376,3),Table2[#All],2,)</f>
        <v>Food</v>
      </c>
      <c r="I376" s="12" t="s">
        <v>1</v>
      </c>
      <c r="J376" s="14">
        <f>VLOOKUP(Transaction!B376,Product[#All],5,0)</f>
        <v>8750</v>
      </c>
      <c r="K376" s="14">
        <f>VLOOKUP(Transaction!B376,Product[#All],6,0)</f>
        <v>10500</v>
      </c>
      <c r="L376" s="19">
        <f>Transaction[[#This Row],[QTY]]*Transaction[[#This Row],[PURCHASE PRICE]]</f>
        <v>612500</v>
      </c>
      <c r="M376" s="19">
        <f>Transaction[[#This Row],[QTY]]*Transaction[[#This Row],[SELLING PRICE]]</f>
        <v>735000</v>
      </c>
      <c r="N376" s="12">
        <f>DAY(Transaction[[#This Row],[DATE]])</f>
        <v>9</v>
      </c>
      <c r="O376" s="12" t="str">
        <f>TEXT(Transaction[[#This Row],[DATE]],"mmm")</f>
        <v>Jan</v>
      </c>
      <c r="P376" s="12">
        <f>YEAR(Transaction[[#This Row],[DATE]])</f>
        <v>2021</v>
      </c>
    </row>
    <row r="377" spans="1:16" x14ac:dyDescent="0.3">
      <c r="A377" s="11">
        <v>44206</v>
      </c>
      <c r="B377" s="12" t="str" cm="1">
        <f t="array" ref="B377">_xlfn.XLOOKUP(G377,Product[[#All],[PRODUCT NAME]],Product[[#All],[CODE]],"",0,1)</f>
        <v>ELC002</v>
      </c>
      <c r="C377" s="12">
        <v>89</v>
      </c>
      <c r="D377" s="12" t="s">
        <v>53</v>
      </c>
      <c r="E377" s="12" t="s">
        <v>132</v>
      </c>
      <c r="F377" s="13">
        <v>0</v>
      </c>
      <c r="G377" s="12" t="s">
        <v>42</v>
      </c>
      <c r="H377" s="12" t="str">
        <f>VLOOKUP(LEFT(B377,3),Table2[#All],2,)</f>
        <v>Electronics</v>
      </c>
      <c r="I377" s="12" t="s">
        <v>1</v>
      </c>
      <c r="J377" s="14">
        <f>VLOOKUP(Transaction!B377,Product[#All],5,0)</f>
        <v>20000</v>
      </c>
      <c r="K377" s="14">
        <f>VLOOKUP(Transaction!B377,Product[#All],6,0)</f>
        <v>30000</v>
      </c>
      <c r="L377" s="19">
        <f>Transaction[[#This Row],[QTY]]*Transaction[[#This Row],[PURCHASE PRICE]]</f>
        <v>1780000</v>
      </c>
      <c r="M377" s="19">
        <f>Transaction[[#This Row],[QTY]]*Transaction[[#This Row],[SELLING PRICE]]</f>
        <v>2670000</v>
      </c>
      <c r="N377" s="12">
        <f>DAY(Transaction[[#This Row],[DATE]])</f>
        <v>10</v>
      </c>
      <c r="O377" s="12" t="str">
        <f>TEXT(Transaction[[#This Row],[DATE]],"mmm")</f>
        <v>Jan</v>
      </c>
      <c r="P377" s="12">
        <f>YEAR(Transaction[[#This Row],[DATE]])</f>
        <v>2021</v>
      </c>
    </row>
    <row r="378" spans="1:16" x14ac:dyDescent="0.3">
      <c r="A378" s="11">
        <v>44207</v>
      </c>
      <c r="B378" s="12" t="str" cm="1">
        <f t="array" ref="B378">_xlfn.XLOOKUP(G378,Product[[#All],[PRODUCT NAME]],Product[[#All],[CODE]],"",0,1)</f>
        <v>FOD001</v>
      </c>
      <c r="C378" s="12">
        <v>81</v>
      </c>
      <c r="D378" s="12" t="s">
        <v>131</v>
      </c>
      <c r="E378" s="12" t="s">
        <v>132</v>
      </c>
      <c r="F378" s="13">
        <v>0</v>
      </c>
      <c r="G378" s="12" t="s">
        <v>0</v>
      </c>
      <c r="H378" s="12" t="str">
        <f>VLOOKUP(LEFT(B378,3),Table2[#All],2,)</f>
        <v>Food</v>
      </c>
      <c r="I378" s="12" t="s">
        <v>1</v>
      </c>
      <c r="J378" s="14">
        <f>VLOOKUP(Transaction!B378,Product[#All],5,0)</f>
        <v>9000</v>
      </c>
      <c r="K378" s="14">
        <f>VLOOKUP(Transaction!B378,Product[#All],6,0)</f>
        <v>11000</v>
      </c>
      <c r="L378" s="19">
        <f>Transaction[[#This Row],[QTY]]*Transaction[[#This Row],[PURCHASE PRICE]]</f>
        <v>729000</v>
      </c>
      <c r="M378" s="19">
        <f>Transaction[[#This Row],[QTY]]*Transaction[[#This Row],[SELLING PRICE]]</f>
        <v>891000</v>
      </c>
      <c r="N378" s="12">
        <f>DAY(Transaction[[#This Row],[DATE]])</f>
        <v>11</v>
      </c>
      <c r="O378" s="12" t="str">
        <f>TEXT(Transaction[[#This Row],[DATE]],"mmm")</f>
        <v>Jan</v>
      </c>
      <c r="P378" s="12">
        <f>YEAR(Transaction[[#This Row],[DATE]])</f>
        <v>2021</v>
      </c>
    </row>
    <row r="379" spans="1:16" x14ac:dyDescent="0.3">
      <c r="A379" s="11">
        <v>44208</v>
      </c>
      <c r="B379" s="12" t="str" cm="1">
        <f t="array" ref="B379">_xlfn.XLOOKUP(G379,Product[[#All],[PRODUCT NAME]],Product[[#All],[CODE]],"",0,1)</f>
        <v>FOD006</v>
      </c>
      <c r="C379" s="12">
        <v>86</v>
      </c>
      <c r="D379" s="12" t="s">
        <v>53</v>
      </c>
      <c r="E379" s="12" t="s">
        <v>52</v>
      </c>
      <c r="F379" s="13">
        <v>0</v>
      </c>
      <c r="G379" s="12" t="s">
        <v>6</v>
      </c>
      <c r="H379" s="12" t="str">
        <f>VLOOKUP(LEFT(B379,3),Table2[#All],2,)</f>
        <v>Food</v>
      </c>
      <c r="I379" s="12" t="s">
        <v>1</v>
      </c>
      <c r="J379" s="14">
        <f>VLOOKUP(Transaction!B379,Product[#All],5,0)</f>
        <v>4800</v>
      </c>
      <c r="K379" s="14">
        <f>VLOOKUP(Transaction!B379,Product[#All],6,0)</f>
        <v>6500</v>
      </c>
      <c r="L379" s="19">
        <f>Transaction[[#This Row],[QTY]]*Transaction[[#This Row],[PURCHASE PRICE]]</f>
        <v>412800</v>
      </c>
      <c r="M379" s="19">
        <f>Transaction[[#This Row],[QTY]]*Transaction[[#This Row],[SELLING PRICE]]</f>
        <v>559000</v>
      </c>
      <c r="N379" s="12">
        <f>DAY(Transaction[[#This Row],[DATE]])</f>
        <v>12</v>
      </c>
      <c r="O379" s="12" t="str">
        <f>TEXT(Transaction[[#This Row],[DATE]],"mmm")</f>
        <v>Jan</v>
      </c>
      <c r="P379" s="12">
        <f>YEAR(Transaction[[#This Row],[DATE]])</f>
        <v>2021</v>
      </c>
    </row>
    <row r="380" spans="1:16" x14ac:dyDescent="0.3">
      <c r="A380" s="11">
        <v>44209</v>
      </c>
      <c r="B380" s="12" t="str" cm="1">
        <f t="array" ref="B380">_xlfn.XLOOKUP(G380,Product[[#All],[PRODUCT NAME]],Product[[#All],[CODE]],"",0,1)</f>
        <v>PRC007</v>
      </c>
      <c r="C380" s="12">
        <v>88</v>
      </c>
      <c r="D380" s="12" t="s">
        <v>130</v>
      </c>
      <c r="E380" s="12" t="s">
        <v>52</v>
      </c>
      <c r="F380" s="13">
        <v>0</v>
      </c>
      <c r="G380" s="12" t="s">
        <v>27</v>
      </c>
      <c r="H380" s="12" t="str">
        <f>VLOOKUP(LEFT(B380,3),Table2[#All],2,)</f>
        <v>Personal Care</v>
      </c>
      <c r="I380" s="12" t="s">
        <v>1</v>
      </c>
      <c r="J380" s="14">
        <f>VLOOKUP(Transaction!B380,Product[#All],5,0)</f>
        <v>9500</v>
      </c>
      <c r="K380" s="14">
        <f>VLOOKUP(Transaction!B380,Product[#All],6,0)</f>
        <v>12000</v>
      </c>
      <c r="L380" s="19">
        <f>Transaction[[#This Row],[QTY]]*Transaction[[#This Row],[PURCHASE PRICE]]</f>
        <v>836000</v>
      </c>
      <c r="M380" s="19">
        <f>Transaction[[#This Row],[QTY]]*Transaction[[#This Row],[SELLING PRICE]]</f>
        <v>1056000</v>
      </c>
      <c r="N380" s="12">
        <f>DAY(Transaction[[#This Row],[DATE]])</f>
        <v>13</v>
      </c>
      <c r="O380" s="12" t="str">
        <f>TEXT(Transaction[[#This Row],[DATE]],"mmm")</f>
        <v>Jan</v>
      </c>
      <c r="P380" s="12">
        <f>YEAR(Transaction[[#This Row],[DATE]])</f>
        <v>2021</v>
      </c>
    </row>
    <row r="381" spans="1:16" x14ac:dyDescent="0.3">
      <c r="A381" s="11">
        <v>44210</v>
      </c>
      <c r="B381" s="12" t="str" cm="1">
        <f t="array" ref="B381">_xlfn.XLOOKUP(G381,Product[[#All],[PRODUCT NAME]],Product[[#All],[CODE]],"",0,1)</f>
        <v>FOD007</v>
      </c>
      <c r="C381" s="12">
        <v>74</v>
      </c>
      <c r="D381" s="12" t="s">
        <v>131</v>
      </c>
      <c r="E381" s="12" t="s">
        <v>132</v>
      </c>
      <c r="F381" s="13">
        <v>0</v>
      </c>
      <c r="G381" s="12" t="s">
        <v>7</v>
      </c>
      <c r="H381" s="12" t="str">
        <f>VLOOKUP(LEFT(B381,3),Table2[#All],2,)</f>
        <v>Food</v>
      </c>
      <c r="I381" s="12" t="s">
        <v>1</v>
      </c>
      <c r="J381" s="14">
        <f>VLOOKUP(Transaction!B381,Product[#All],5,0)</f>
        <v>7200</v>
      </c>
      <c r="K381" s="14">
        <f>VLOOKUP(Transaction!B381,Product[#All],6,0)</f>
        <v>9500</v>
      </c>
      <c r="L381" s="19">
        <f>Transaction[[#This Row],[QTY]]*Transaction[[#This Row],[PURCHASE PRICE]]</f>
        <v>532800</v>
      </c>
      <c r="M381" s="19">
        <f>Transaction[[#This Row],[QTY]]*Transaction[[#This Row],[SELLING PRICE]]</f>
        <v>703000</v>
      </c>
      <c r="N381" s="12">
        <f>DAY(Transaction[[#This Row],[DATE]])</f>
        <v>14</v>
      </c>
      <c r="O381" s="12" t="str">
        <f>TEXT(Transaction[[#This Row],[DATE]],"mmm")</f>
        <v>Jan</v>
      </c>
      <c r="P381" s="12">
        <f>YEAR(Transaction[[#This Row],[DATE]])</f>
        <v>2021</v>
      </c>
    </row>
    <row r="382" spans="1:16" x14ac:dyDescent="0.3">
      <c r="A382" s="11">
        <v>44211</v>
      </c>
      <c r="B382" s="12" t="str" cm="1">
        <f t="array" ref="B382">_xlfn.XLOOKUP(G382,Product[[#All],[PRODUCT NAME]],Product[[#All],[CODE]],"",0,1)</f>
        <v>FOD008</v>
      </c>
      <c r="C382" s="12">
        <v>80</v>
      </c>
      <c r="D382" s="12" t="s">
        <v>53</v>
      </c>
      <c r="E382" s="12" t="s">
        <v>52</v>
      </c>
      <c r="F382" s="13">
        <v>0</v>
      </c>
      <c r="G382" s="12" t="s">
        <v>8</v>
      </c>
      <c r="H382" s="12" t="str">
        <f>VLOOKUP(LEFT(B382,3),Table2[#All],2,)</f>
        <v>Food</v>
      </c>
      <c r="I382" s="12" t="s">
        <v>1</v>
      </c>
      <c r="J382" s="14">
        <f>VLOOKUP(Transaction!B382,Product[#All],5,0)</f>
        <v>3000</v>
      </c>
      <c r="K382" s="14">
        <f>VLOOKUP(Transaction!B382,Product[#All],6,0)</f>
        <v>4500</v>
      </c>
      <c r="L382" s="19">
        <f>Transaction[[#This Row],[QTY]]*Transaction[[#This Row],[PURCHASE PRICE]]</f>
        <v>240000</v>
      </c>
      <c r="M382" s="19">
        <f>Transaction[[#This Row],[QTY]]*Transaction[[#This Row],[SELLING PRICE]]</f>
        <v>360000</v>
      </c>
      <c r="N382" s="12">
        <f>DAY(Transaction[[#This Row],[DATE]])</f>
        <v>15</v>
      </c>
      <c r="O382" s="12" t="str">
        <f>TEXT(Transaction[[#This Row],[DATE]],"mmm")</f>
        <v>Jan</v>
      </c>
      <c r="P382" s="12">
        <f>YEAR(Transaction[[#This Row],[DATE]])</f>
        <v>2021</v>
      </c>
    </row>
    <row r="383" spans="1:16" x14ac:dyDescent="0.3">
      <c r="A383" s="11">
        <v>44212</v>
      </c>
      <c r="B383" s="12" t="str" cm="1">
        <f t="array" ref="B383">_xlfn.XLOOKUP(G383,Product[[#All],[PRODUCT NAME]],Product[[#All],[CODE]],"",0,1)</f>
        <v>BEV001</v>
      </c>
      <c r="C383" s="12">
        <v>86</v>
      </c>
      <c r="D383" s="12" t="s">
        <v>53</v>
      </c>
      <c r="E383" s="12" t="s">
        <v>52</v>
      </c>
      <c r="F383" s="13">
        <v>0</v>
      </c>
      <c r="G383" s="12" t="s">
        <v>11</v>
      </c>
      <c r="H383" s="12" t="str">
        <f>VLOOKUP(LEFT(B383,3),Table2[#All],2,)</f>
        <v>Beverage</v>
      </c>
      <c r="I383" s="12" t="s">
        <v>1</v>
      </c>
      <c r="J383" s="14">
        <f>VLOOKUP(Transaction!B383,Product[#All],5,0)</f>
        <v>3750</v>
      </c>
      <c r="K383" s="14">
        <f>VLOOKUP(Transaction!B383,Product[#All],6,0)</f>
        <v>5000</v>
      </c>
      <c r="L383" s="19">
        <f>Transaction[[#This Row],[QTY]]*Transaction[[#This Row],[PURCHASE PRICE]]</f>
        <v>322500</v>
      </c>
      <c r="M383" s="19">
        <f>Transaction[[#This Row],[QTY]]*Transaction[[#This Row],[SELLING PRICE]]</f>
        <v>430000</v>
      </c>
      <c r="N383" s="12">
        <f>DAY(Transaction[[#This Row],[DATE]])</f>
        <v>16</v>
      </c>
      <c r="O383" s="12" t="str">
        <f>TEXT(Transaction[[#This Row],[DATE]],"mmm")</f>
        <v>Jan</v>
      </c>
      <c r="P383" s="12">
        <f>YEAR(Transaction[[#This Row],[DATE]])</f>
        <v>2021</v>
      </c>
    </row>
    <row r="384" spans="1:16" x14ac:dyDescent="0.3">
      <c r="A384" s="11">
        <v>44213</v>
      </c>
      <c r="B384" s="12" t="str" cm="1">
        <f t="array" ref="B384">_xlfn.XLOOKUP(G384,Product[[#All],[PRODUCT NAME]],Product[[#All],[CODE]],"",0,1)</f>
        <v>PRC008</v>
      </c>
      <c r="C384" s="12">
        <v>85</v>
      </c>
      <c r="D384" s="12" t="s">
        <v>130</v>
      </c>
      <c r="E384" s="12" t="s">
        <v>52</v>
      </c>
      <c r="F384" s="13">
        <v>0</v>
      </c>
      <c r="G384" s="12" t="s">
        <v>28</v>
      </c>
      <c r="H384" s="12" t="str">
        <f>VLOOKUP(LEFT(B384,3),Table2[#All],2,)</f>
        <v>Personal Care</v>
      </c>
      <c r="I384" s="12" t="s">
        <v>1</v>
      </c>
      <c r="J384" s="14">
        <f>VLOOKUP(Transaction!B384,Product[#All],5,0)</f>
        <v>13500</v>
      </c>
      <c r="K384" s="14">
        <f>VLOOKUP(Transaction!B384,Product[#All],6,0)</f>
        <v>17000</v>
      </c>
      <c r="L384" s="19">
        <f>Transaction[[#This Row],[QTY]]*Transaction[[#This Row],[PURCHASE PRICE]]</f>
        <v>1147500</v>
      </c>
      <c r="M384" s="19">
        <f>Transaction[[#This Row],[QTY]]*Transaction[[#This Row],[SELLING PRICE]]</f>
        <v>1445000</v>
      </c>
      <c r="N384" s="12">
        <f>DAY(Transaction[[#This Row],[DATE]])</f>
        <v>17</v>
      </c>
      <c r="O384" s="12" t="str">
        <f>TEXT(Transaction[[#This Row],[DATE]],"mmm")</f>
        <v>Jan</v>
      </c>
      <c r="P384" s="12">
        <f>YEAR(Transaction[[#This Row],[DATE]])</f>
        <v>2021</v>
      </c>
    </row>
    <row r="385" spans="1:16" x14ac:dyDescent="0.3">
      <c r="A385" s="11">
        <v>44214</v>
      </c>
      <c r="B385" s="12" t="str" cm="1">
        <f t="array" ref="B385">_xlfn.XLOOKUP(G385,Product[[#All],[PRODUCT NAME]],Product[[#All],[CODE]],"",0,1)</f>
        <v>BEV007</v>
      </c>
      <c r="C385" s="12">
        <v>71</v>
      </c>
      <c r="D385" s="12" t="s">
        <v>130</v>
      </c>
      <c r="E385" s="12" t="s">
        <v>52</v>
      </c>
      <c r="F385" s="13">
        <v>0</v>
      </c>
      <c r="G385" s="12" t="s">
        <v>17</v>
      </c>
      <c r="H385" s="12" t="str">
        <f>VLOOKUP(LEFT(B385,3),Table2[#All],2,)</f>
        <v>Beverage</v>
      </c>
      <c r="I385" s="12" t="s">
        <v>1</v>
      </c>
      <c r="J385" s="14">
        <f>VLOOKUP(Transaction!B385,Product[#All],5,0)</f>
        <v>9800</v>
      </c>
      <c r="K385" s="14">
        <f>VLOOKUP(Transaction!B385,Product[#All],6,0)</f>
        <v>12500</v>
      </c>
      <c r="L385" s="19">
        <f>Transaction[[#This Row],[QTY]]*Transaction[[#This Row],[PURCHASE PRICE]]</f>
        <v>695800</v>
      </c>
      <c r="M385" s="19">
        <f>Transaction[[#This Row],[QTY]]*Transaction[[#This Row],[SELLING PRICE]]</f>
        <v>887500</v>
      </c>
      <c r="N385" s="12">
        <f>DAY(Transaction[[#This Row],[DATE]])</f>
        <v>18</v>
      </c>
      <c r="O385" s="12" t="str">
        <f>TEXT(Transaction[[#This Row],[DATE]],"mmm")</f>
        <v>Jan</v>
      </c>
      <c r="P385" s="12">
        <f>YEAR(Transaction[[#This Row],[DATE]])</f>
        <v>2021</v>
      </c>
    </row>
    <row r="386" spans="1:16" x14ac:dyDescent="0.3">
      <c r="A386" s="11">
        <v>44215</v>
      </c>
      <c r="B386" s="12" t="str" cm="1">
        <f t="array" ref="B386">_xlfn.XLOOKUP(G386,Product[[#All],[PRODUCT NAME]],Product[[#All],[CODE]],"",0,1)</f>
        <v>ELC006</v>
      </c>
      <c r="C386" s="12">
        <v>86</v>
      </c>
      <c r="D386" s="12" t="s">
        <v>53</v>
      </c>
      <c r="E386" s="12" t="s">
        <v>132</v>
      </c>
      <c r="F386" s="13">
        <v>0</v>
      </c>
      <c r="G386" s="12" t="s">
        <v>141</v>
      </c>
      <c r="H386" s="12" t="str">
        <f>VLOOKUP(LEFT(B386,3),Table2[#All],2,)</f>
        <v>Electronics</v>
      </c>
      <c r="I386" s="12" t="s">
        <v>1</v>
      </c>
      <c r="J386" s="14">
        <f>VLOOKUP(Transaction!B386,Product[#All],5,0)</f>
        <v>15000</v>
      </c>
      <c r="K386" s="14">
        <f>VLOOKUP(Transaction!B386,Product[#All],6,0)</f>
        <v>20000</v>
      </c>
      <c r="L386" s="19">
        <f>Transaction[[#This Row],[QTY]]*Transaction[[#This Row],[PURCHASE PRICE]]</f>
        <v>1290000</v>
      </c>
      <c r="M386" s="19">
        <f>Transaction[[#This Row],[QTY]]*Transaction[[#This Row],[SELLING PRICE]]</f>
        <v>1720000</v>
      </c>
      <c r="N386" s="12">
        <f>DAY(Transaction[[#This Row],[DATE]])</f>
        <v>19</v>
      </c>
      <c r="O386" s="12" t="str">
        <f>TEXT(Transaction[[#This Row],[DATE]],"mmm")</f>
        <v>Jan</v>
      </c>
      <c r="P386" s="12">
        <f>YEAR(Transaction[[#This Row],[DATE]])</f>
        <v>2021</v>
      </c>
    </row>
    <row r="387" spans="1:16" x14ac:dyDescent="0.3">
      <c r="A387" s="11">
        <v>44216</v>
      </c>
      <c r="B387" s="12" t="str" cm="1">
        <f t="array" ref="B387">_xlfn.XLOOKUP(G387,Product[[#All],[PRODUCT NAME]],Product[[#All],[CODE]],"",0,1)</f>
        <v>PRC007</v>
      </c>
      <c r="C387" s="12">
        <v>86</v>
      </c>
      <c r="D387" s="12" t="s">
        <v>131</v>
      </c>
      <c r="E387" s="12" t="s">
        <v>52</v>
      </c>
      <c r="F387" s="13">
        <v>0</v>
      </c>
      <c r="G387" s="12" t="s">
        <v>27</v>
      </c>
      <c r="H387" s="12" t="str">
        <f>VLOOKUP(LEFT(B387,3),Table2[#All],2,)</f>
        <v>Personal Care</v>
      </c>
      <c r="I387" s="12" t="s">
        <v>1</v>
      </c>
      <c r="J387" s="14">
        <f>VLOOKUP(Transaction!B387,Product[#All],5,0)</f>
        <v>9500</v>
      </c>
      <c r="K387" s="14">
        <f>VLOOKUP(Transaction!B387,Product[#All],6,0)</f>
        <v>12000</v>
      </c>
      <c r="L387" s="19">
        <f>Transaction[[#This Row],[QTY]]*Transaction[[#This Row],[PURCHASE PRICE]]</f>
        <v>817000</v>
      </c>
      <c r="M387" s="19">
        <f>Transaction[[#This Row],[QTY]]*Transaction[[#This Row],[SELLING PRICE]]</f>
        <v>1032000</v>
      </c>
      <c r="N387" s="12">
        <f>DAY(Transaction[[#This Row],[DATE]])</f>
        <v>20</v>
      </c>
      <c r="O387" s="12" t="str">
        <f>TEXT(Transaction[[#This Row],[DATE]],"mmm")</f>
        <v>Jan</v>
      </c>
      <c r="P387" s="12">
        <f>YEAR(Transaction[[#This Row],[DATE]])</f>
        <v>2021</v>
      </c>
    </row>
    <row r="388" spans="1:16" x14ac:dyDescent="0.3">
      <c r="A388" s="11">
        <v>44217</v>
      </c>
      <c r="B388" s="12" t="str" cm="1">
        <f t="array" ref="B388">_xlfn.XLOOKUP(G388,Product[[#All],[PRODUCT NAME]],Product[[#All],[CODE]],"",0,1)</f>
        <v>STA005</v>
      </c>
      <c r="C388" s="12">
        <v>77</v>
      </c>
      <c r="D388" s="12" t="s">
        <v>131</v>
      </c>
      <c r="E388" s="12" t="s">
        <v>52</v>
      </c>
      <c r="F388" s="13">
        <v>0</v>
      </c>
      <c r="G388" s="12" t="s">
        <v>35</v>
      </c>
      <c r="H388" s="12" t="str">
        <f>VLOOKUP(LEFT(B388,3),Table2[#All],2,)</f>
        <v>Stationery</v>
      </c>
      <c r="I388" s="12" t="s">
        <v>1</v>
      </c>
      <c r="J388" s="14">
        <f>VLOOKUP(Transaction!B388,Product[#All],5,0)</f>
        <v>2200</v>
      </c>
      <c r="K388" s="14">
        <f>VLOOKUP(Transaction!B388,Product[#All],6,0)</f>
        <v>3500</v>
      </c>
      <c r="L388" s="19">
        <f>Transaction[[#This Row],[QTY]]*Transaction[[#This Row],[PURCHASE PRICE]]</f>
        <v>169400</v>
      </c>
      <c r="M388" s="19">
        <f>Transaction[[#This Row],[QTY]]*Transaction[[#This Row],[SELLING PRICE]]</f>
        <v>269500</v>
      </c>
      <c r="N388" s="12">
        <f>DAY(Transaction[[#This Row],[DATE]])</f>
        <v>21</v>
      </c>
      <c r="O388" s="12" t="str">
        <f>TEXT(Transaction[[#This Row],[DATE]],"mmm")</f>
        <v>Jan</v>
      </c>
      <c r="P388" s="12">
        <f>YEAR(Transaction[[#This Row],[DATE]])</f>
        <v>2021</v>
      </c>
    </row>
    <row r="389" spans="1:16" x14ac:dyDescent="0.3">
      <c r="A389" s="11">
        <v>44218</v>
      </c>
      <c r="B389" s="12" t="str" cm="1">
        <f t="array" ref="B389">_xlfn.XLOOKUP(G389,Product[[#All],[PRODUCT NAME]],Product[[#All],[CODE]],"",0,1)</f>
        <v>FOD005</v>
      </c>
      <c r="C389" s="12">
        <v>78</v>
      </c>
      <c r="D389" s="12" t="s">
        <v>130</v>
      </c>
      <c r="E389" s="12" t="s">
        <v>52</v>
      </c>
      <c r="F389" s="13">
        <v>0</v>
      </c>
      <c r="G389" s="12" t="s">
        <v>5</v>
      </c>
      <c r="H389" s="12" t="str">
        <f>VLOOKUP(LEFT(B389,3),Table2[#All],2,)</f>
        <v>Food</v>
      </c>
      <c r="I389" s="12" t="s">
        <v>1</v>
      </c>
      <c r="J389" s="14">
        <f>VLOOKUP(Transaction!B389,Product[#All],5,0)</f>
        <v>12500</v>
      </c>
      <c r="K389" s="14">
        <f>VLOOKUP(Transaction!B389,Product[#All],6,0)</f>
        <v>15000</v>
      </c>
      <c r="L389" s="19">
        <f>Transaction[[#This Row],[QTY]]*Transaction[[#This Row],[PURCHASE PRICE]]</f>
        <v>975000</v>
      </c>
      <c r="M389" s="19">
        <f>Transaction[[#This Row],[QTY]]*Transaction[[#This Row],[SELLING PRICE]]</f>
        <v>1170000</v>
      </c>
      <c r="N389" s="12">
        <f>DAY(Transaction[[#This Row],[DATE]])</f>
        <v>22</v>
      </c>
      <c r="O389" s="12" t="str">
        <f>TEXT(Transaction[[#This Row],[DATE]],"mmm")</f>
        <v>Jan</v>
      </c>
      <c r="P389" s="12">
        <f>YEAR(Transaction[[#This Row],[DATE]])</f>
        <v>2021</v>
      </c>
    </row>
    <row r="390" spans="1:16" x14ac:dyDescent="0.3">
      <c r="A390" s="11">
        <v>44219</v>
      </c>
      <c r="B390" s="12" t="str" cm="1">
        <f t="array" ref="B390">_xlfn.XLOOKUP(G390,Product[[#All],[PRODUCT NAME]],Product[[#All],[CODE]],"",0,1)</f>
        <v>ELC009</v>
      </c>
      <c r="C390" s="12">
        <v>74</v>
      </c>
      <c r="D390" s="12" t="s">
        <v>53</v>
      </c>
      <c r="E390" s="12" t="s">
        <v>132</v>
      </c>
      <c r="F390" s="13">
        <v>0</v>
      </c>
      <c r="G390" s="12" t="s">
        <v>48</v>
      </c>
      <c r="H390" s="12" t="str">
        <f>VLOOKUP(LEFT(B390,3),Table2[#All],2,)</f>
        <v>Electronics</v>
      </c>
      <c r="I390" s="12" t="s">
        <v>1</v>
      </c>
      <c r="J390" s="14">
        <f>VLOOKUP(Transaction!B390,Product[#All],5,0)</f>
        <v>12000</v>
      </c>
      <c r="K390" s="14">
        <f>VLOOKUP(Transaction!B390,Product[#All],6,0)</f>
        <v>20000</v>
      </c>
      <c r="L390" s="19">
        <f>Transaction[[#This Row],[QTY]]*Transaction[[#This Row],[PURCHASE PRICE]]</f>
        <v>888000</v>
      </c>
      <c r="M390" s="19">
        <f>Transaction[[#This Row],[QTY]]*Transaction[[#This Row],[SELLING PRICE]]</f>
        <v>1480000</v>
      </c>
      <c r="N390" s="12">
        <f>DAY(Transaction[[#This Row],[DATE]])</f>
        <v>23</v>
      </c>
      <c r="O390" s="12" t="str">
        <f>TEXT(Transaction[[#This Row],[DATE]],"mmm")</f>
        <v>Jan</v>
      </c>
      <c r="P390" s="12">
        <f>YEAR(Transaction[[#This Row],[DATE]])</f>
        <v>2021</v>
      </c>
    </row>
    <row r="391" spans="1:16" x14ac:dyDescent="0.3">
      <c r="A391" s="11">
        <v>44220</v>
      </c>
      <c r="B391" s="12" t="str" cm="1">
        <f t="array" ref="B391">_xlfn.XLOOKUP(G391,Product[[#All],[PRODUCT NAME]],Product[[#All],[CODE]],"",0,1)</f>
        <v>ELC007</v>
      </c>
      <c r="C391" s="12">
        <v>84</v>
      </c>
      <c r="D391" s="12" t="s">
        <v>130</v>
      </c>
      <c r="E391" s="12" t="s">
        <v>132</v>
      </c>
      <c r="F391" s="13">
        <v>0</v>
      </c>
      <c r="G391" s="12" t="s">
        <v>46</v>
      </c>
      <c r="H391" s="12" t="str">
        <f>VLOOKUP(LEFT(B391,3),Table2[#All],2,)</f>
        <v>Electronics</v>
      </c>
      <c r="I391" s="12" t="s">
        <v>1</v>
      </c>
      <c r="J391" s="14">
        <f>VLOOKUP(Transaction!B391,Product[#All],5,0)</f>
        <v>18000</v>
      </c>
      <c r="K391" s="14">
        <f>VLOOKUP(Transaction!B391,Product[#All],6,0)</f>
        <v>27000</v>
      </c>
      <c r="L391" s="19">
        <f>Transaction[[#This Row],[QTY]]*Transaction[[#This Row],[PURCHASE PRICE]]</f>
        <v>1512000</v>
      </c>
      <c r="M391" s="19">
        <f>Transaction[[#This Row],[QTY]]*Transaction[[#This Row],[SELLING PRICE]]</f>
        <v>2268000</v>
      </c>
      <c r="N391" s="12">
        <f>DAY(Transaction[[#This Row],[DATE]])</f>
        <v>24</v>
      </c>
      <c r="O391" s="12" t="str">
        <f>TEXT(Transaction[[#This Row],[DATE]],"mmm")</f>
        <v>Jan</v>
      </c>
      <c r="P391" s="12">
        <f>YEAR(Transaction[[#This Row],[DATE]])</f>
        <v>2021</v>
      </c>
    </row>
    <row r="392" spans="1:16" x14ac:dyDescent="0.3">
      <c r="A392" s="11">
        <v>44221</v>
      </c>
      <c r="B392" s="12" t="str" cm="1">
        <f t="array" ref="B392">_xlfn.XLOOKUP(G392,Product[[#All],[PRODUCT NAME]],Product[[#All],[CODE]],"",0,1)</f>
        <v>BEV007</v>
      </c>
      <c r="C392" s="12">
        <v>88</v>
      </c>
      <c r="D392" s="12" t="s">
        <v>130</v>
      </c>
      <c r="E392" s="12" t="s">
        <v>52</v>
      </c>
      <c r="F392" s="13">
        <v>0</v>
      </c>
      <c r="G392" s="12" t="s">
        <v>17</v>
      </c>
      <c r="H392" s="12" t="str">
        <f>VLOOKUP(LEFT(B392,3),Table2[#All],2,)</f>
        <v>Beverage</v>
      </c>
      <c r="I392" s="12" t="s">
        <v>1</v>
      </c>
      <c r="J392" s="14">
        <f>VLOOKUP(Transaction!B392,Product[#All],5,0)</f>
        <v>9800</v>
      </c>
      <c r="K392" s="14">
        <f>VLOOKUP(Transaction!B392,Product[#All],6,0)</f>
        <v>12500</v>
      </c>
      <c r="L392" s="19">
        <f>Transaction[[#This Row],[QTY]]*Transaction[[#This Row],[PURCHASE PRICE]]</f>
        <v>862400</v>
      </c>
      <c r="M392" s="19">
        <f>Transaction[[#This Row],[QTY]]*Transaction[[#This Row],[SELLING PRICE]]</f>
        <v>1100000</v>
      </c>
      <c r="N392" s="12">
        <f>DAY(Transaction[[#This Row],[DATE]])</f>
        <v>25</v>
      </c>
      <c r="O392" s="12" t="str">
        <f>TEXT(Transaction[[#This Row],[DATE]],"mmm")</f>
        <v>Jan</v>
      </c>
      <c r="P392" s="12">
        <f>YEAR(Transaction[[#This Row],[DATE]])</f>
        <v>2021</v>
      </c>
    </row>
    <row r="393" spans="1:16" x14ac:dyDescent="0.3">
      <c r="A393" s="11">
        <v>44222</v>
      </c>
      <c r="B393" s="12" t="str" cm="1">
        <f t="array" ref="B393">_xlfn.XLOOKUP(G393,Product[[#All],[PRODUCT NAME]],Product[[#All],[CODE]],"",0,1)</f>
        <v>ELC008</v>
      </c>
      <c r="C393" s="12">
        <v>76</v>
      </c>
      <c r="D393" s="12" t="s">
        <v>53</v>
      </c>
      <c r="E393" s="12" t="s">
        <v>132</v>
      </c>
      <c r="F393" s="13">
        <v>0</v>
      </c>
      <c r="G393" s="12" t="s">
        <v>47</v>
      </c>
      <c r="H393" s="12" t="str">
        <f>VLOOKUP(LEFT(B393,3),Table2[#All],2,)</f>
        <v>Electronics</v>
      </c>
      <c r="I393" s="12" t="s">
        <v>1</v>
      </c>
      <c r="J393" s="14">
        <f>VLOOKUP(Transaction!B393,Product[#All],5,0)</f>
        <v>20000</v>
      </c>
      <c r="K393" s="14">
        <f>VLOOKUP(Transaction!B393,Product[#All],6,0)</f>
        <v>35000</v>
      </c>
      <c r="L393" s="19">
        <f>Transaction[[#This Row],[QTY]]*Transaction[[#This Row],[PURCHASE PRICE]]</f>
        <v>1520000</v>
      </c>
      <c r="M393" s="19">
        <f>Transaction[[#This Row],[QTY]]*Transaction[[#This Row],[SELLING PRICE]]</f>
        <v>2660000</v>
      </c>
      <c r="N393" s="12">
        <f>DAY(Transaction[[#This Row],[DATE]])</f>
        <v>26</v>
      </c>
      <c r="O393" s="12" t="str">
        <f>TEXT(Transaction[[#This Row],[DATE]],"mmm")</f>
        <v>Jan</v>
      </c>
      <c r="P393" s="12">
        <f>YEAR(Transaction[[#This Row],[DATE]])</f>
        <v>2021</v>
      </c>
    </row>
    <row r="394" spans="1:16" x14ac:dyDescent="0.3">
      <c r="A394" s="11">
        <v>44223</v>
      </c>
      <c r="B394" s="12" t="str" cm="1">
        <f t="array" ref="B394">_xlfn.XLOOKUP(G394,Product[[#All],[PRODUCT NAME]],Product[[#All],[CODE]],"",0,1)</f>
        <v>FOD005</v>
      </c>
      <c r="C394" s="12">
        <v>80</v>
      </c>
      <c r="D394" s="12" t="s">
        <v>131</v>
      </c>
      <c r="E394" s="12" t="s">
        <v>52</v>
      </c>
      <c r="F394" s="13">
        <v>0</v>
      </c>
      <c r="G394" s="12" t="s">
        <v>5</v>
      </c>
      <c r="H394" s="12" t="str">
        <f>VLOOKUP(LEFT(B394,3),Table2[#All],2,)</f>
        <v>Food</v>
      </c>
      <c r="I394" s="12" t="s">
        <v>1</v>
      </c>
      <c r="J394" s="14">
        <f>VLOOKUP(Transaction!B394,Product[#All],5,0)</f>
        <v>12500</v>
      </c>
      <c r="K394" s="14">
        <f>VLOOKUP(Transaction!B394,Product[#All],6,0)</f>
        <v>15000</v>
      </c>
      <c r="L394" s="19">
        <f>Transaction[[#This Row],[QTY]]*Transaction[[#This Row],[PURCHASE PRICE]]</f>
        <v>1000000</v>
      </c>
      <c r="M394" s="19">
        <f>Transaction[[#This Row],[QTY]]*Transaction[[#This Row],[SELLING PRICE]]</f>
        <v>1200000</v>
      </c>
      <c r="N394" s="12">
        <f>DAY(Transaction[[#This Row],[DATE]])</f>
        <v>27</v>
      </c>
      <c r="O394" s="12" t="str">
        <f>TEXT(Transaction[[#This Row],[DATE]],"mmm")</f>
        <v>Jan</v>
      </c>
      <c r="P394" s="12">
        <f>YEAR(Transaction[[#This Row],[DATE]])</f>
        <v>2021</v>
      </c>
    </row>
    <row r="395" spans="1:16" x14ac:dyDescent="0.3">
      <c r="A395" s="11">
        <v>44224</v>
      </c>
      <c r="B395" s="12" t="str" cm="1">
        <f t="array" ref="B395">_xlfn.XLOOKUP(G395,Product[[#All],[PRODUCT NAME]],Product[[#All],[CODE]],"",0,1)</f>
        <v>ELC007</v>
      </c>
      <c r="C395" s="12">
        <v>74</v>
      </c>
      <c r="D395" s="12" t="s">
        <v>53</v>
      </c>
      <c r="E395" s="12" t="s">
        <v>52</v>
      </c>
      <c r="F395" s="13">
        <v>0</v>
      </c>
      <c r="G395" s="12" t="s">
        <v>46</v>
      </c>
      <c r="H395" s="12" t="str">
        <f>VLOOKUP(LEFT(B395,3),Table2[#All],2,)</f>
        <v>Electronics</v>
      </c>
      <c r="I395" s="12" t="s">
        <v>1</v>
      </c>
      <c r="J395" s="14">
        <f>VLOOKUP(Transaction!B395,Product[#All],5,0)</f>
        <v>18000</v>
      </c>
      <c r="K395" s="14">
        <f>VLOOKUP(Transaction!B395,Product[#All],6,0)</f>
        <v>27000</v>
      </c>
      <c r="L395" s="19">
        <f>Transaction[[#This Row],[QTY]]*Transaction[[#This Row],[PURCHASE PRICE]]</f>
        <v>1332000</v>
      </c>
      <c r="M395" s="19">
        <f>Transaction[[#This Row],[QTY]]*Transaction[[#This Row],[SELLING PRICE]]</f>
        <v>1998000</v>
      </c>
      <c r="N395" s="12">
        <f>DAY(Transaction[[#This Row],[DATE]])</f>
        <v>28</v>
      </c>
      <c r="O395" s="12" t="str">
        <f>TEXT(Transaction[[#This Row],[DATE]],"mmm")</f>
        <v>Jan</v>
      </c>
      <c r="P395" s="12">
        <f>YEAR(Transaction[[#This Row],[DATE]])</f>
        <v>2021</v>
      </c>
    </row>
    <row r="396" spans="1:16" x14ac:dyDescent="0.3">
      <c r="A396" s="11">
        <v>44225</v>
      </c>
      <c r="B396" s="12" t="str" cm="1">
        <f t="array" ref="B396">_xlfn.XLOOKUP(G396,Product[[#All],[PRODUCT NAME]],Product[[#All],[CODE]],"",0,1)</f>
        <v>BEV001</v>
      </c>
      <c r="C396" s="12">
        <v>79</v>
      </c>
      <c r="D396" s="12" t="s">
        <v>131</v>
      </c>
      <c r="E396" s="12" t="s">
        <v>52</v>
      </c>
      <c r="F396" s="13">
        <v>0</v>
      </c>
      <c r="G396" s="12" t="s">
        <v>11</v>
      </c>
      <c r="H396" s="12" t="str">
        <f>VLOOKUP(LEFT(B396,3),Table2[#All],2,)</f>
        <v>Beverage</v>
      </c>
      <c r="I396" s="12" t="s">
        <v>1</v>
      </c>
      <c r="J396" s="14">
        <f>VLOOKUP(Transaction!B396,Product[#All],5,0)</f>
        <v>3750</v>
      </c>
      <c r="K396" s="14">
        <f>VLOOKUP(Transaction!B396,Product[#All],6,0)</f>
        <v>5000</v>
      </c>
      <c r="L396" s="19">
        <f>Transaction[[#This Row],[QTY]]*Transaction[[#This Row],[PURCHASE PRICE]]</f>
        <v>296250</v>
      </c>
      <c r="M396" s="19">
        <f>Transaction[[#This Row],[QTY]]*Transaction[[#This Row],[SELLING PRICE]]</f>
        <v>395000</v>
      </c>
      <c r="N396" s="12">
        <f>DAY(Transaction[[#This Row],[DATE]])</f>
        <v>29</v>
      </c>
      <c r="O396" s="12" t="str">
        <f>TEXT(Transaction[[#This Row],[DATE]],"mmm")</f>
        <v>Jan</v>
      </c>
      <c r="P396" s="12">
        <f>YEAR(Transaction[[#This Row],[DATE]])</f>
        <v>2021</v>
      </c>
    </row>
    <row r="397" spans="1:16" x14ac:dyDescent="0.3">
      <c r="A397" s="11">
        <v>44226</v>
      </c>
      <c r="B397" s="12" t="str" cm="1">
        <f t="array" ref="B397">_xlfn.XLOOKUP(G397,Product[[#All],[PRODUCT NAME]],Product[[#All],[CODE]],"",0,1)</f>
        <v>FOD001</v>
      </c>
      <c r="C397" s="12">
        <v>89</v>
      </c>
      <c r="D397" s="12" t="s">
        <v>53</v>
      </c>
      <c r="E397" s="12" t="s">
        <v>52</v>
      </c>
      <c r="F397" s="13">
        <v>0</v>
      </c>
      <c r="G397" s="12" t="s">
        <v>0</v>
      </c>
      <c r="H397" s="12" t="str">
        <f>VLOOKUP(LEFT(B397,3),Table2[#All],2,)</f>
        <v>Food</v>
      </c>
      <c r="I397" s="12" t="s">
        <v>1</v>
      </c>
      <c r="J397" s="14">
        <f>VLOOKUP(Transaction!B397,Product[#All],5,0)</f>
        <v>9000</v>
      </c>
      <c r="K397" s="14">
        <f>VLOOKUP(Transaction!B397,Product[#All],6,0)</f>
        <v>11000</v>
      </c>
      <c r="L397" s="19">
        <f>Transaction[[#This Row],[QTY]]*Transaction[[#This Row],[PURCHASE PRICE]]</f>
        <v>801000</v>
      </c>
      <c r="M397" s="19">
        <f>Transaction[[#This Row],[QTY]]*Transaction[[#This Row],[SELLING PRICE]]</f>
        <v>979000</v>
      </c>
      <c r="N397" s="12">
        <f>DAY(Transaction[[#This Row],[DATE]])</f>
        <v>30</v>
      </c>
      <c r="O397" s="12" t="str">
        <f>TEXT(Transaction[[#This Row],[DATE]],"mmm")</f>
        <v>Jan</v>
      </c>
      <c r="P397" s="12">
        <f>YEAR(Transaction[[#This Row],[DATE]])</f>
        <v>2021</v>
      </c>
    </row>
    <row r="398" spans="1:16" x14ac:dyDescent="0.3">
      <c r="A398" s="11">
        <v>44227</v>
      </c>
      <c r="B398" s="12" t="str" cm="1">
        <f t="array" ref="B398">_xlfn.XLOOKUP(G398,Product[[#All],[PRODUCT NAME]],Product[[#All],[CODE]],"",0,1)</f>
        <v>STA005</v>
      </c>
      <c r="C398" s="12">
        <v>81</v>
      </c>
      <c r="D398" s="12" t="s">
        <v>53</v>
      </c>
      <c r="E398" s="12" t="s">
        <v>132</v>
      </c>
      <c r="F398" s="13">
        <v>0</v>
      </c>
      <c r="G398" s="12" t="s">
        <v>35</v>
      </c>
      <c r="H398" s="12" t="str">
        <f>VLOOKUP(LEFT(B398,3),Table2[#All],2,)</f>
        <v>Stationery</v>
      </c>
      <c r="I398" s="12" t="s">
        <v>1</v>
      </c>
      <c r="J398" s="14">
        <f>VLOOKUP(Transaction!B398,Product[#All],5,0)</f>
        <v>2200</v>
      </c>
      <c r="K398" s="14">
        <f>VLOOKUP(Transaction!B398,Product[#All],6,0)</f>
        <v>3500</v>
      </c>
      <c r="L398" s="19">
        <f>Transaction[[#This Row],[QTY]]*Transaction[[#This Row],[PURCHASE PRICE]]</f>
        <v>178200</v>
      </c>
      <c r="M398" s="19">
        <f>Transaction[[#This Row],[QTY]]*Transaction[[#This Row],[SELLING PRICE]]</f>
        <v>283500</v>
      </c>
      <c r="N398" s="12">
        <f>DAY(Transaction[[#This Row],[DATE]])</f>
        <v>31</v>
      </c>
      <c r="O398" s="12" t="str">
        <f>TEXT(Transaction[[#This Row],[DATE]],"mmm")</f>
        <v>Jan</v>
      </c>
      <c r="P398" s="12">
        <f>YEAR(Transaction[[#This Row],[DATE]])</f>
        <v>2021</v>
      </c>
    </row>
    <row r="399" spans="1:16" x14ac:dyDescent="0.3">
      <c r="A399" s="11">
        <v>44228</v>
      </c>
      <c r="B399" s="12" t="str" cm="1">
        <f t="array" ref="B399">_xlfn.XLOOKUP(G399,Product[[#All],[PRODUCT NAME]],Product[[#All],[CODE]],"",0,1)</f>
        <v>PRC003</v>
      </c>
      <c r="C399" s="12">
        <v>85</v>
      </c>
      <c r="D399" s="12" t="s">
        <v>131</v>
      </c>
      <c r="E399" s="12" t="s">
        <v>52</v>
      </c>
      <c r="F399" s="13">
        <v>0</v>
      </c>
      <c r="G399" s="12" t="s">
        <v>23</v>
      </c>
      <c r="H399" s="12" t="str">
        <f>VLOOKUP(LEFT(B399,3),Table2[#All],2,)</f>
        <v>Personal Care</v>
      </c>
      <c r="I399" s="12" t="s">
        <v>1</v>
      </c>
      <c r="J399" s="14">
        <f>VLOOKUP(Transaction!B399,Product[#All],5,0)</f>
        <v>6500</v>
      </c>
      <c r="K399" s="14">
        <f>VLOOKUP(Transaction!B399,Product[#All],6,0)</f>
        <v>9000</v>
      </c>
      <c r="L399" s="19">
        <f>Transaction[[#This Row],[QTY]]*Transaction[[#This Row],[PURCHASE PRICE]]</f>
        <v>552500</v>
      </c>
      <c r="M399" s="19">
        <f>Transaction[[#This Row],[QTY]]*Transaction[[#This Row],[SELLING PRICE]]</f>
        <v>765000</v>
      </c>
      <c r="N399" s="12">
        <f>DAY(Transaction[[#This Row],[DATE]])</f>
        <v>1</v>
      </c>
      <c r="O399" s="12" t="str">
        <f>TEXT(Transaction[[#This Row],[DATE]],"mmm")</f>
        <v>Feb</v>
      </c>
      <c r="P399" s="12">
        <f>YEAR(Transaction[[#This Row],[DATE]])</f>
        <v>2021</v>
      </c>
    </row>
    <row r="400" spans="1:16" x14ac:dyDescent="0.3">
      <c r="A400" s="11">
        <v>44229</v>
      </c>
      <c r="B400" s="12" t="str" cm="1">
        <f t="array" ref="B400">_xlfn.XLOOKUP(G400,Product[[#All],[PRODUCT NAME]],Product[[#All],[CODE]],"",0,1)</f>
        <v>STA003</v>
      </c>
      <c r="C400" s="12">
        <v>89</v>
      </c>
      <c r="D400" s="12" t="s">
        <v>131</v>
      </c>
      <c r="E400" s="12" t="s">
        <v>52</v>
      </c>
      <c r="F400" s="13">
        <v>0</v>
      </c>
      <c r="G400" s="12" t="s">
        <v>33</v>
      </c>
      <c r="H400" s="12" t="str">
        <f>VLOOKUP(LEFT(B400,3),Table2[#All],2,)</f>
        <v>Stationery</v>
      </c>
      <c r="I400" s="12" t="s">
        <v>1</v>
      </c>
      <c r="J400" s="14">
        <f>VLOOKUP(Transaction!B400,Product[#All],5,0)</f>
        <v>2500</v>
      </c>
      <c r="K400" s="14">
        <f>VLOOKUP(Transaction!B400,Product[#All],6,0)</f>
        <v>4000</v>
      </c>
      <c r="L400" s="19">
        <f>Transaction[[#This Row],[QTY]]*Transaction[[#This Row],[PURCHASE PRICE]]</f>
        <v>222500</v>
      </c>
      <c r="M400" s="19">
        <f>Transaction[[#This Row],[QTY]]*Transaction[[#This Row],[SELLING PRICE]]</f>
        <v>356000</v>
      </c>
      <c r="N400" s="12">
        <f>DAY(Transaction[[#This Row],[DATE]])</f>
        <v>2</v>
      </c>
      <c r="O400" s="12" t="str">
        <f>TEXT(Transaction[[#This Row],[DATE]],"mmm")</f>
        <v>Feb</v>
      </c>
      <c r="P400" s="12">
        <f>YEAR(Transaction[[#This Row],[DATE]])</f>
        <v>2021</v>
      </c>
    </row>
    <row r="401" spans="1:16" x14ac:dyDescent="0.3">
      <c r="A401" s="11">
        <v>44230</v>
      </c>
      <c r="B401" s="12" t="str" cm="1">
        <f t="array" ref="B401">_xlfn.XLOOKUP(G401,Product[[#All],[PRODUCT NAME]],Product[[#All],[CODE]],"",0,1)</f>
        <v>PRC001</v>
      </c>
      <c r="C401" s="12">
        <v>85</v>
      </c>
      <c r="D401" s="12" t="s">
        <v>130</v>
      </c>
      <c r="E401" s="12" t="s">
        <v>132</v>
      </c>
      <c r="F401" s="13">
        <v>0</v>
      </c>
      <c r="G401" s="12" t="s">
        <v>21</v>
      </c>
      <c r="H401" s="12" t="str">
        <f>VLOOKUP(LEFT(B401,3),Table2[#All],2,)</f>
        <v>Personal Care</v>
      </c>
      <c r="I401" s="12" t="s">
        <v>1</v>
      </c>
      <c r="J401" s="14">
        <f>VLOOKUP(Transaction!B401,Product[#All],5,0)</f>
        <v>18000</v>
      </c>
      <c r="K401" s="14">
        <f>VLOOKUP(Transaction!B401,Product[#All],6,0)</f>
        <v>21000</v>
      </c>
      <c r="L401" s="19">
        <f>Transaction[[#This Row],[QTY]]*Transaction[[#This Row],[PURCHASE PRICE]]</f>
        <v>1530000</v>
      </c>
      <c r="M401" s="19">
        <f>Transaction[[#This Row],[QTY]]*Transaction[[#This Row],[SELLING PRICE]]</f>
        <v>1785000</v>
      </c>
      <c r="N401" s="12">
        <f>DAY(Transaction[[#This Row],[DATE]])</f>
        <v>3</v>
      </c>
      <c r="O401" s="12" t="str">
        <f>TEXT(Transaction[[#This Row],[DATE]],"mmm")</f>
        <v>Feb</v>
      </c>
      <c r="P401" s="12">
        <f>YEAR(Transaction[[#This Row],[DATE]])</f>
        <v>2021</v>
      </c>
    </row>
    <row r="402" spans="1:16" x14ac:dyDescent="0.3">
      <c r="A402" s="11">
        <v>44231</v>
      </c>
      <c r="B402" s="12" t="str" cm="1">
        <f t="array" ref="B402">_xlfn.XLOOKUP(G402,Product[[#All],[PRODUCT NAME]],Product[[#All],[CODE]],"",0,1)</f>
        <v>PRC006</v>
      </c>
      <c r="C402" s="12">
        <v>80</v>
      </c>
      <c r="D402" s="12" t="s">
        <v>130</v>
      </c>
      <c r="E402" s="12" t="s">
        <v>52</v>
      </c>
      <c r="F402" s="13">
        <v>0</v>
      </c>
      <c r="G402" s="12" t="s">
        <v>26</v>
      </c>
      <c r="H402" s="12" t="str">
        <f>VLOOKUP(LEFT(B402,3),Table2[#All],2,)</f>
        <v>Personal Care</v>
      </c>
      <c r="I402" s="12" t="s">
        <v>1</v>
      </c>
      <c r="J402" s="14">
        <f>VLOOKUP(Transaction!B402,Product[#All],5,0)</f>
        <v>14000</v>
      </c>
      <c r="K402" s="14">
        <f>VLOOKUP(Transaction!B402,Product[#All],6,0)</f>
        <v>17500</v>
      </c>
      <c r="L402" s="19">
        <f>Transaction[[#This Row],[QTY]]*Transaction[[#This Row],[PURCHASE PRICE]]</f>
        <v>1120000</v>
      </c>
      <c r="M402" s="19">
        <f>Transaction[[#This Row],[QTY]]*Transaction[[#This Row],[SELLING PRICE]]</f>
        <v>1400000</v>
      </c>
      <c r="N402" s="12">
        <f>DAY(Transaction[[#This Row],[DATE]])</f>
        <v>4</v>
      </c>
      <c r="O402" s="12" t="str">
        <f>TEXT(Transaction[[#This Row],[DATE]],"mmm")</f>
        <v>Feb</v>
      </c>
      <c r="P402" s="12">
        <f>YEAR(Transaction[[#This Row],[DATE]])</f>
        <v>2021</v>
      </c>
    </row>
    <row r="403" spans="1:16" x14ac:dyDescent="0.3">
      <c r="A403" s="11">
        <v>44232</v>
      </c>
      <c r="B403" s="12" t="str" cm="1">
        <f t="array" ref="B403">_xlfn.XLOOKUP(G403,Product[[#All],[PRODUCT NAME]],Product[[#All],[CODE]],"",0,1)</f>
        <v>FOD009</v>
      </c>
      <c r="C403" s="12">
        <v>72</v>
      </c>
      <c r="D403" s="12" t="s">
        <v>53</v>
      </c>
      <c r="E403" s="12" t="s">
        <v>52</v>
      </c>
      <c r="F403" s="13">
        <v>0</v>
      </c>
      <c r="G403" s="12" t="s">
        <v>9</v>
      </c>
      <c r="H403" s="12" t="str">
        <f>VLOOKUP(LEFT(B403,3),Table2[#All],2,)</f>
        <v>Food</v>
      </c>
      <c r="I403" s="12" t="s">
        <v>1</v>
      </c>
      <c r="J403" s="14">
        <f>VLOOKUP(Transaction!B403,Product[#All],5,0)</f>
        <v>5500</v>
      </c>
      <c r="K403" s="14">
        <f>VLOOKUP(Transaction!B403,Product[#All],6,0)</f>
        <v>7250</v>
      </c>
      <c r="L403" s="19">
        <f>Transaction[[#This Row],[QTY]]*Transaction[[#This Row],[PURCHASE PRICE]]</f>
        <v>396000</v>
      </c>
      <c r="M403" s="19">
        <f>Transaction[[#This Row],[QTY]]*Transaction[[#This Row],[SELLING PRICE]]</f>
        <v>522000</v>
      </c>
      <c r="N403" s="12">
        <f>DAY(Transaction[[#This Row],[DATE]])</f>
        <v>5</v>
      </c>
      <c r="O403" s="12" t="str">
        <f>TEXT(Transaction[[#This Row],[DATE]],"mmm")</f>
        <v>Feb</v>
      </c>
      <c r="P403" s="12">
        <f>YEAR(Transaction[[#This Row],[DATE]])</f>
        <v>2021</v>
      </c>
    </row>
    <row r="404" spans="1:16" x14ac:dyDescent="0.3">
      <c r="A404" s="11">
        <v>44233</v>
      </c>
      <c r="B404" s="12" t="str" cm="1">
        <f t="array" ref="B404">_xlfn.XLOOKUP(G404,Product[[#All],[PRODUCT NAME]],Product[[#All],[CODE]],"",0,1)</f>
        <v>STA006</v>
      </c>
      <c r="C404" s="12">
        <v>72</v>
      </c>
      <c r="D404" s="12" t="s">
        <v>53</v>
      </c>
      <c r="E404" s="12" t="s">
        <v>132</v>
      </c>
      <c r="F404" s="13">
        <v>0</v>
      </c>
      <c r="G404" s="12" t="s">
        <v>36</v>
      </c>
      <c r="H404" s="12" t="str">
        <f>VLOOKUP(LEFT(B404,3),Table2[#All],2,)</f>
        <v>Stationery</v>
      </c>
      <c r="I404" s="12" t="s">
        <v>1</v>
      </c>
      <c r="J404" s="14">
        <f>VLOOKUP(Transaction!B404,Product[#All],5,0)</f>
        <v>3000</v>
      </c>
      <c r="K404" s="14">
        <f>VLOOKUP(Transaction!B404,Product[#All],6,0)</f>
        <v>5000</v>
      </c>
      <c r="L404" s="19">
        <f>Transaction[[#This Row],[QTY]]*Transaction[[#This Row],[PURCHASE PRICE]]</f>
        <v>216000</v>
      </c>
      <c r="M404" s="19">
        <f>Transaction[[#This Row],[QTY]]*Transaction[[#This Row],[SELLING PRICE]]</f>
        <v>360000</v>
      </c>
      <c r="N404" s="12">
        <f>DAY(Transaction[[#This Row],[DATE]])</f>
        <v>6</v>
      </c>
      <c r="O404" s="12" t="str">
        <f>TEXT(Transaction[[#This Row],[DATE]],"mmm")</f>
        <v>Feb</v>
      </c>
      <c r="P404" s="12">
        <f>YEAR(Transaction[[#This Row],[DATE]])</f>
        <v>2021</v>
      </c>
    </row>
    <row r="405" spans="1:16" x14ac:dyDescent="0.3">
      <c r="A405" s="11">
        <v>44234</v>
      </c>
      <c r="B405" s="12" t="str" cm="1">
        <f t="array" ref="B405">_xlfn.XLOOKUP(G405,Product[[#All],[PRODUCT NAME]],Product[[#All],[CODE]],"",0,1)</f>
        <v>FOD010</v>
      </c>
      <c r="C405" s="12">
        <v>70</v>
      </c>
      <c r="D405" s="12" t="s">
        <v>53</v>
      </c>
      <c r="E405" s="12" t="s">
        <v>52</v>
      </c>
      <c r="F405" s="13">
        <v>0</v>
      </c>
      <c r="G405" s="12" t="s">
        <v>10</v>
      </c>
      <c r="H405" s="12" t="str">
        <f>VLOOKUP(LEFT(B405,3),Table2[#All],2,)</f>
        <v>Food</v>
      </c>
      <c r="I405" s="12" t="s">
        <v>1</v>
      </c>
      <c r="J405" s="14">
        <f>VLOOKUP(Transaction!B405,Product[#All],5,0)</f>
        <v>10000</v>
      </c>
      <c r="K405" s="14">
        <f>VLOOKUP(Transaction!B405,Product[#All],6,0)</f>
        <v>12500</v>
      </c>
      <c r="L405" s="19">
        <f>Transaction[[#This Row],[QTY]]*Transaction[[#This Row],[PURCHASE PRICE]]</f>
        <v>700000</v>
      </c>
      <c r="M405" s="19">
        <f>Transaction[[#This Row],[QTY]]*Transaction[[#This Row],[SELLING PRICE]]</f>
        <v>875000</v>
      </c>
      <c r="N405" s="12">
        <f>DAY(Transaction[[#This Row],[DATE]])</f>
        <v>7</v>
      </c>
      <c r="O405" s="12" t="str">
        <f>TEXT(Transaction[[#This Row],[DATE]],"mmm")</f>
        <v>Feb</v>
      </c>
      <c r="P405" s="12">
        <f>YEAR(Transaction[[#This Row],[DATE]])</f>
        <v>2021</v>
      </c>
    </row>
    <row r="406" spans="1:16" x14ac:dyDescent="0.3">
      <c r="A406" s="11">
        <v>44235</v>
      </c>
      <c r="B406" s="12" t="str" cm="1">
        <f t="array" ref="B406">_xlfn.XLOOKUP(G406,Product[[#All],[PRODUCT NAME]],Product[[#All],[CODE]],"",0,1)</f>
        <v>STA001</v>
      </c>
      <c r="C406" s="12">
        <v>86</v>
      </c>
      <c r="D406" s="12" t="s">
        <v>130</v>
      </c>
      <c r="E406" s="12" t="s">
        <v>132</v>
      </c>
      <c r="F406" s="13">
        <v>0</v>
      </c>
      <c r="G406" s="12" t="s">
        <v>31</v>
      </c>
      <c r="H406" s="12" t="str">
        <f>VLOOKUP(LEFT(B406,3),Table2[#All],2,)</f>
        <v>Stationery</v>
      </c>
      <c r="I406" s="12" t="s">
        <v>1</v>
      </c>
      <c r="J406" s="14">
        <f>VLOOKUP(Transaction!B406,Product[#All],5,0)</f>
        <v>9500</v>
      </c>
      <c r="K406" s="14">
        <f>VLOOKUP(Transaction!B406,Product[#All],6,0)</f>
        <v>12000</v>
      </c>
      <c r="L406" s="19">
        <f>Transaction[[#This Row],[QTY]]*Transaction[[#This Row],[PURCHASE PRICE]]</f>
        <v>817000</v>
      </c>
      <c r="M406" s="19">
        <f>Transaction[[#This Row],[QTY]]*Transaction[[#This Row],[SELLING PRICE]]</f>
        <v>1032000</v>
      </c>
      <c r="N406" s="12">
        <f>DAY(Transaction[[#This Row],[DATE]])</f>
        <v>8</v>
      </c>
      <c r="O406" s="12" t="str">
        <f>TEXT(Transaction[[#This Row],[DATE]],"mmm")</f>
        <v>Feb</v>
      </c>
      <c r="P406" s="12">
        <f>YEAR(Transaction[[#This Row],[DATE]])</f>
        <v>2021</v>
      </c>
    </row>
    <row r="407" spans="1:16" x14ac:dyDescent="0.3">
      <c r="A407" s="11">
        <v>44236</v>
      </c>
      <c r="B407" s="12" t="str" cm="1">
        <f t="array" ref="B407">_xlfn.XLOOKUP(G407,Product[[#All],[PRODUCT NAME]],Product[[#All],[CODE]],"",0,1)</f>
        <v>PRC005</v>
      </c>
      <c r="C407" s="12">
        <v>75</v>
      </c>
      <c r="D407" s="12" t="s">
        <v>131</v>
      </c>
      <c r="E407" s="12" t="s">
        <v>132</v>
      </c>
      <c r="F407" s="13">
        <v>0</v>
      </c>
      <c r="G407" s="12" t="s">
        <v>25</v>
      </c>
      <c r="H407" s="12" t="str">
        <f>VLOOKUP(LEFT(B407,3),Table2[#All],2,)</f>
        <v>Personal Care</v>
      </c>
      <c r="I407" s="12" t="s">
        <v>1</v>
      </c>
      <c r="J407" s="14">
        <f>VLOOKUP(Transaction!B407,Product[#All],5,0)</f>
        <v>20500</v>
      </c>
      <c r="K407" s="14">
        <f>VLOOKUP(Transaction!B407,Product[#All],6,0)</f>
        <v>24000</v>
      </c>
      <c r="L407" s="19">
        <f>Transaction[[#This Row],[QTY]]*Transaction[[#This Row],[PURCHASE PRICE]]</f>
        <v>1537500</v>
      </c>
      <c r="M407" s="19">
        <f>Transaction[[#This Row],[QTY]]*Transaction[[#This Row],[SELLING PRICE]]</f>
        <v>1800000</v>
      </c>
      <c r="N407" s="12">
        <f>DAY(Transaction[[#This Row],[DATE]])</f>
        <v>9</v>
      </c>
      <c r="O407" s="12" t="str">
        <f>TEXT(Transaction[[#This Row],[DATE]],"mmm")</f>
        <v>Feb</v>
      </c>
      <c r="P407" s="12">
        <f>YEAR(Transaction[[#This Row],[DATE]])</f>
        <v>2021</v>
      </c>
    </row>
    <row r="408" spans="1:16" x14ac:dyDescent="0.3">
      <c r="A408" s="11">
        <v>44237</v>
      </c>
      <c r="B408" s="12" t="str" cm="1">
        <f t="array" ref="B408">_xlfn.XLOOKUP(G408,Product[[#All],[PRODUCT NAME]],Product[[#All],[CODE]],"",0,1)</f>
        <v>BEV002</v>
      </c>
      <c r="C408" s="12">
        <v>75</v>
      </c>
      <c r="D408" s="12" t="s">
        <v>131</v>
      </c>
      <c r="E408" s="12" t="s">
        <v>52</v>
      </c>
      <c r="F408" s="13">
        <v>0</v>
      </c>
      <c r="G408" s="12" t="s">
        <v>12</v>
      </c>
      <c r="H408" s="12" t="str">
        <f>VLOOKUP(LEFT(B408,3),Table2[#All],2,)</f>
        <v>Beverage</v>
      </c>
      <c r="I408" s="12" t="s">
        <v>1</v>
      </c>
      <c r="J408" s="14">
        <f>VLOOKUP(Transaction!B408,Product[#All],5,0)</f>
        <v>2500</v>
      </c>
      <c r="K408" s="14">
        <f>VLOOKUP(Transaction!B408,Product[#All],6,0)</f>
        <v>4000</v>
      </c>
      <c r="L408" s="19">
        <f>Transaction[[#This Row],[QTY]]*Transaction[[#This Row],[PURCHASE PRICE]]</f>
        <v>187500</v>
      </c>
      <c r="M408" s="19">
        <f>Transaction[[#This Row],[QTY]]*Transaction[[#This Row],[SELLING PRICE]]</f>
        <v>300000</v>
      </c>
      <c r="N408" s="12">
        <f>DAY(Transaction[[#This Row],[DATE]])</f>
        <v>10</v>
      </c>
      <c r="O408" s="12" t="str">
        <f>TEXT(Transaction[[#This Row],[DATE]],"mmm")</f>
        <v>Feb</v>
      </c>
      <c r="P408" s="12">
        <f>YEAR(Transaction[[#This Row],[DATE]])</f>
        <v>2021</v>
      </c>
    </row>
    <row r="409" spans="1:16" x14ac:dyDescent="0.3">
      <c r="A409" s="11">
        <v>44238</v>
      </c>
      <c r="B409" s="12" t="str" cm="1">
        <f t="array" ref="B409">_xlfn.XLOOKUP(G409,Product[[#All],[PRODUCT NAME]],Product[[#All],[CODE]],"",0,1)</f>
        <v>FOD007</v>
      </c>
      <c r="C409" s="12">
        <v>74</v>
      </c>
      <c r="D409" s="12" t="s">
        <v>53</v>
      </c>
      <c r="E409" s="12" t="s">
        <v>52</v>
      </c>
      <c r="F409" s="13">
        <v>0</v>
      </c>
      <c r="G409" s="12" t="s">
        <v>7</v>
      </c>
      <c r="H409" s="12" t="str">
        <f>VLOOKUP(LEFT(B409,3),Table2[#All],2,)</f>
        <v>Food</v>
      </c>
      <c r="I409" s="12" t="s">
        <v>1</v>
      </c>
      <c r="J409" s="14">
        <f>VLOOKUP(Transaction!B409,Product[#All],5,0)</f>
        <v>7200</v>
      </c>
      <c r="K409" s="14">
        <f>VLOOKUP(Transaction!B409,Product[#All],6,0)</f>
        <v>9500</v>
      </c>
      <c r="L409" s="19">
        <f>Transaction[[#This Row],[QTY]]*Transaction[[#This Row],[PURCHASE PRICE]]</f>
        <v>532800</v>
      </c>
      <c r="M409" s="19">
        <f>Transaction[[#This Row],[QTY]]*Transaction[[#This Row],[SELLING PRICE]]</f>
        <v>703000</v>
      </c>
      <c r="N409" s="12">
        <f>DAY(Transaction[[#This Row],[DATE]])</f>
        <v>11</v>
      </c>
      <c r="O409" s="12" t="str">
        <f>TEXT(Transaction[[#This Row],[DATE]],"mmm")</f>
        <v>Feb</v>
      </c>
      <c r="P409" s="12">
        <f>YEAR(Transaction[[#This Row],[DATE]])</f>
        <v>2021</v>
      </c>
    </row>
    <row r="410" spans="1:16" x14ac:dyDescent="0.3">
      <c r="A410" s="11">
        <v>44239</v>
      </c>
      <c r="B410" s="12" t="str" cm="1">
        <f t="array" ref="B410">_xlfn.XLOOKUP(G410,Product[[#All],[PRODUCT NAME]],Product[[#All],[CODE]],"",0,1)</f>
        <v>BEV002</v>
      </c>
      <c r="C410" s="12">
        <v>74</v>
      </c>
      <c r="D410" s="12" t="s">
        <v>53</v>
      </c>
      <c r="E410" s="12" t="s">
        <v>132</v>
      </c>
      <c r="F410" s="13">
        <v>0</v>
      </c>
      <c r="G410" s="12" t="s">
        <v>12</v>
      </c>
      <c r="H410" s="12" t="str">
        <f>VLOOKUP(LEFT(B410,3),Table2[#All],2,)</f>
        <v>Beverage</v>
      </c>
      <c r="I410" s="12" t="s">
        <v>1</v>
      </c>
      <c r="J410" s="14">
        <f>VLOOKUP(Transaction!B410,Product[#All],5,0)</f>
        <v>2500</v>
      </c>
      <c r="K410" s="14">
        <f>VLOOKUP(Transaction!B410,Product[#All],6,0)</f>
        <v>4000</v>
      </c>
      <c r="L410" s="19">
        <f>Transaction[[#This Row],[QTY]]*Transaction[[#This Row],[PURCHASE PRICE]]</f>
        <v>185000</v>
      </c>
      <c r="M410" s="19">
        <f>Transaction[[#This Row],[QTY]]*Transaction[[#This Row],[SELLING PRICE]]</f>
        <v>296000</v>
      </c>
      <c r="N410" s="12">
        <f>DAY(Transaction[[#This Row],[DATE]])</f>
        <v>12</v>
      </c>
      <c r="O410" s="12" t="str">
        <f>TEXT(Transaction[[#This Row],[DATE]],"mmm")</f>
        <v>Feb</v>
      </c>
      <c r="P410" s="12">
        <f>YEAR(Transaction[[#This Row],[DATE]])</f>
        <v>2021</v>
      </c>
    </row>
    <row r="411" spans="1:16" x14ac:dyDescent="0.3">
      <c r="A411" s="11">
        <v>44240</v>
      </c>
      <c r="B411" s="12" t="str" cm="1">
        <f t="array" ref="B411">_xlfn.XLOOKUP(G411,Product[[#All],[PRODUCT NAME]],Product[[#All],[CODE]],"",0,1)</f>
        <v>STA005</v>
      </c>
      <c r="C411" s="12">
        <v>88</v>
      </c>
      <c r="D411" s="12" t="s">
        <v>53</v>
      </c>
      <c r="E411" s="12" t="s">
        <v>132</v>
      </c>
      <c r="F411" s="13">
        <v>0</v>
      </c>
      <c r="G411" s="12" t="s">
        <v>35</v>
      </c>
      <c r="H411" s="12" t="str">
        <f>VLOOKUP(LEFT(B411,3),Table2[#All],2,)</f>
        <v>Stationery</v>
      </c>
      <c r="I411" s="12" t="s">
        <v>1</v>
      </c>
      <c r="J411" s="14">
        <f>VLOOKUP(Transaction!B411,Product[#All],5,0)</f>
        <v>2200</v>
      </c>
      <c r="K411" s="14">
        <f>VLOOKUP(Transaction!B411,Product[#All],6,0)</f>
        <v>3500</v>
      </c>
      <c r="L411" s="19">
        <f>Transaction[[#This Row],[QTY]]*Transaction[[#This Row],[PURCHASE PRICE]]</f>
        <v>193600</v>
      </c>
      <c r="M411" s="19">
        <f>Transaction[[#This Row],[QTY]]*Transaction[[#This Row],[SELLING PRICE]]</f>
        <v>308000</v>
      </c>
      <c r="N411" s="12">
        <f>DAY(Transaction[[#This Row],[DATE]])</f>
        <v>13</v>
      </c>
      <c r="O411" s="12" t="str">
        <f>TEXT(Transaction[[#This Row],[DATE]],"mmm")</f>
        <v>Feb</v>
      </c>
      <c r="P411" s="12">
        <f>YEAR(Transaction[[#This Row],[DATE]])</f>
        <v>2021</v>
      </c>
    </row>
    <row r="412" spans="1:16" x14ac:dyDescent="0.3">
      <c r="A412" s="11">
        <v>44241</v>
      </c>
      <c r="B412" s="12" t="str" cm="1">
        <f t="array" ref="B412">_xlfn.XLOOKUP(G412,Product[[#All],[PRODUCT NAME]],Product[[#All],[CODE]],"",0,1)</f>
        <v>PRC007</v>
      </c>
      <c r="C412" s="12">
        <v>80</v>
      </c>
      <c r="D412" s="12" t="s">
        <v>131</v>
      </c>
      <c r="E412" s="12" t="s">
        <v>132</v>
      </c>
      <c r="F412" s="13">
        <v>0</v>
      </c>
      <c r="G412" s="12" t="s">
        <v>27</v>
      </c>
      <c r="H412" s="12" t="str">
        <f>VLOOKUP(LEFT(B412,3),Table2[#All],2,)</f>
        <v>Personal Care</v>
      </c>
      <c r="I412" s="12" t="s">
        <v>1</v>
      </c>
      <c r="J412" s="14">
        <f>VLOOKUP(Transaction!B412,Product[#All],5,0)</f>
        <v>9500</v>
      </c>
      <c r="K412" s="14">
        <f>VLOOKUP(Transaction!B412,Product[#All],6,0)</f>
        <v>12000</v>
      </c>
      <c r="L412" s="19">
        <f>Transaction[[#This Row],[QTY]]*Transaction[[#This Row],[PURCHASE PRICE]]</f>
        <v>760000</v>
      </c>
      <c r="M412" s="19">
        <f>Transaction[[#This Row],[QTY]]*Transaction[[#This Row],[SELLING PRICE]]</f>
        <v>960000</v>
      </c>
      <c r="N412" s="12">
        <f>DAY(Transaction[[#This Row],[DATE]])</f>
        <v>14</v>
      </c>
      <c r="O412" s="12" t="str">
        <f>TEXT(Transaction[[#This Row],[DATE]],"mmm")</f>
        <v>Feb</v>
      </c>
      <c r="P412" s="12">
        <f>YEAR(Transaction[[#This Row],[DATE]])</f>
        <v>2021</v>
      </c>
    </row>
    <row r="413" spans="1:16" x14ac:dyDescent="0.3">
      <c r="A413" s="11">
        <v>44242</v>
      </c>
      <c r="B413" s="12" t="str" cm="1">
        <f t="array" ref="B413">_xlfn.XLOOKUP(G413,Product[[#All],[PRODUCT NAME]],Product[[#All],[CODE]],"",0,1)</f>
        <v>PRC001</v>
      </c>
      <c r="C413" s="12">
        <v>73</v>
      </c>
      <c r="D413" s="12" t="s">
        <v>130</v>
      </c>
      <c r="E413" s="12" t="s">
        <v>52</v>
      </c>
      <c r="F413" s="13">
        <v>0</v>
      </c>
      <c r="G413" s="12" t="s">
        <v>21</v>
      </c>
      <c r="H413" s="12" t="str">
        <f>VLOOKUP(LEFT(B413,3),Table2[#All],2,)</f>
        <v>Personal Care</v>
      </c>
      <c r="I413" s="12" t="s">
        <v>1</v>
      </c>
      <c r="J413" s="14">
        <f>VLOOKUP(Transaction!B413,Product[#All],5,0)</f>
        <v>18000</v>
      </c>
      <c r="K413" s="14">
        <f>VLOOKUP(Transaction!B413,Product[#All],6,0)</f>
        <v>21000</v>
      </c>
      <c r="L413" s="19">
        <f>Transaction[[#This Row],[QTY]]*Transaction[[#This Row],[PURCHASE PRICE]]</f>
        <v>1314000</v>
      </c>
      <c r="M413" s="19">
        <f>Transaction[[#This Row],[QTY]]*Transaction[[#This Row],[SELLING PRICE]]</f>
        <v>1533000</v>
      </c>
      <c r="N413" s="12">
        <f>DAY(Transaction[[#This Row],[DATE]])</f>
        <v>15</v>
      </c>
      <c r="O413" s="12" t="str">
        <f>TEXT(Transaction[[#This Row],[DATE]],"mmm")</f>
        <v>Feb</v>
      </c>
      <c r="P413" s="12">
        <f>YEAR(Transaction[[#This Row],[DATE]])</f>
        <v>2021</v>
      </c>
    </row>
    <row r="414" spans="1:16" x14ac:dyDescent="0.3">
      <c r="A414" s="11">
        <v>44243</v>
      </c>
      <c r="B414" s="12" t="str" cm="1">
        <f t="array" ref="B414">_xlfn.XLOOKUP(G414,Product[[#All],[PRODUCT NAME]],Product[[#All],[CODE]],"",0,1)</f>
        <v>FOD001</v>
      </c>
      <c r="C414" s="12">
        <v>89</v>
      </c>
      <c r="D414" s="12" t="s">
        <v>130</v>
      </c>
      <c r="E414" s="12" t="s">
        <v>132</v>
      </c>
      <c r="F414" s="13">
        <v>0</v>
      </c>
      <c r="G414" s="12" t="s">
        <v>0</v>
      </c>
      <c r="H414" s="12" t="str">
        <f>VLOOKUP(LEFT(B414,3),Table2[#All],2,)</f>
        <v>Food</v>
      </c>
      <c r="I414" s="12" t="s">
        <v>1</v>
      </c>
      <c r="J414" s="14">
        <f>VLOOKUP(Transaction!B414,Product[#All],5,0)</f>
        <v>9000</v>
      </c>
      <c r="K414" s="14">
        <f>VLOOKUP(Transaction!B414,Product[#All],6,0)</f>
        <v>11000</v>
      </c>
      <c r="L414" s="19">
        <f>Transaction[[#This Row],[QTY]]*Transaction[[#This Row],[PURCHASE PRICE]]</f>
        <v>801000</v>
      </c>
      <c r="M414" s="19">
        <f>Transaction[[#This Row],[QTY]]*Transaction[[#This Row],[SELLING PRICE]]</f>
        <v>979000</v>
      </c>
      <c r="N414" s="12">
        <f>DAY(Transaction[[#This Row],[DATE]])</f>
        <v>16</v>
      </c>
      <c r="O414" s="12" t="str">
        <f>TEXT(Transaction[[#This Row],[DATE]],"mmm")</f>
        <v>Feb</v>
      </c>
      <c r="P414" s="12">
        <f>YEAR(Transaction[[#This Row],[DATE]])</f>
        <v>2021</v>
      </c>
    </row>
    <row r="415" spans="1:16" x14ac:dyDescent="0.3">
      <c r="A415" s="11">
        <v>44244</v>
      </c>
      <c r="B415" s="12" t="str" cm="1">
        <f t="array" ref="B415">_xlfn.XLOOKUP(G415,Product[[#All],[PRODUCT NAME]],Product[[#All],[CODE]],"",0,1)</f>
        <v>BEV005</v>
      </c>
      <c r="C415" s="12">
        <v>80</v>
      </c>
      <c r="D415" s="12" t="s">
        <v>130</v>
      </c>
      <c r="E415" s="12" t="s">
        <v>52</v>
      </c>
      <c r="F415" s="13">
        <v>0</v>
      </c>
      <c r="G415" s="12" t="s">
        <v>15</v>
      </c>
      <c r="H415" s="12" t="str">
        <f>VLOOKUP(LEFT(B415,3),Table2[#All],2,)</f>
        <v>Beverage</v>
      </c>
      <c r="I415" s="12" t="s">
        <v>1</v>
      </c>
      <c r="J415" s="14">
        <f>VLOOKUP(Transaction!B415,Product[#All],5,0)</f>
        <v>7500</v>
      </c>
      <c r="K415" s="14">
        <f>VLOOKUP(Transaction!B415,Product[#All],6,0)</f>
        <v>9800</v>
      </c>
      <c r="L415" s="19">
        <f>Transaction[[#This Row],[QTY]]*Transaction[[#This Row],[PURCHASE PRICE]]</f>
        <v>600000</v>
      </c>
      <c r="M415" s="19">
        <f>Transaction[[#This Row],[QTY]]*Transaction[[#This Row],[SELLING PRICE]]</f>
        <v>784000</v>
      </c>
      <c r="N415" s="12">
        <f>DAY(Transaction[[#This Row],[DATE]])</f>
        <v>17</v>
      </c>
      <c r="O415" s="12" t="str">
        <f>TEXT(Transaction[[#This Row],[DATE]],"mmm")</f>
        <v>Feb</v>
      </c>
      <c r="P415" s="12">
        <f>YEAR(Transaction[[#This Row],[DATE]])</f>
        <v>2021</v>
      </c>
    </row>
    <row r="416" spans="1:16" x14ac:dyDescent="0.3">
      <c r="A416" s="11">
        <v>44245</v>
      </c>
      <c r="B416" s="12" t="str" cm="1">
        <f t="array" ref="B416">_xlfn.XLOOKUP(G416,Product[[#All],[PRODUCT NAME]],Product[[#All],[CODE]],"",0,1)</f>
        <v>FOD006</v>
      </c>
      <c r="C416" s="12">
        <v>80</v>
      </c>
      <c r="D416" s="12" t="s">
        <v>130</v>
      </c>
      <c r="E416" s="12" t="s">
        <v>132</v>
      </c>
      <c r="F416" s="13">
        <v>0</v>
      </c>
      <c r="G416" s="12" t="s">
        <v>6</v>
      </c>
      <c r="H416" s="12" t="str">
        <f>VLOOKUP(LEFT(B416,3),Table2[#All],2,)</f>
        <v>Food</v>
      </c>
      <c r="I416" s="12" t="s">
        <v>1</v>
      </c>
      <c r="J416" s="14">
        <f>VLOOKUP(Transaction!B416,Product[#All],5,0)</f>
        <v>4800</v>
      </c>
      <c r="K416" s="14">
        <f>VLOOKUP(Transaction!B416,Product[#All],6,0)</f>
        <v>6500</v>
      </c>
      <c r="L416" s="19">
        <f>Transaction[[#This Row],[QTY]]*Transaction[[#This Row],[PURCHASE PRICE]]</f>
        <v>384000</v>
      </c>
      <c r="M416" s="19">
        <f>Transaction[[#This Row],[QTY]]*Transaction[[#This Row],[SELLING PRICE]]</f>
        <v>520000</v>
      </c>
      <c r="N416" s="12">
        <f>DAY(Transaction[[#This Row],[DATE]])</f>
        <v>18</v>
      </c>
      <c r="O416" s="12" t="str">
        <f>TEXT(Transaction[[#This Row],[DATE]],"mmm")</f>
        <v>Feb</v>
      </c>
      <c r="P416" s="12">
        <f>YEAR(Transaction[[#This Row],[DATE]])</f>
        <v>2021</v>
      </c>
    </row>
    <row r="417" spans="1:16" x14ac:dyDescent="0.3">
      <c r="A417" s="11">
        <v>44246</v>
      </c>
      <c r="B417" s="12" t="str" cm="1">
        <f t="array" ref="B417">_xlfn.XLOOKUP(G417,Product[[#All],[PRODUCT NAME]],Product[[#All],[CODE]],"",0,1)</f>
        <v>FOD003</v>
      </c>
      <c r="C417" s="12">
        <v>70</v>
      </c>
      <c r="D417" s="12" t="s">
        <v>131</v>
      </c>
      <c r="E417" s="12" t="s">
        <v>132</v>
      </c>
      <c r="F417" s="13">
        <v>0</v>
      </c>
      <c r="G417" s="12" t="s">
        <v>3</v>
      </c>
      <c r="H417" s="12" t="str">
        <f>VLOOKUP(LEFT(B417,3),Table2[#All],2,)</f>
        <v>Food</v>
      </c>
      <c r="I417" s="12" t="s">
        <v>1</v>
      </c>
      <c r="J417" s="14">
        <f>VLOOKUP(Transaction!B417,Product[#All],5,0)</f>
        <v>8750</v>
      </c>
      <c r="K417" s="14">
        <f>VLOOKUP(Transaction!B417,Product[#All],6,0)</f>
        <v>10500</v>
      </c>
      <c r="L417" s="19">
        <f>Transaction[[#This Row],[QTY]]*Transaction[[#This Row],[PURCHASE PRICE]]</f>
        <v>612500</v>
      </c>
      <c r="M417" s="19">
        <f>Transaction[[#This Row],[QTY]]*Transaction[[#This Row],[SELLING PRICE]]</f>
        <v>735000</v>
      </c>
      <c r="N417" s="12">
        <f>DAY(Transaction[[#This Row],[DATE]])</f>
        <v>19</v>
      </c>
      <c r="O417" s="12" t="str">
        <f>TEXT(Transaction[[#This Row],[DATE]],"mmm")</f>
        <v>Feb</v>
      </c>
      <c r="P417" s="12">
        <f>YEAR(Transaction[[#This Row],[DATE]])</f>
        <v>2021</v>
      </c>
    </row>
    <row r="418" spans="1:16" x14ac:dyDescent="0.3">
      <c r="A418" s="11">
        <v>44247</v>
      </c>
      <c r="B418" s="12" t="str" cm="1">
        <f t="array" ref="B418">_xlfn.XLOOKUP(G418,Product[[#All],[PRODUCT NAME]],Product[[#All],[CODE]],"",0,1)</f>
        <v>FOD008</v>
      </c>
      <c r="C418" s="12">
        <v>78</v>
      </c>
      <c r="D418" s="12" t="s">
        <v>130</v>
      </c>
      <c r="E418" s="12" t="s">
        <v>52</v>
      </c>
      <c r="F418" s="13">
        <v>0</v>
      </c>
      <c r="G418" s="12" t="s">
        <v>8</v>
      </c>
      <c r="H418" s="12" t="str">
        <f>VLOOKUP(LEFT(B418,3),Table2[#All],2,)</f>
        <v>Food</v>
      </c>
      <c r="I418" s="12" t="s">
        <v>1</v>
      </c>
      <c r="J418" s="14">
        <f>VLOOKUP(Transaction!B418,Product[#All],5,0)</f>
        <v>3000</v>
      </c>
      <c r="K418" s="14">
        <f>VLOOKUP(Transaction!B418,Product[#All],6,0)</f>
        <v>4500</v>
      </c>
      <c r="L418" s="19">
        <f>Transaction[[#This Row],[QTY]]*Transaction[[#This Row],[PURCHASE PRICE]]</f>
        <v>234000</v>
      </c>
      <c r="M418" s="19">
        <f>Transaction[[#This Row],[QTY]]*Transaction[[#This Row],[SELLING PRICE]]</f>
        <v>351000</v>
      </c>
      <c r="N418" s="12">
        <f>DAY(Transaction[[#This Row],[DATE]])</f>
        <v>20</v>
      </c>
      <c r="O418" s="12" t="str">
        <f>TEXT(Transaction[[#This Row],[DATE]],"mmm")</f>
        <v>Feb</v>
      </c>
      <c r="P418" s="12">
        <f>YEAR(Transaction[[#This Row],[DATE]])</f>
        <v>2021</v>
      </c>
    </row>
    <row r="419" spans="1:16" x14ac:dyDescent="0.3">
      <c r="A419" s="11">
        <v>44248</v>
      </c>
      <c r="B419" s="12" t="str" cm="1">
        <f t="array" ref="B419">_xlfn.XLOOKUP(G419,Product[[#All],[PRODUCT NAME]],Product[[#All],[CODE]],"",0,1)</f>
        <v>FOD004</v>
      </c>
      <c r="C419" s="12">
        <v>80</v>
      </c>
      <c r="D419" s="12" t="s">
        <v>130</v>
      </c>
      <c r="E419" s="12" t="s">
        <v>52</v>
      </c>
      <c r="F419" s="13">
        <v>0</v>
      </c>
      <c r="G419" s="12" t="s">
        <v>4</v>
      </c>
      <c r="H419" s="12" t="str">
        <f>VLOOKUP(LEFT(B419,3),Table2[#All],2,)</f>
        <v>Food</v>
      </c>
      <c r="I419" s="12" t="s">
        <v>1</v>
      </c>
      <c r="J419" s="14">
        <f>VLOOKUP(Transaction!B419,Product[#All],5,0)</f>
        <v>6200</v>
      </c>
      <c r="K419" s="14">
        <f>VLOOKUP(Transaction!B419,Product[#All],6,0)</f>
        <v>7800</v>
      </c>
      <c r="L419" s="19">
        <f>Transaction[[#This Row],[QTY]]*Transaction[[#This Row],[PURCHASE PRICE]]</f>
        <v>496000</v>
      </c>
      <c r="M419" s="19">
        <f>Transaction[[#This Row],[QTY]]*Transaction[[#This Row],[SELLING PRICE]]</f>
        <v>624000</v>
      </c>
      <c r="N419" s="12">
        <f>DAY(Transaction[[#This Row],[DATE]])</f>
        <v>21</v>
      </c>
      <c r="O419" s="12" t="str">
        <f>TEXT(Transaction[[#This Row],[DATE]],"mmm")</f>
        <v>Feb</v>
      </c>
      <c r="P419" s="12">
        <f>YEAR(Transaction[[#This Row],[DATE]])</f>
        <v>2021</v>
      </c>
    </row>
    <row r="420" spans="1:16" x14ac:dyDescent="0.3">
      <c r="A420" s="11">
        <v>44249</v>
      </c>
      <c r="B420" s="12" t="str" cm="1">
        <f t="array" ref="B420">_xlfn.XLOOKUP(G420,Product[[#All],[PRODUCT NAME]],Product[[#All],[CODE]],"",0,1)</f>
        <v>BEV008</v>
      </c>
      <c r="C420" s="12">
        <v>81</v>
      </c>
      <c r="D420" s="12" t="s">
        <v>130</v>
      </c>
      <c r="E420" s="12" t="s">
        <v>132</v>
      </c>
      <c r="F420" s="13">
        <v>0</v>
      </c>
      <c r="G420" s="12" t="s">
        <v>18</v>
      </c>
      <c r="H420" s="12" t="str">
        <f>VLOOKUP(LEFT(B420,3),Table2[#All],2,)</f>
        <v>Beverage</v>
      </c>
      <c r="I420" s="12" t="s">
        <v>1</v>
      </c>
      <c r="J420" s="14">
        <f>VLOOKUP(Transaction!B420,Product[#All],5,0)</f>
        <v>11000</v>
      </c>
      <c r="K420" s="14">
        <f>VLOOKUP(Transaction!B420,Product[#All],6,0)</f>
        <v>14000</v>
      </c>
      <c r="L420" s="19">
        <f>Transaction[[#This Row],[QTY]]*Transaction[[#This Row],[PURCHASE PRICE]]</f>
        <v>891000</v>
      </c>
      <c r="M420" s="19">
        <f>Transaction[[#This Row],[QTY]]*Transaction[[#This Row],[SELLING PRICE]]</f>
        <v>1134000</v>
      </c>
      <c r="N420" s="12">
        <f>DAY(Transaction[[#This Row],[DATE]])</f>
        <v>22</v>
      </c>
      <c r="O420" s="12" t="str">
        <f>TEXT(Transaction[[#This Row],[DATE]],"mmm")</f>
        <v>Feb</v>
      </c>
      <c r="P420" s="12">
        <f>YEAR(Transaction[[#This Row],[DATE]])</f>
        <v>2021</v>
      </c>
    </row>
    <row r="421" spans="1:16" x14ac:dyDescent="0.3">
      <c r="A421" s="11">
        <v>44250</v>
      </c>
      <c r="B421" s="12" t="str" cm="1">
        <f t="array" ref="B421">_xlfn.XLOOKUP(G421,Product[[#All],[PRODUCT NAME]],Product[[#All],[CODE]],"",0,1)</f>
        <v>FOD009</v>
      </c>
      <c r="C421" s="12">
        <v>78</v>
      </c>
      <c r="D421" s="12" t="s">
        <v>130</v>
      </c>
      <c r="E421" s="12" t="s">
        <v>52</v>
      </c>
      <c r="F421" s="13">
        <v>0</v>
      </c>
      <c r="G421" s="12" t="s">
        <v>9</v>
      </c>
      <c r="H421" s="12" t="str">
        <f>VLOOKUP(LEFT(B421,3),Table2[#All],2,)</f>
        <v>Food</v>
      </c>
      <c r="I421" s="12" t="s">
        <v>1</v>
      </c>
      <c r="J421" s="14">
        <f>VLOOKUP(Transaction!B421,Product[#All],5,0)</f>
        <v>5500</v>
      </c>
      <c r="K421" s="14">
        <f>VLOOKUP(Transaction!B421,Product[#All],6,0)</f>
        <v>7250</v>
      </c>
      <c r="L421" s="19">
        <f>Transaction[[#This Row],[QTY]]*Transaction[[#This Row],[PURCHASE PRICE]]</f>
        <v>429000</v>
      </c>
      <c r="M421" s="19">
        <f>Transaction[[#This Row],[QTY]]*Transaction[[#This Row],[SELLING PRICE]]</f>
        <v>565500</v>
      </c>
      <c r="N421" s="12">
        <f>DAY(Transaction[[#This Row],[DATE]])</f>
        <v>23</v>
      </c>
      <c r="O421" s="12" t="str">
        <f>TEXT(Transaction[[#This Row],[DATE]],"mmm")</f>
        <v>Feb</v>
      </c>
      <c r="P421" s="12">
        <f>YEAR(Transaction[[#This Row],[DATE]])</f>
        <v>2021</v>
      </c>
    </row>
    <row r="422" spans="1:16" x14ac:dyDescent="0.3">
      <c r="A422" s="11">
        <v>44251</v>
      </c>
      <c r="B422" s="12" t="str" cm="1">
        <f t="array" ref="B422">_xlfn.XLOOKUP(G422,Product[[#All],[PRODUCT NAME]],Product[[#All],[CODE]],"",0,1)</f>
        <v>FOD005</v>
      </c>
      <c r="C422" s="12">
        <v>80</v>
      </c>
      <c r="D422" s="12" t="s">
        <v>130</v>
      </c>
      <c r="E422" s="12" t="s">
        <v>132</v>
      </c>
      <c r="F422" s="13">
        <v>0</v>
      </c>
      <c r="G422" s="12" t="s">
        <v>5</v>
      </c>
      <c r="H422" s="12" t="str">
        <f>VLOOKUP(LEFT(B422,3),Table2[#All],2,)</f>
        <v>Food</v>
      </c>
      <c r="I422" s="12" t="s">
        <v>1</v>
      </c>
      <c r="J422" s="14">
        <f>VLOOKUP(Transaction!B422,Product[#All],5,0)</f>
        <v>12500</v>
      </c>
      <c r="K422" s="14">
        <f>VLOOKUP(Transaction!B422,Product[#All],6,0)</f>
        <v>15000</v>
      </c>
      <c r="L422" s="19">
        <f>Transaction[[#This Row],[QTY]]*Transaction[[#This Row],[PURCHASE PRICE]]</f>
        <v>1000000</v>
      </c>
      <c r="M422" s="19">
        <f>Transaction[[#This Row],[QTY]]*Transaction[[#This Row],[SELLING PRICE]]</f>
        <v>1200000</v>
      </c>
      <c r="N422" s="12">
        <f>DAY(Transaction[[#This Row],[DATE]])</f>
        <v>24</v>
      </c>
      <c r="O422" s="12" t="str">
        <f>TEXT(Transaction[[#This Row],[DATE]],"mmm")</f>
        <v>Feb</v>
      </c>
      <c r="P422" s="12">
        <f>YEAR(Transaction[[#This Row],[DATE]])</f>
        <v>2021</v>
      </c>
    </row>
    <row r="423" spans="1:16" x14ac:dyDescent="0.3">
      <c r="A423" s="11">
        <v>44252</v>
      </c>
      <c r="B423" s="12" t="str" cm="1">
        <f t="array" ref="B423">_xlfn.XLOOKUP(G423,Product[[#All],[PRODUCT NAME]],Product[[#All],[CODE]],"",0,1)</f>
        <v>ELC004</v>
      </c>
      <c r="C423" s="12">
        <v>79</v>
      </c>
      <c r="D423" s="12" t="s">
        <v>130</v>
      </c>
      <c r="E423" s="12" t="s">
        <v>52</v>
      </c>
      <c r="F423" s="13">
        <v>0</v>
      </c>
      <c r="G423" s="12" t="s">
        <v>44</v>
      </c>
      <c r="H423" s="12" t="str">
        <f>VLOOKUP(LEFT(B423,3),Table2[#All],2,)</f>
        <v>Electronics</v>
      </c>
      <c r="I423" s="12" t="s">
        <v>1</v>
      </c>
      <c r="J423" s="14">
        <f>VLOOKUP(Transaction!B423,Product[#All],5,0)</f>
        <v>20000</v>
      </c>
      <c r="K423" s="14">
        <f>VLOOKUP(Transaction!B423,Product[#All],6,0)</f>
        <v>30000</v>
      </c>
      <c r="L423" s="19">
        <f>Transaction[[#This Row],[QTY]]*Transaction[[#This Row],[PURCHASE PRICE]]</f>
        <v>1580000</v>
      </c>
      <c r="M423" s="19">
        <f>Transaction[[#This Row],[QTY]]*Transaction[[#This Row],[SELLING PRICE]]</f>
        <v>2370000</v>
      </c>
      <c r="N423" s="12">
        <f>DAY(Transaction[[#This Row],[DATE]])</f>
        <v>25</v>
      </c>
      <c r="O423" s="12" t="str">
        <f>TEXT(Transaction[[#This Row],[DATE]],"mmm")</f>
        <v>Feb</v>
      </c>
      <c r="P423" s="12">
        <f>YEAR(Transaction[[#This Row],[DATE]])</f>
        <v>2021</v>
      </c>
    </row>
    <row r="424" spans="1:16" x14ac:dyDescent="0.3">
      <c r="A424" s="11">
        <v>44253</v>
      </c>
      <c r="B424" s="12" t="str" cm="1">
        <f t="array" ref="B424">_xlfn.XLOOKUP(G424,Product[[#All],[PRODUCT NAME]],Product[[#All],[CODE]],"",0,1)</f>
        <v>FOD001</v>
      </c>
      <c r="C424" s="12">
        <v>76</v>
      </c>
      <c r="D424" s="12" t="s">
        <v>130</v>
      </c>
      <c r="E424" s="12" t="s">
        <v>52</v>
      </c>
      <c r="F424" s="13">
        <v>0</v>
      </c>
      <c r="G424" s="12" t="s">
        <v>0</v>
      </c>
      <c r="H424" s="12" t="str">
        <f>VLOOKUP(LEFT(B424,3),Table2[#All],2,)</f>
        <v>Food</v>
      </c>
      <c r="I424" s="12" t="s">
        <v>1</v>
      </c>
      <c r="J424" s="14">
        <f>VLOOKUP(Transaction!B424,Product[#All],5,0)</f>
        <v>9000</v>
      </c>
      <c r="K424" s="14">
        <f>VLOOKUP(Transaction!B424,Product[#All],6,0)</f>
        <v>11000</v>
      </c>
      <c r="L424" s="19">
        <f>Transaction[[#This Row],[QTY]]*Transaction[[#This Row],[PURCHASE PRICE]]</f>
        <v>684000</v>
      </c>
      <c r="M424" s="19">
        <f>Transaction[[#This Row],[QTY]]*Transaction[[#This Row],[SELLING PRICE]]</f>
        <v>836000</v>
      </c>
      <c r="N424" s="12">
        <f>DAY(Transaction[[#This Row],[DATE]])</f>
        <v>26</v>
      </c>
      <c r="O424" s="12" t="str">
        <f>TEXT(Transaction[[#This Row],[DATE]],"mmm")</f>
        <v>Feb</v>
      </c>
      <c r="P424" s="12">
        <f>YEAR(Transaction[[#This Row],[DATE]])</f>
        <v>2021</v>
      </c>
    </row>
    <row r="425" spans="1:16" x14ac:dyDescent="0.3">
      <c r="A425" s="11">
        <v>44254</v>
      </c>
      <c r="B425" s="12" t="str" cm="1">
        <f t="array" ref="B425">_xlfn.XLOOKUP(G425,Product[[#All],[PRODUCT NAME]],Product[[#All],[CODE]],"",0,1)</f>
        <v>BEV002</v>
      </c>
      <c r="C425" s="12">
        <v>76</v>
      </c>
      <c r="D425" s="12" t="s">
        <v>131</v>
      </c>
      <c r="E425" s="12" t="s">
        <v>52</v>
      </c>
      <c r="F425" s="13">
        <v>0</v>
      </c>
      <c r="G425" s="12" t="s">
        <v>12</v>
      </c>
      <c r="H425" s="12" t="str">
        <f>VLOOKUP(LEFT(B425,3),Table2[#All],2,)</f>
        <v>Beverage</v>
      </c>
      <c r="I425" s="12" t="s">
        <v>1</v>
      </c>
      <c r="J425" s="14">
        <f>VLOOKUP(Transaction!B425,Product[#All],5,0)</f>
        <v>2500</v>
      </c>
      <c r="K425" s="14">
        <f>VLOOKUP(Transaction!B425,Product[#All],6,0)</f>
        <v>4000</v>
      </c>
      <c r="L425" s="19">
        <f>Transaction[[#This Row],[QTY]]*Transaction[[#This Row],[PURCHASE PRICE]]</f>
        <v>190000</v>
      </c>
      <c r="M425" s="19">
        <f>Transaction[[#This Row],[QTY]]*Transaction[[#This Row],[SELLING PRICE]]</f>
        <v>304000</v>
      </c>
      <c r="N425" s="12">
        <f>DAY(Transaction[[#This Row],[DATE]])</f>
        <v>27</v>
      </c>
      <c r="O425" s="12" t="str">
        <f>TEXT(Transaction[[#This Row],[DATE]],"mmm")</f>
        <v>Feb</v>
      </c>
      <c r="P425" s="12">
        <f>YEAR(Transaction[[#This Row],[DATE]])</f>
        <v>2021</v>
      </c>
    </row>
    <row r="426" spans="1:16" x14ac:dyDescent="0.3">
      <c r="A426" s="11">
        <v>44255</v>
      </c>
      <c r="B426" s="12" t="str" cm="1">
        <f t="array" ref="B426">_xlfn.XLOOKUP(G426,Product[[#All],[PRODUCT NAME]],Product[[#All],[CODE]],"",0,1)</f>
        <v>PRC004</v>
      </c>
      <c r="C426" s="12">
        <v>81</v>
      </c>
      <c r="D426" s="12" t="s">
        <v>130</v>
      </c>
      <c r="E426" s="12" t="s">
        <v>132</v>
      </c>
      <c r="F426" s="13">
        <v>0</v>
      </c>
      <c r="G426" s="12" t="s">
        <v>24</v>
      </c>
      <c r="H426" s="12" t="str">
        <f>VLOOKUP(LEFT(B426,3),Table2[#All],2,)</f>
        <v>Personal Care</v>
      </c>
      <c r="I426" s="12" t="s">
        <v>1</v>
      </c>
      <c r="J426" s="14">
        <f>VLOOKUP(Transaction!B426,Product[#All],5,0)</f>
        <v>7200</v>
      </c>
      <c r="K426" s="14">
        <f>VLOOKUP(Transaction!B426,Product[#All],6,0)</f>
        <v>10000</v>
      </c>
      <c r="L426" s="19">
        <f>Transaction[[#This Row],[QTY]]*Transaction[[#This Row],[PURCHASE PRICE]]</f>
        <v>583200</v>
      </c>
      <c r="M426" s="19">
        <f>Transaction[[#This Row],[QTY]]*Transaction[[#This Row],[SELLING PRICE]]</f>
        <v>810000</v>
      </c>
      <c r="N426" s="12">
        <f>DAY(Transaction[[#This Row],[DATE]])</f>
        <v>28</v>
      </c>
      <c r="O426" s="12" t="str">
        <f>TEXT(Transaction[[#This Row],[DATE]],"mmm")</f>
        <v>Feb</v>
      </c>
      <c r="P426" s="12">
        <f>YEAR(Transaction[[#This Row],[DATE]])</f>
        <v>2021</v>
      </c>
    </row>
    <row r="427" spans="1:16" x14ac:dyDescent="0.3">
      <c r="A427" s="11">
        <v>44256</v>
      </c>
      <c r="B427" s="12" t="str" cm="1">
        <f t="array" ref="B427">_xlfn.XLOOKUP(G427,Product[[#All],[PRODUCT NAME]],Product[[#All],[CODE]],"",0,1)</f>
        <v>FOD005</v>
      </c>
      <c r="C427" s="12">
        <v>75</v>
      </c>
      <c r="D427" s="12" t="s">
        <v>131</v>
      </c>
      <c r="E427" s="12" t="s">
        <v>132</v>
      </c>
      <c r="F427" s="13">
        <v>0</v>
      </c>
      <c r="G427" s="12" t="s">
        <v>5</v>
      </c>
      <c r="H427" s="12" t="str">
        <f>VLOOKUP(LEFT(B427,3),Table2[#All],2,)</f>
        <v>Food</v>
      </c>
      <c r="I427" s="12" t="s">
        <v>1</v>
      </c>
      <c r="J427" s="14">
        <f>VLOOKUP(Transaction!B427,Product[#All],5,0)</f>
        <v>12500</v>
      </c>
      <c r="K427" s="14">
        <f>VLOOKUP(Transaction!B427,Product[#All],6,0)</f>
        <v>15000</v>
      </c>
      <c r="L427" s="19">
        <f>Transaction[[#This Row],[QTY]]*Transaction[[#This Row],[PURCHASE PRICE]]</f>
        <v>937500</v>
      </c>
      <c r="M427" s="19">
        <f>Transaction[[#This Row],[QTY]]*Transaction[[#This Row],[SELLING PRICE]]</f>
        <v>1125000</v>
      </c>
      <c r="N427" s="12">
        <f>DAY(Transaction[[#This Row],[DATE]])</f>
        <v>1</v>
      </c>
      <c r="O427" s="12" t="str">
        <f>TEXT(Transaction[[#This Row],[DATE]],"mmm")</f>
        <v>Mar</v>
      </c>
      <c r="P427" s="12">
        <f>YEAR(Transaction[[#This Row],[DATE]])</f>
        <v>2021</v>
      </c>
    </row>
    <row r="428" spans="1:16" x14ac:dyDescent="0.3">
      <c r="A428" s="11">
        <v>44257</v>
      </c>
      <c r="B428" s="12" t="str" cm="1">
        <f t="array" ref="B428">_xlfn.XLOOKUP(G428,Product[[#All],[PRODUCT NAME]],Product[[#All],[CODE]],"",0,1)</f>
        <v>STA002</v>
      </c>
      <c r="C428" s="12">
        <v>83</v>
      </c>
      <c r="D428" s="12" t="s">
        <v>130</v>
      </c>
      <c r="E428" s="12" t="s">
        <v>52</v>
      </c>
      <c r="F428" s="13">
        <v>0</v>
      </c>
      <c r="G428" s="12" t="s">
        <v>32</v>
      </c>
      <c r="H428" s="12" t="str">
        <f>VLOOKUP(LEFT(B428,3),Table2[#All],2,)</f>
        <v>Stationery</v>
      </c>
      <c r="I428" s="12" t="s">
        <v>1</v>
      </c>
      <c r="J428" s="14">
        <f>VLOOKUP(Transaction!B428,Product[#All],5,0)</f>
        <v>5500</v>
      </c>
      <c r="K428" s="14">
        <f>VLOOKUP(Transaction!B428,Product[#All],6,0)</f>
        <v>7500</v>
      </c>
      <c r="L428" s="19">
        <f>Transaction[[#This Row],[QTY]]*Transaction[[#This Row],[PURCHASE PRICE]]</f>
        <v>456500</v>
      </c>
      <c r="M428" s="19">
        <f>Transaction[[#This Row],[QTY]]*Transaction[[#This Row],[SELLING PRICE]]</f>
        <v>622500</v>
      </c>
      <c r="N428" s="12">
        <f>DAY(Transaction[[#This Row],[DATE]])</f>
        <v>2</v>
      </c>
      <c r="O428" s="12" t="str">
        <f>TEXT(Transaction[[#This Row],[DATE]],"mmm")</f>
        <v>Mar</v>
      </c>
      <c r="P428" s="12">
        <f>YEAR(Transaction[[#This Row],[DATE]])</f>
        <v>2021</v>
      </c>
    </row>
    <row r="429" spans="1:16" x14ac:dyDescent="0.3">
      <c r="A429" s="11">
        <v>44258</v>
      </c>
      <c r="B429" s="12" t="str" cm="1">
        <f t="array" ref="B429">_xlfn.XLOOKUP(G429,Product[[#All],[PRODUCT NAME]],Product[[#All],[CODE]],"",0,1)</f>
        <v>FOD010</v>
      </c>
      <c r="C429" s="12">
        <v>90</v>
      </c>
      <c r="D429" s="12" t="s">
        <v>130</v>
      </c>
      <c r="E429" s="12" t="s">
        <v>52</v>
      </c>
      <c r="F429" s="13">
        <v>0</v>
      </c>
      <c r="G429" s="12" t="s">
        <v>10</v>
      </c>
      <c r="H429" s="12" t="str">
        <f>VLOOKUP(LEFT(B429,3),Table2[#All],2,)</f>
        <v>Food</v>
      </c>
      <c r="I429" s="12" t="s">
        <v>1</v>
      </c>
      <c r="J429" s="14">
        <f>VLOOKUP(Transaction!B429,Product[#All],5,0)</f>
        <v>10000</v>
      </c>
      <c r="K429" s="14">
        <f>VLOOKUP(Transaction!B429,Product[#All],6,0)</f>
        <v>12500</v>
      </c>
      <c r="L429" s="19">
        <f>Transaction[[#This Row],[QTY]]*Transaction[[#This Row],[PURCHASE PRICE]]</f>
        <v>900000</v>
      </c>
      <c r="M429" s="19">
        <f>Transaction[[#This Row],[QTY]]*Transaction[[#This Row],[SELLING PRICE]]</f>
        <v>1125000</v>
      </c>
      <c r="N429" s="12">
        <f>DAY(Transaction[[#This Row],[DATE]])</f>
        <v>3</v>
      </c>
      <c r="O429" s="12" t="str">
        <f>TEXT(Transaction[[#This Row],[DATE]],"mmm")</f>
        <v>Mar</v>
      </c>
      <c r="P429" s="12">
        <f>YEAR(Transaction[[#This Row],[DATE]])</f>
        <v>2021</v>
      </c>
    </row>
    <row r="430" spans="1:16" x14ac:dyDescent="0.3">
      <c r="A430" s="11">
        <v>44259</v>
      </c>
      <c r="B430" s="12" t="str" cm="1">
        <f t="array" ref="B430">_xlfn.XLOOKUP(G430,Product[[#All],[PRODUCT NAME]],Product[[#All],[CODE]],"",0,1)</f>
        <v>STA008</v>
      </c>
      <c r="C430" s="12">
        <v>82</v>
      </c>
      <c r="D430" s="12" t="s">
        <v>53</v>
      </c>
      <c r="E430" s="12" t="s">
        <v>132</v>
      </c>
      <c r="F430" s="13">
        <v>0</v>
      </c>
      <c r="G430" s="12" t="s">
        <v>38</v>
      </c>
      <c r="H430" s="12" t="str">
        <f>VLOOKUP(LEFT(B430,3),Table2[#All],2,)</f>
        <v>Stationery</v>
      </c>
      <c r="I430" s="12" t="s">
        <v>1</v>
      </c>
      <c r="J430" s="14">
        <f>VLOOKUP(Transaction!B430,Product[#All],5,0)</f>
        <v>5000</v>
      </c>
      <c r="K430" s="14">
        <f>VLOOKUP(Transaction!B430,Product[#All],6,0)</f>
        <v>7500</v>
      </c>
      <c r="L430" s="19">
        <f>Transaction[[#This Row],[QTY]]*Transaction[[#This Row],[PURCHASE PRICE]]</f>
        <v>410000</v>
      </c>
      <c r="M430" s="19">
        <f>Transaction[[#This Row],[QTY]]*Transaction[[#This Row],[SELLING PRICE]]</f>
        <v>615000</v>
      </c>
      <c r="N430" s="12">
        <f>DAY(Transaction[[#This Row],[DATE]])</f>
        <v>4</v>
      </c>
      <c r="O430" s="12" t="str">
        <f>TEXT(Transaction[[#This Row],[DATE]],"mmm")</f>
        <v>Mar</v>
      </c>
      <c r="P430" s="12">
        <f>YEAR(Transaction[[#This Row],[DATE]])</f>
        <v>2021</v>
      </c>
    </row>
    <row r="431" spans="1:16" x14ac:dyDescent="0.3">
      <c r="A431" s="11">
        <v>44260</v>
      </c>
      <c r="B431" s="12" t="str" cm="1">
        <f t="array" ref="B431">_xlfn.XLOOKUP(G431,Product[[#All],[PRODUCT NAME]],Product[[#All],[CODE]],"",0,1)</f>
        <v>ELC006</v>
      </c>
      <c r="C431" s="12">
        <v>75</v>
      </c>
      <c r="D431" s="12" t="s">
        <v>130</v>
      </c>
      <c r="E431" s="12" t="s">
        <v>52</v>
      </c>
      <c r="F431" s="13">
        <v>0</v>
      </c>
      <c r="G431" s="12" t="s">
        <v>141</v>
      </c>
      <c r="H431" s="12" t="str">
        <f>VLOOKUP(LEFT(B431,3),Table2[#All],2,)</f>
        <v>Electronics</v>
      </c>
      <c r="I431" s="12" t="s">
        <v>1</v>
      </c>
      <c r="J431" s="14">
        <f>VLOOKUP(Transaction!B431,Product[#All],5,0)</f>
        <v>15000</v>
      </c>
      <c r="K431" s="14">
        <f>VLOOKUP(Transaction!B431,Product[#All],6,0)</f>
        <v>20000</v>
      </c>
      <c r="L431" s="19">
        <f>Transaction[[#This Row],[QTY]]*Transaction[[#This Row],[PURCHASE PRICE]]</f>
        <v>1125000</v>
      </c>
      <c r="M431" s="19">
        <f>Transaction[[#This Row],[QTY]]*Transaction[[#This Row],[SELLING PRICE]]</f>
        <v>1500000</v>
      </c>
      <c r="N431" s="12">
        <f>DAY(Transaction[[#This Row],[DATE]])</f>
        <v>5</v>
      </c>
      <c r="O431" s="12" t="str">
        <f>TEXT(Transaction[[#This Row],[DATE]],"mmm")</f>
        <v>Mar</v>
      </c>
      <c r="P431" s="12">
        <f>YEAR(Transaction[[#This Row],[DATE]])</f>
        <v>2021</v>
      </c>
    </row>
    <row r="432" spans="1:16" x14ac:dyDescent="0.3">
      <c r="A432" s="11">
        <v>44261</v>
      </c>
      <c r="B432" s="12" t="str" cm="1">
        <f t="array" ref="B432">_xlfn.XLOOKUP(G432,Product[[#All],[PRODUCT NAME]],Product[[#All],[CODE]],"",0,1)</f>
        <v>FOD003</v>
      </c>
      <c r="C432" s="12">
        <v>79</v>
      </c>
      <c r="D432" s="12" t="s">
        <v>53</v>
      </c>
      <c r="E432" s="12" t="s">
        <v>52</v>
      </c>
      <c r="F432" s="13">
        <v>0</v>
      </c>
      <c r="G432" s="12" t="s">
        <v>3</v>
      </c>
      <c r="H432" s="12" t="str">
        <f>VLOOKUP(LEFT(B432,3),Table2[#All],2,)</f>
        <v>Food</v>
      </c>
      <c r="I432" s="12" t="s">
        <v>1</v>
      </c>
      <c r="J432" s="14">
        <f>VLOOKUP(Transaction!B432,Product[#All],5,0)</f>
        <v>8750</v>
      </c>
      <c r="K432" s="14">
        <f>VLOOKUP(Transaction!B432,Product[#All],6,0)</f>
        <v>10500</v>
      </c>
      <c r="L432" s="19">
        <f>Transaction[[#This Row],[QTY]]*Transaction[[#This Row],[PURCHASE PRICE]]</f>
        <v>691250</v>
      </c>
      <c r="M432" s="19">
        <f>Transaction[[#This Row],[QTY]]*Transaction[[#This Row],[SELLING PRICE]]</f>
        <v>829500</v>
      </c>
      <c r="N432" s="12">
        <f>DAY(Transaction[[#This Row],[DATE]])</f>
        <v>6</v>
      </c>
      <c r="O432" s="12" t="str">
        <f>TEXT(Transaction[[#This Row],[DATE]],"mmm")</f>
        <v>Mar</v>
      </c>
      <c r="P432" s="12">
        <f>YEAR(Transaction[[#This Row],[DATE]])</f>
        <v>2021</v>
      </c>
    </row>
    <row r="433" spans="1:16" x14ac:dyDescent="0.3">
      <c r="A433" s="11">
        <v>44262</v>
      </c>
      <c r="B433" s="12" t="str" cm="1">
        <f t="array" ref="B433">_xlfn.XLOOKUP(G433,Product[[#All],[PRODUCT NAME]],Product[[#All],[CODE]],"",0,1)</f>
        <v>FOD004</v>
      </c>
      <c r="C433" s="12">
        <v>76</v>
      </c>
      <c r="D433" s="12" t="s">
        <v>131</v>
      </c>
      <c r="E433" s="12" t="s">
        <v>132</v>
      </c>
      <c r="F433" s="13">
        <v>0</v>
      </c>
      <c r="G433" s="12" t="s">
        <v>4</v>
      </c>
      <c r="H433" s="12" t="str">
        <f>VLOOKUP(LEFT(B433,3),Table2[#All],2,)</f>
        <v>Food</v>
      </c>
      <c r="I433" s="12" t="s">
        <v>1</v>
      </c>
      <c r="J433" s="14">
        <f>VLOOKUP(Transaction!B433,Product[#All],5,0)</f>
        <v>6200</v>
      </c>
      <c r="K433" s="14">
        <f>VLOOKUP(Transaction!B433,Product[#All],6,0)</f>
        <v>7800</v>
      </c>
      <c r="L433" s="19">
        <f>Transaction[[#This Row],[QTY]]*Transaction[[#This Row],[PURCHASE PRICE]]</f>
        <v>471200</v>
      </c>
      <c r="M433" s="19">
        <f>Transaction[[#This Row],[QTY]]*Transaction[[#This Row],[SELLING PRICE]]</f>
        <v>592800</v>
      </c>
      <c r="N433" s="12">
        <f>DAY(Transaction[[#This Row],[DATE]])</f>
        <v>7</v>
      </c>
      <c r="O433" s="12" t="str">
        <f>TEXT(Transaction[[#This Row],[DATE]],"mmm")</f>
        <v>Mar</v>
      </c>
      <c r="P433" s="12">
        <f>YEAR(Transaction[[#This Row],[DATE]])</f>
        <v>2021</v>
      </c>
    </row>
    <row r="434" spans="1:16" x14ac:dyDescent="0.3">
      <c r="A434" s="11">
        <v>44263</v>
      </c>
      <c r="B434" s="12" t="str" cm="1">
        <f t="array" ref="B434">_xlfn.XLOOKUP(G434,Product[[#All],[PRODUCT NAME]],Product[[#All],[CODE]],"",0,1)</f>
        <v>BEV003</v>
      </c>
      <c r="C434" s="12">
        <v>83</v>
      </c>
      <c r="D434" s="12" t="s">
        <v>53</v>
      </c>
      <c r="E434" s="12" t="s">
        <v>52</v>
      </c>
      <c r="F434" s="13">
        <v>0</v>
      </c>
      <c r="G434" s="12" t="s">
        <v>13</v>
      </c>
      <c r="H434" s="12" t="str">
        <f>VLOOKUP(LEFT(B434,3),Table2[#All],2,)</f>
        <v>Beverage</v>
      </c>
      <c r="I434" s="12" t="s">
        <v>1</v>
      </c>
      <c r="J434" s="14">
        <f>VLOOKUP(Transaction!B434,Product[#All],5,0)</f>
        <v>3000</v>
      </c>
      <c r="K434" s="14">
        <f>VLOOKUP(Transaction!B434,Product[#All],6,0)</f>
        <v>4500</v>
      </c>
      <c r="L434" s="19">
        <f>Transaction[[#This Row],[QTY]]*Transaction[[#This Row],[PURCHASE PRICE]]</f>
        <v>249000</v>
      </c>
      <c r="M434" s="19">
        <f>Transaction[[#This Row],[QTY]]*Transaction[[#This Row],[SELLING PRICE]]</f>
        <v>373500</v>
      </c>
      <c r="N434" s="12">
        <f>DAY(Transaction[[#This Row],[DATE]])</f>
        <v>8</v>
      </c>
      <c r="O434" s="12" t="str">
        <f>TEXT(Transaction[[#This Row],[DATE]],"mmm")</f>
        <v>Mar</v>
      </c>
      <c r="P434" s="12">
        <f>YEAR(Transaction[[#This Row],[DATE]])</f>
        <v>2021</v>
      </c>
    </row>
    <row r="435" spans="1:16" x14ac:dyDescent="0.3">
      <c r="A435" s="11">
        <v>44264</v>
      </c>
      <c r="B435" s="12" t="str" cm="1">
        <f t="array" ref="B435">_xlfn.XLOOKUP(G435,Product[[#All],[PRODUCT NAME]],Product[[#All],[CODE]],"",0,1)</f>
        <v>STA004</v>
      </c>
      <c r="C435" s="12">
        <v>87</v>
      </c>
      <c r="D435" s="12" t="s">
        <v>53</v>
      </c>
      <c r="E435" s="12" t="s">
        <v>52</v>
      </c>
      <c r="F435" s="13">
        <v>0</v>
      </c>
      <c r="G435" s="12" t="s">
        <v>34</v>
      </c>
      <c r="H435" s="12" t="str">
        <f>VLOOKUP(LEFT(B435,3),Table2[#All],2,)</f>
        <v>Stationery</v>
      </c>
      <c r="I435" s="12" t="s">
        <v>1</v>
      </c>
      <c r="J435" s="14">
        <f>VLOOKUP(Transaction!B435,Product[#All],5,0)</f>
        <v>1800</v>
      </c>
      <c r="K435" s="14">
        <f>VLOOKUP(Transaction!B435,Product[#All],6,0)</f>
        <v>3000</v>
      </c>
      <c r="L435" s="19">
        <f>Transaction[[#This Row],[QTY]]*Transaction[[#This Row],[PURCHASE PRICE]]</f>
        <v>156600</v>
      </c>
      <c r="M435" s="19">
        <f>Transaction[[#This Row],[QTY]]*Transaction[[#This Row],[SELLING PRICE]]</f>
        <v>261000</v>
      </c>
      <c r="N435" s="12">
        <f>DAY(Transaction[[#This Row],[DATE]])</f>
        <v>9</v>
      </c>
      <c r="O435" s="12" t="str">
        <f>TEXT(Transaction[[#This Row],[DATE]],"mmm")</f>
        <v>Mar</v>
      </c>
      <c r="P435" s="12">
        <f>YEAR(Transaction[[#This Row],[DATE]])</f>
        <v>2021</v>
      </c>
    </row>
    <row r="436" spans="1:16" x14ac:dyDescent="0.3">
      <c r="A436" s="11">
        <v>44265</v>
      </c>
      <c r="B436" s="12" t="str" cm="1">
        <f t="array" ref="B436">_xlfn.XLOOKUP(G436,Product[[#All],[PRODUCT NAME]],Product[[#All],[CODE]],"",0,1)</f>
        <v>PRC008</v>
      </c>
      <c r="C436" s="12">
        <v>89</v>
      </c>
      <c r="D436" s="12" t="s">
        <v>131</v>
      </c>
      <c r="E436" s="12" t="s">
        <v>132</v>
      </c>
      <c r="F436" s="13">
        <v>0</v>
      </c>
      <c r="G436" s="12" t="s">
        <v>28</v>
      </c>
      <c r="H436" s="12" t="str">
        <f>VLOOKUP(LEFT(B436,3),Table2[#All],2,)</f>
        <v>Personal Care</v>
      </c>
      <c r="I436" s="12" t="s">
        <v>1</v>
      </c>
      <c r="J436" s="14">
        <f>VLOOKUP(Transaction!B436,Product[#All],5,0)</f>
        <v>13500</v>
      </c>
      <c r="K436" s="14">
        <f>VLOOKUP(Transaction!B436,Product[#All],6,0)</f>
        <v>17000</v>
      </c>
      <c r="L436" s="19">
        <f>Transaction[[#This Row],[QTY]]*Transaction[[#This Row],[PURCHASE PRICE]]</f>
        <v>1201500</v>
      </c>
      <c r="M436" s="19">
        <f>Transaction[[#This Row],[QTY]]*Transaction[[#This Row],[SELLING PRICE]]</f>
        <v>1513000</v>
      </c>
      <c r="N436" s="12">
        <f>DAY(Transaction[[#This Row],[DATE]])</f>
        <v>10</v>
      </c>
      <c r="O436" s="12" t="str">
        <f>TEXT(Transaction[[#This Row],[DATE]],"mmm")</f>
        <v>Mar</v>
      </c>
      <c r="P436" s="12">
        <f>YEAR(Transaction[[#This Row],[DATE]])</f>
        <v>2021</v>
      </c>
    </row>
    <row r="437" spans="1:16" x14ac:dyDescent="0.3">
      <c r="A437" s="11">
        <v>44266</v>
      </c>
      <c r="B437" s="12" t="str" cm="1">
        <f t="array" ref="B437">_xlfn.XLOOKUP(G437,Product[[#All],[PRODUCT NAME]],Product[[#All],[CODE]],"",0,1)</f>
        <v>PRC010</v>
      </c>
      <c r="C437" s="12">
        <v>76</v>
      </c>
      <c r="D437" s="12" t="s">
        <v>53</v>
      </c>
      <c r="E437" s="12" t="s">
        <v>52</v>
      </c>
      <c r="F437" s="13">
        <v>0</v>
      </c>
      <c r="G437" s="12" t="s">
        <v>30</v>
      </c>
      <c r="H437" s="12" t="str">
        <f>VLOOKUP(LEFT(B437,3),Table2[#All],2,)</f>
        <v>Personal Care</v>
      </c>
      <c r="I437" s="12" t="s">
        <v>1</v>
      </c>
      <c r="J437" s="14">
        <f>VLOOKUP(Transaction!B437,Product[#All],5,0)</f>
        <v>24500</v>
      </c>
      <c r="K437" s="14">
        <f>VLOOKUP(Transaction!B437,Product[#All],6,0)</f>
        <v>29000</v>
      </c>
      <c r="L437" s="19">
        <f>Transaction[[#This Row],[QTY]]*Transaction[[#This Row],[PURCHASE PRICE]]</f>
        <v>1862000</v>
      </c>
      <c r="M437" s="19">
        <f>Transaction[[#This Row],[QTY]]*Transaction[[#This Row],[SELLING PRICE]]</f>
        <v>2204000</v>
      </c>
      <c r="N437" s="12">
        <f>DAY(Transaction[[#This Row],[DATE]])</f>
        <v>11</v>
      </c>
      <c r="O437" s="12" t="str">
        <f>TEXT(Transaction[[#This Row],[DATE]],"mmm")</f>
        <v>Mar</v>
      </c>
      <c r="P437" s="12">
        <f>YEAR(Transaction[[#This Row],[DATE]])</f>
        <v>2021</v>
      </c>
    </row>
    <row r="438" spans="1:16" x14ac:dyDescent="0.3">
      <c r="A438" s="11">
        <v>44267</v>
      </c>
      <c r="B438" s="12" t="str" cm="1">
        <f t="array" ref="B438">_xlfn.XLOOKUP(G438,Product[[#All],[PRODUCT NAME]],Product[[#All],[CODE]],"",0,1)</f>
        <v>FOD006</v>
      </c>
      <c r="C438" s="12">
        <v>79</v>
      </c>
      <c r="D438" s="12" t="s">
        <v>53</v>
      </c>
      <c r="E438" s="12" t="s">
        <v>132</v>
      </c>
      <c r="F438" s="13">
        <v>0</v>
      </c>
      <c r="G438" s="12" t="s">
        <v>6</v>
      </c>
      <c r="H438" s="12" t="str">
        <f>VLOOKUP(LEFT(B438,3),Table2[#All],2,)</f>
        <v>Food</v>
      </c>
      <c r="I438" s="12" t="s">
        <v>1</v>
      </c>
      <c r="J438" s="14">
        <f>VLOOKUP(Transaction!B438,Product[#All],5,0)</f>
        <v>4800</v>
      </c>
      <c r="K438" s="14">
        <f>VLOOKUP(Transaction!B438,Product[#All],6,0)</f>
        <v>6500</v>
      </c>
      <c r="L438" s="19">
        <f>Transaction[[#This Row],[QTY]]*Transaction[[#This Row],[PURCHASE PRICE]]</f>
        <v>379200</v>
      </c>
      <c r="M438" s="19">
        <f>Transaction[[#This Row],[QTY]]*Transaction[[#This Row],[SELLING PRICE]]</f>
        <v>513500</v>
      </c>
      <c r="N438" s="12">
        <f>DAY(Transaction[[#This Row],[DATE]])</f>
        <v>12</v>
      </c>
      <c r="O438" s="12" t="str">
        <f>TEXT(Transaction[[#This Row],[DATE]],"mmm")</f>
        <v>Mar</v>
      </c>
      <c r="P438" s="12">
        <f>YEAR(Transaction[[#This Row],[DATE]])</f>
        <v>2021</v>
      </c>
    </row>
    <row r="439" spans="1:16" x14ac:dyDescent="0.3">
      <c r="A439" s="11">
        <v>44268</v>
      </c>
      <c r="B439" s="12" t="str" cm="1">
        <f t="array" ref="B439">_xlfn.XLOOKUP(G439,Product[[#All],[PRODUCT NAME]],Product[[#All],[CODE]],"",0,1)</f>
        <v>BEV002</v>
      </c>
      <c r="C439" s="12">
        <v>73</v>
      </c>
      <c r="D439" s="12" t="s">
        <v>131</v>
      </c>
      <c r="E439" s="12" t="s">
        <v>52</v>
      </c>
      <c r="F439" s="13">
        <v>0</v>
      </c>
      <c r="G439" s="12" t="s">
        <v>12</v>
      </c>
      <c r="H439" s="12" t="str">
        <f>VLOOKUP(LEFT(B439,3),Table2[#All],2,)</f>
        <v>Beverage</v>
      </c>
      <c r="I439" s="12" t="s">
        <v>1</v>
      </c>
      <c r="J439" s="14">
        <f>VLOOKUP(Transaction!B439,Product[#All],5,0)</f>
        <v>2500</v>
      </c>
      <c r="K439" s="14">
        <f>VLOOKUP(Transaction!B439,Product[#All],6,0)</f>
        <v>4000</v>
      </c>
      <c r="L439" s="19">
        <f>Transaction[[#This Row],[QTY]]*Transaction[[#This Row],[PURCHASE PRICE]]</f>
        <v>182500</v>
      </c>
      <c r="M439" s="19">
        <f>Transaction[[#This Row],[QTY]]*Transaction[[#This Row],[SELLING PRICE]]</f>
        <v>292000</v>
      </c>
      <c r="N439" s="12">
        <f>DAY(Transaction[[#This Row],[DATE]])</f>
        <v>13</v>
      </c>
      <c r="O439" s="12" t="str">
        <f>TEXT(Transaction[[#This Row],[DATE]],"mmm")</f>
        <v>Mar</v>
      </c>
      <c r="P439" s="12">
        <f>YEAR(Transaction[[#This Row],[DATE]])</f>
        <v>2021</v>
      </c>
    </row>
    <row r="440" spans="1:16" x14ac:dyDescent="0.3">
      <c r="A440" s="11">
        <v>44269</v>
      </c>
      <c r="B440" s="12" t="str" cm="1">
        <f t="array" ref="B440">_xlfn.XLOOKUP(G440,Product[[#All],[PRODUCT NAME]],Product[[#All],[CODE]],"",0,1)</f>
        <v>STA006</v>
      </c>
      <c r="C440" s="12">
        <v>79</v>
      </c>
      <c r="D440" s="12" t="s">
        <v>131</v>
      </c>
      <c r="E440" s="12" t="s">
        <v>52</v>
      </c>
      <c r="F440" s="13">
        <v>0</v>
      </c>
      <c r="G440" s="12" t="s">
        <v>36</v>
      </c>
      <c r="H440" s="12" t="str">
        <f>VLOOKUP(LEFT(B440,3),Table2[#All],2,)</f>
        <v>Stationery</v>
      </c>
      <c r="I440" s="12" t="s">
        <v>1</v>
      </c>
      <c r="J440" s="14">
        <f>VLOOKUP(Transaction!B440,Product[#All],5,0)</f>
        <v>3000</v>
      </c>
      <c r="K440" s="14">
        <f>VLOOKUP(Transaction!B440,Product[#All],6,0)</f>
        <v>5000</v>
      </c>
      <c r="L440" s="19">
        <f>Transaction[[#This Row],[QTY]]*Transaction[[#This Row],[PURCHASE PRICE]]</f>
        <v>237000</v>
      </c>
      <c r="M440" s="19">
        <f>Transaction[[#This Row],[QTY]]*Transaction[[#This Row],[SELLING PRICE]]</f>
        <v>395000</v>
      </c>
      <c r="N440" s="12">
        <f>DAY(Transaction[[#This Row],[DATE]])</f>
        <v>14</v>
      </c>
      <c r="O440" s="12" t="str">
        <f>TEXT(Transaction[[#This Row],[DATE]],"mmm")</f>
        <v>Mar</v>
      </c>
      <c r="P440" s="12">
        <f>YEAR(Transaction[[#This Row],[DATE]])</f>
        <v>2021</v>
      </c>
    </row>
    <row r="441" spans="1:16" x14ac:dyDescent="0.3">
      <c r="A441" s="11">
        <v>44270</v>
      </c>
      <c r="B441" s="12" t="str" cm="1">
        <f t="array" ref="B441">_xlfn.XLOOKUP(G441,Product[[#All],[PRODUCT NAME]],Product[[#All],[CODE]],"",0,1)</f>
        <v>STA006</v>
      </c>
      <c r="C441" s="12">
        <v>82</v>
      </c>
      <c r="D441" s="12" t="s">
        <v>131</v>
      </c>
      <c r="E441" s="12" t="s">
        <v>52</v>
      </c>
      <c r="F441" s="13">
        <v>0</v>
      </c>
      <c r="G441" s="12" t="s">
        <v>36</v>
      </c>
      <c r="H441" s="12" t="str">
        <f>VLOOKUP(LEFT(B441,3),Table2[#All],2,)</f>
        <v>Stationery</v>
      </c>
      <c r="I441" s="12" t="s">
        <v>1</v>
      </c>
      <c r="J441" s="14">
        <f>VLOOKUP(Transaction!B441,Product[#All],5,0)</f>
        <v>3000</v>
      </c>
      <c r="K441" s="14">
        <f>VLOOKUP(Transaction!B441,Product[#All],6,0)</f>
        <v>5000</v>
      </c>
      <c r="L441" s="19">
        <f>Transaction[[#This Row],[QTY]]*Transaction[[#This Row],[PURCHASE PRICE]]</f>
        <v>246000</v>
      </c>
      <c r="M441" s="19">
        <f>Transaction[[#This Row],[QTY]]*Transaction[[#This Row],[SELLING PRICE]]</f>
        <v>410000</v>
      </c>
      <c r="N441" s="12">
        <f>DAY(Transaction[[#This Row],[DATE]])</f>
        <v>15</v>
      </c>
      <c r="O441" s="12" t="str">
        <f>TEXT(Transaction[[#This Row],[DATE]],"mmm")</f>
        <v>Mar</v>
      </c>
      <c r="P441" s="12">
        <f>YEAR(Transaction[[#This Row],[DATE]])</f>
        <v>2021</v>
      </c>
    </row>
    <row r="442" spans="1:16" x14ac:dyDescent="0.3">
      <c r="A442" s="11">
        <v>44271</v>
      </c>
      <c r="B442" s="12" t="str" cm="1">
        <f t="array" ref="B442">_xlfn.XLOOKUP(G442,Product[[#All],[PRODUCT NAME]],Product[[#All],[CODE]],"",0,1)</f>
        <v>ELC004</v>
      </c>
      <c r="C442" s="12">
        <v>74</v>
      </c>
      <c r="D442" s="12" t="s">
        <v>130</v>
      </c>
      <c r="E442" s="12" t="s">
        <v>132</v>
      </c>
      <c r="F442" s="13">
        <v>0</v>
      </c>
      <c r="G442" s="12" t="s">
        <v>44</v>
      </c>
      <c r="H442" s="12" t="str">
        <f>VLOOKUP(LEFT(B442,3),Table2[#All],2,)</f>
        <v>Electronics</v>
      </c>
      <c r="I442" s="12" t="s">
        <v>1</v>
      </c>
      <c r="J442" s="14">
        <f>VLOOKUP(Transaction!B442,Product[#All],5,0)</f>
        <v>20000</v>
      </c>
      <c r="K442" s="14">
        <f>VLOOKUP(Transaction!B442,Product[#All],6,0)</f>
        <v>30000</v>
      </c>
      <c r="L442" s="19">
        <f>Transaction[[#This Row],[QTY]]*Transaction[[#This Row],[PURCHASE PRICE]]</f>
        <v>1480000</v>
      </c>
      <c r="M442" s="19">
        <f>Transaction[[#This Row],[QTY]]*Transaction[[#This Row],[SELLING PRICE]]</f>
        <v>2220000</v>
      </c>
      <c r="N442" s="12">
        <f>DAY(Transaction[[#This Row],[DATE]])</f>
        <v>16</v>
      </c>
      <c r="O442" s="12" t="str">
        <f>TEXT(Transaction[[#This Row],[DATE]],"mmm")</f>
        <v>Mar</v>
      </c>
      <c r="P442" s="12">
        <f>YEAR(Transaction[[#This Row],[DATE]])</f>
        <v>2021</v>
      </c>
    </row>
    <row r="443" spans="1:16" x14ac:dyDescent="0.3">
      <c r="A443" s="11">
        <v>44272</v>
      </c>
      <c r="B443" s="12" t="str" cm="1">
        <f t="array" ref="B443">_xlfn.XLOOKUP(G443,Product[[#All],[PRODUCT NAME]],Product[[#All],[CODE]],"",0,1)</f>
        <v>FOD010</v>
      </c>
      <c r="C443" s="12">
        <v>81</v>
      </c>
      <c r="D443" s="12" t="s">
        <v>131</v>
      </c>
      <c r="E443" s="12" t="s">
        <v>132</v>
      </c>
      <c r="F443" s="13">
        <v>0</v>
      </c>
      <c r="G443" s="12" t="s">
        <v>10</v>
      </c>
      <c r="H443" s="12" t="str">
        <f>VLOOKUP(LEFT(B443,3),Table2[#All],2,)</f>
        <v>Food</v>
      </c>
      <c r="I443" s="12" t="s">
        <v>1</v>
      </c>
      <c r="J443" s="14">
        <f>VLOOKUP(Transaction!B443,Product[#All],5,0)</f>
        <v>10000</v>
      </c>
      <c r="K443" s="14">
        <f>VLOOKUP(Transaction!B443,Product[#All],6,0)</f>
        <v>12500</v>
      </c>
      <c r="L443" s="19">
        <f>Transaction[[#This Row],[QTY]]*Transaction[[#This Row],[PURCHASE PRICE]]</f>
        <v>810000</v>
      </c>
      <c r="M443" s="19">
        <f>Transaction[[#This Row],[QTY]]*Transaction[[#This Row],[SELLING PRICE]]</f>
        <v>1012500</v>
      </c>
      <c r="N443" s="12">
        <f>DAY(Transaction[[#This Row],[DATE]])</f>
        <v>17</v>
      </c>
      <c r="O443" s="12" t="str">
        <f>TEXT(Transaction[[#This Row],[DATE]],"mmm")</f>
        <v>Mar</v>
      </c>
      <c r="P443" s="12">
        <f>YEAR(Transaction[[#This Row],[DATE]])</f>
        <v>2021</v>
      </c>
    </row>
    <row r="444" spans="1:16" x14ac:dyDescent="0.3">
      <c r="A444" s="11">
        <v>44273</v>
      </c>
      <c r="B444" s="12" t="str" cm="1">
        <f t="array" ref="B444">_xlfn.XLOOKUP(G444,Product[[#All],[PRODUCT NAME]],Product[[#All],[CODE]],"",0,1)</f>
        <v>ELC003</v>
      </c>
      <c r="C444" s="12">
        <v>81</v>
      </c>
      <c r="D444" s="12" t="s">
        <v>53</v>
      </c>
      <c r="E444" s="12" t="s">
        <v>52</v>
      </c>
      <c r="F444" s="13">
        <v>0</v>
      </c>
      <c r="G444" s="12" t="s">
        <v>43</v>
      </c>
      <c r="H444" s="12" t="str">
        <f>VLOOKUP(LEFT(B444,3),Table2[#All],2,)</f>
        <v>Electronics</v>
      </c>
      <c r="I444" s="12" t="s">
        <v>1</v>
      </c>
      <c r="J444" s="14">
        <f>VLOOKUP(Transaction!B444,Product[#All],5,0)</f>
        <v>15000</v>
      </c>
      <c r="K444" s="14">
        <f>VLOOKUP(Transaction!B444,Product[#All],6,0)</f>
        <v>25000</v>
      </c>
      <c r="L444" s="19">
        <f>Transaction[[#This Row],[QTY]]*Transaction[[#This Row],[PURCHASE PRICE]]</f>
        <v>1215000</v>
      </c>
      <c r="M444" s="19">
        <f>Transaction[[#This Row],[QTY]]*Transaction[[#This Row],[SELLING PRICE]]</f>
        <v>2025000</v>
      </c>
      <c r="N444" s="12">
        <f>DAY(Transaction[[#This Row],[DATE]])</f>
        <v>18</v>
      </c>
      <c r="O444" s="12" t="str">
        <f>TEXT(Transaction[[#This Row],[DATE]],"mmm")</f>
        <v>Mar</v>
      </c>
      <c r="P444" s="12">
        <f>YEAR(Transaction[[#This Row],[DATE]])</f>
        <v>2021</v>
      </c>
    </row>
    <row r="445" spans="1:16" x14ac:dyDescent="0.3">
      <c r="A445" s="11">
        <v>44274</v>
      </c>
      <c r="B445" s="12" t="str" cm="1">
        <f t="array" ref="B445">_xlfn.XLOOKUP(G445,Product[[#All],[PRODUCT NAME]],Product[[#All],[CODE]],"",0,1)</f>
        <v>STA004</v>
      </c>
      <c r="C445" s="12">
        <v>87</v>
      </c>
      <c r="D445" s="12" t="s">
        <v>131</v>
      </c>
      <c r="E445" s="12" t="s">
        <v>52</v>
      </c>
      <c r="F445" s="13">
        <v>0</v>
      </c>
      <c r="G445" s="12" t="s">
        <v>34</v>
      </c>
      <c r="H445" s="12" t="str">
        <f>VLOOKUP(LEFT(B445,3),Table2[#All],2,)</f>
        <v>Stationery</v>
      </c>
      <c r="I445" s="12" t="s">
        <v>1</v>
      </c>
      <c r="J445" s="14">
        <f>VLOOKUP(Transaction!B445,Product[#All],5,0)</f>
        <v>1800</v>
      </c>
      <c r="K445" s="14">
        <f>VLOOKUP(Transaction!B445,Product[#All],6,0)</f>
        <v>3000</v>
      </c>
      <c r="L445" s="19">
        <f>Transaction[[#This Row],[QTY]]*Transaction[[#This Row],[PURCHASE PRICE]]</f>
        <v>156600</v>
      </c>
      <c r="M445" s="19">
        <f>Transaction[[#This Row],[QTY]]*Transaction[[#This Row],[SELLING PRICE]]</f>
        <v>261000</v>
      </c>
      <c r="N445" s="12">
        <f>DAY(Transaction[[#This Row],[DATE]])</f>
        <v>19</v>
      </c>
      <c r="O445" s="12" t="str">
        <f>TEXT(Transaction[[#This Row],[DATE]],"mmm")</f>
        <v>Mar</v>
      </c>
      <c r="P445" s="12">
        <f>YEAR(Transaction[[#This Row],[DATE]])</f>
        <v>2021</v>
      </c>
    </row>
    <row r="446" spans="1:16" x14ac:dyDescent="0.3">
      <c r="A446" s="11">
        <v>44275</v>
      </c>
      <c r="B446" s="12" t="str" cm="1">
        <f t="array" ref="B446">_xlfn.XLOOKUP(G446,Product[[#All],[PRODUCT NAME]],Product[[#All],[CODE]],"",0,1)</f>
        <v>FOD009</v>
      </c>
      <c r="C446" s="12">
        <v>88</v>
      </c>
      <c r="D446" s="12" t="s">
        <v>131</v>
      </c>
      <c r="E446" s="12" t="s">
        <v>52</v>
      </c>
      <c r="F446" s="13">
        <v>0</v>
      </c>
      <c r="G446" s="12" t="s">
        <v>9</v>
      </c>
      <c r="H446" s="12" t="str">
        <f>VLOOKUP(LEFT(B446,3),Table2[#All],2,)</f>
        <v>Food</v>
      </c>
      <c r="I446" s="12" t="s">
        <v>1</v>
      </c>
      <c r="J446" s="14">
        <f>VLOOKUP(Transaction!B446,Product[#All],5,0)</f>
        <v>5500</v>
      </c>
      <c r="K446" s="14">
        <f>VLOOKUP(Transaction!B446,Product[#All],6,0)</f>
        <v>7250</v>
      </c>
      <c r="L446" s="19">
        <f>Transaction[[#This Row],[QTY]]*Transaction[[#This Row],[PURCHASE PRICE]]</f>
        <v>484000</v>
      </c>
      <c r="M446" s="19">
        <f>Transaction[[#This Row],[QTY]]*Transaction[[#This Row],[SELLING PRICE]]</f>
        <v>638000</v>
      </c>
      <c r="N446" s="12">
        <f>DAY(Transaction[[#This Row],[DATE]])</f>
        <v>20</v>
      </c>
      <c r="O446" s="12" t="str">
        <f>TEXT(Transaction[[#This Row],[DATE]],"mmm")</f>
        <v>Mar</v>
      </c>
      <c r="P446" s="12">
        <f>YEAR(Transaction[[#This Row],[DATE]])</f>
        <v>2021</v>
      </c>
    </row>
    <row r="447" spans="1:16" x14ac:dyDescent="0.3">
      <c r="A447" s="11">
        <v>44276</v>
      </c>
      <c r="B447" s="12" t="str" cm="1">
        <f t="array" ref="B447">_xlfn.XLOOKUP(G447,Product[[#All],[PRODUCT NAME]],Product[[#All],[CODE]],"",0,1)</f>
        <v>ELC005</v>
      </c>
      <c r="C447" s="12">
        <v>83</v>
      </c>
      <c r="D447" s="12" t="s">
        <v>130</v>
      </c>
      <c r="E447" s="12" t="s">
        <v>132</v>
      </c>
      <c r="F447" s="13">
        <v>0</v>
      </c>
      <c r="G447" s="12" t="s">
        <v>45</v>
      </c>
      <c r="H447" s="12" t="str">
        <f>VLOOKUP(LEFT(B447,3),Table2[#All],2,)</f>
        <v>Electronics</v>
      </c>
      <c r="I447" s="12" t="s">
        <v>1</v>
      </c>
      <c r="J447" s="14">
        <f>VLOOKUP(Transaction!B447,Product[#All],5,0)</f>
        <v>25000</v>
      </c>
      <c r="K447" s="14">
        <f>VLOOKUP(Transaction!B447,Product[#All],6,0)</f>
        <v>35000</v>
      </c>
      <c r="L447" s="19">
        <f>Transaction[[#This Row],[QTY]]*Transaction[[#This Row],[PURCHASE PRICE]]</f>
        <v>2075000</v>
      </c>
      <c r="M447" s="19">
        <f>Transaction[[#This Row],[QTY]]*Transaction[[#This Row],[SELLING PRICE]]</f>
        <v>2905000</v>
      </c>
      <c r="N447" s="12">
        <f>DAY(Transaction[[#This Row],[DATE]])</f>
        <v>21</v>
      </c>
      <c r="O447" s="12" t="str">
        <f>TEXT(Transaction[[#This Row],[DATE]],"mmm")</f>
        <v>Mar</v>
      </c>
      <c r="P447" s="12">
        <f>YEAR(Transaction[[#This Row],[DATE]])</f>
        <v>2021</v>
      </c>
    </row>
    <row r="448" spans="1:16" x14ac:dyDescent="0.3">
      <c r="A448" s="11">
        <v>44277</v>
      </c>
      <c r="B448" s="12" t="str" cm="1">
        <f t="array" ref="B448">_xlfn.XLOOKUP(G448,Product[[#All],[PRODUCT NAME]],Product[[#All],[CODE]],"",0,1)</f>
        <v>BEV003</v>
      </c>
      <c r="C448" s="12">
        <v>71</v>
      </c>
      <c r="D448" s="12" t="s">
        <v>131</v>
      </c>
      <c r="E448" s="12" t="s">
        <v>52</v>
      </c>
      <c r="F448" s="13">
        <v>0</v>
      </c>
      <c r="G448" s="12" t="s">
        <v>13</v>
      </c>
      <c r="H448" s="12" t="str">
        <f>VLOOKUP(LEFT(B448,3),Table2[#All],2,)</f>
        <v>Beverage</v>
      </c>
      <c r="I448" s="12" t="s">
        <v>1</v>
      </c>
      <c r="J448" s="14">
        <f>VLOOKUP(Transaction!B448,Product[#All],5,0)</f>
        <v>3000</v>
      </c>
      <c r="K448" s="14">
        <f>VLOOKUP(Transaction!B448,Product[#All],6,0)</f>
        <v>4500</v>
      </c>
      <c r="L448" s="19">
        <f>Transaction[[#This Row],[QTY]]*Transaction[[#This Row],[PURCHASE PRICE]]</f>
        <v>213000</v>
      </c>
      <c r="M448" s="19">
        <f>Transaction[[#This Row],[QTY]]*Transaction[[#This Row],[SELLING PRICE]]</f>
        <v>319500</v>
      </c>
      <c r="N448" s="12">
        <f>DAY(Transaction[[#This Row],[DATE]])</f>
        <v>22</v>
      </c>
      <c r="O448" s="12" t="str">
        <f>TEXT(Transaction[[#This Row],[DATE]],"mmm")</f>
        <v>Mar</v>
      </c>
      <c r="P448" s="12">
        <f>YEAR(Transaction[[#This Row],[DATE]])</f>
        <v>2021</v>
      </c>
    </row>
    <row r="449" spans="1:16" x14ac:dyDescent="0.3">
      <c r="A449" s="11">
        <v>44278</v>
      </c>
      <c r="B449" s="12" t="str" cm="1">
        <f t="array" ref="B449">_xlfn.XLOOKUP(G449,Product[[#All],[PRODUCT NAME]],Product[[#All],[CODE]],"",0,1)</f>
        <v>BEV001</v>
      </c>
      <c r="C449" s="12">
        <v>88</v>
      </c>
      <c r="D449" s="12" t="s">
        <v>53</v>
      </c>
      <c r="E449" s="12" t="s">
        <v>52</v>
      </c>
      <c r="F449" s="13">
        <v>0</v>
      </c>
      <c r="G449" s="12" t="s">
        <v>11</v>
      </c>
      <c r="H449" s="12" t="str">
        <f>VLOOKUP(LEFT(B449,3),Table2[#All],2,)</f>
        <v>Beverage</v>
      </c>
      <c r="I449" s="12" t="s">
        <v>1</v>
      </c>
      <c r="J449" s="14">
        <f>VLOOKUP(Transaction!B449,Product[#All],5,0)</f>
        <v>3750</v>
      </c>
      <c r="K449" s="14">
        <f>VLOOKUP(Transaction!B449,Product[#All],6,0)</f>
        <v>5000</v>
      </c>
      <c r="L449" s="19">
        <f>Transaction[[#This Row],[QTY]]*Transaction[[#This Row],[PURCHASE PRICE]]</f>
        <v>330000</v>
      </c>
      <c r="M449" s="19">
        <f>Transaction[[#This Row],[QTY]]*Transaction[[#This Row],[SELLING PRICE]]</f>
        <v>440000</v>
      </c>
      <c r="N449" s="12">
        <f>DAY(Transaction[[#This Row],[DATE]])</f>
        <v>23</v>
      </c>
      <c r="O449" s="12" t="str">
        <f>TEXT(Transaction[[#This Row],[DATE]],"mmm")</f>
        <v>Mar</v>
      </c>
      <c r="P449" s="12">
        <f>YEAR(Transaction[[#This Row],[DATE]])</f>
        <v>2021</v>
      </c>
    </row>
    <row r="450" spans="1:16" x14ac:dyDescent="0.3">
      <c r="A450" s="11">
        <v>44279</v>
      </c>
      <c r="B450" s="12" t="str" cm="1">
        <f t="array" ref="B450">_xlfn.XLOOKUP(G450,Product[[#All],[PRODUCT NAME]],Product[[#All],[CODE]],"",0,1)</f>
        <v>ELC006</v>
      </c>
      <c r="C450" s="12">
        <v>72</v>
      </c>
      <c r="D450" s="12" t="s">
        <v>53</v>
      </c>
      <c r="E450" s="12" t="s">
        <v>132</v>
      </c>
      <c r="F450" s="13">
        <v>0</v>
      </c>
      <c r="G450" s="12" t="s">
        <v>141</v>
      </c>
      <c r="H450" s="12" t="str">
        <f>VLOOKUP(LEFT(B450,3),Table2[#All],2,)</f>
        <v>Electronics</v>
      </c>
      <c r="I450" s="12" t="s">
        <v>1</v>
      </c>
      <c r="J450" s="14">
        <f>VLOOKUP(Transaction!B450,Product[#All],5,0)</f>
        <v>15000</v>
      </c>
      <c r="K450" s="14">
        <f>VLOOKUP(Transaction!B450,Product[#All],6,0)</f>
        <v>20000</v>
      </c>
      <c r="L450" s="19">
        <f>Transaction[[#This Row],[QTY]]*Transaction[[#This Row],[PURCHASE PRICE]]</f>
        <v>1080000</v>
      </c>
      <c r="M450" s="19">
        <f>Transaction[[#This Row],[QTY]]*Transaction[[#This Row],[SELLING PRICE]]</f>
        <v>1440000</v>
      </c>
      <c r="N450" s="12">
        <f>DAY(Transaction[[#This Row],[DATE]])</f>
        <v>24</v>
      </c>
      <c r="O450" s="12" t="str">
        <f>TEXT(Transaction[[#This Row],[DATE]],"mmm")</f>
        <v>Mar</v>
      </c>
      <c r="P450" s="12">
        <f>YEAR(Transaction[[#This Row],[DATE]])</f>
        <v>2021</v>
      </c>
    </row>
    <row r="451" spans="1:16" x14ac:dyDescent="0.3">
      <c r="A451" s="11">
        <v>44280</v>
      </c>
      <c r="B451" s="12" t="str" cm="1">
        <f t="array" ref="B451">_xlfn.XLOOKUP(G451,Product[[#All],[PRODUCT NAME]],Product[[#All],[CODE]],"",0,1)</f>
        <v>PRC009</v>
      </c>
      <c r="C451" s="12">
        <v>76</v>
      </c>
      <c r="D451" s="12" t="s">
        <v>130</v>
      </c>
      <c r="E451" s="12" t="s">
        <v>132</v>
      </c>
      <c r="F451" s="13">
        <v>0</v>
      </c>
      <c r="G451" s="12" t="s">
        <v>29</v>
      </c>
      <c r="H451" s="12" t="str">
        <f>VLOOKUP(LEFT(B451,3),Table2[#All],2,)</f>
        <v>Personal Care</v>
      </c>
      <c r="I451" s="12" t="s">
        <v>1</v>
      </c>
      <c r="J451" s="14">
        <f>VLOOKUP(Transaction!B451,Product[#All],5,0)</f>
        <v>21000</v>
      </c>
      <c r="K451" s="14">
        <f>VLOOKUP(Transaction!B451,Product[#All],6,0)</f>
        <v>25000</v>
      </c>
      <c r="L451" s="19">
        <f>Transaction[[#This Row],[QTY]]*Transaction[[#This Row],[PURCHASE PRICE]]</f>
        <v>1596000</v>
      </c>
      <c r="M451" s="19">
        <f>Transaction[[#This Row],[QTY]]*Transaction[[#This Row],[SELLING PRICE]]</f>
        <v>1900000</v>
      </c>
      <c r="N451" s="12">
        <f>DAY(Transaction[[#This Row],[DATE]])</f>
        <v>25</v>
      </c>
      <c r="O451" s="12" t="str">
        <f>TEXT(Transaction[[#This Row],[DATE]],"mmm")</f>
        <v>Mar</v>
      </c>
      <c r="P451" s="12">
        <f>YEAR(Transaction[[#This Row],[DATE]])</f>
        <v>2021</v>
      </c>
    </row>
    <row r="452" spans="1:16" x14ac:dyDescent="0.3">
      <c r="A452" s="11">
        <v>44281</v>
      </c>
      <c r="B452" s="12" t="str" cm="1">
        <f t="array" ref="B452">_xlfn.XLOOKUP(G452,Product[[#All],[PRODUCT NAME]],Product[[#All],[CODE]],"",0,1)</f>
        <v>STA005</v>
      </c>
      <c r="C452" s="12">
        <v>76</v>
      </c>
      <c r="D452" s="12" t="s">
        <v>130</v>
      </c>
      <c r="E452" s="12" t="s">
        <v>132</v>
      </c>
      <c r="F452" s="13">
        <v>0</v>
      </c>
      <c r="G452" s="12" t="s">
        <v>35</v>
      </c>
      <c r="H452" s="12" t="str">
        <f>VLOOKUP(LEFT(B452,3),Table2[#All],2,)</f>
        <v>Stationery</v>
      </c>
      <c r="I452" s="12" t="s">
        <v>1</v>
      </c>
      <c r="J452" s="14">
        <f>VLOOKUP(Transaction!B452,Product[#All],5,0)</f>
        <v>2200</v>
      </c>
      <c r="K452" s="14">
        <f>VLOOKUP(Transaction!B452,Product[#All],6,0)</f>
        <v>3500</v>
      </c>
      <c r="L452" s="19">
        <f>Transaction[[#This Row],[QTY]]*Transaction[[#This Row],[PURCHASE PRICE]]</f>
        <v>167200</v>
      </c>
      <c r="M452" s="19">
        <f>Transaction[[#This Row],[QTY]]*Transaction[[#This Row],[SELLING PRICE]]</f>
        <v>266000</v>
      </c>
      <c r="N452" s="12">
        <f>DAY(Transaction[[#This Row],[DATE]])</f>
        <v>26</v>
      </c>
      <c r="O452" s="12" t="str">
        <f>TEXT(Transaction[[#This Row],[DATE]],"mmm")</f>
        <v>Mar</v>
      </c>
      <c r="P452" s="12">
        <f>YEAR(Transaction[[#This Row],[DATE]])</f>
        <v>2021</v>
      </c>
    </row>
    <row r="453" spans="1:16" x14ac:dyDescent="0.3">
      <c r="A453" s="11">
        <v>44282</v>
      </c>
      <c r="B453" s="12" t="str" cm="1">
        <f t="array" ref="B453">_xlfn.XLOOKUP(G453,Product[[#All],[PRODUCT NAME]],Product[[#All],[CODE]],"",0,1)</f>
        <v>STA009</v>
      </c>
      <c r="C453" s="12">
        <v>82</v>
      </c>
      <c r="D453" s="12" t="s">
        <v>131</v>
      </c>
      <c r="E453" s="12" t="s">
        <v>52</v>
      </c>
      <c r="F453" s="13">
        <v>0</v>
      </c>
      <c r="G453" s="12" t="s">
        <v>39</v>
      </c>
      <c r="H453" s="12" t="str">
        <f>VLOOKUP(LEFT(B453,3),Table2[#All],2,)</f>
        <v>Stationery</v>
      </c>
      <c r="I453" s="12" t="s">
        <v>1</v>
      </c>
      <c r="J453" s="14">
        <f>VLOOKUP(Transaction!B453,Product[#All],5,0)</f>
        <v>6000</v>
      </c>
      <c r="K453" s="14">
        <f>VLOOKUP(Transaction!B453,Product[#All],6,0)</f>
        <v>8000</v>
      </c>
      <c r="L453" s="19">
        <f>Transaction[[#This Row],[QTY]]*Transaction[[#This Row],[PURCHASE PRICE]]</f>
        <v>492000</v>
      </c>
      <c r="M453" s="19">
        <f>Transaction[[#This Row],[QTY]]*Transaction[[#This Row],[SELLING PRICE]]</f>
        <v>656000</v>
      </c>
      <c r="N453" s="12">
        <f>DAY(Transaction[[#This Row],[DATE]])</f>
        <v>27</v>
      </c>
      <c r="O453" s="12" t="str">
        <f>TEXT(Transaction[[#This Row],[DATE]],"mmm")</f>
        <v>Mar</v>
      </c>
      <c r="P453" s="12">
        <f>YEAR(Transaction[[#This Row],[DATE]])</f>
        <v>2021</v>
      </c>
    </row>
    <row r="454" spans="1:16" x14ac:dyDescent="0.3">
      <c r="A454" s="11">
        <v>44283</v>
      </c>
      <c r="B454" s="12" t="str" cm="1">
        <f t="array" ref="B454">_xlfn.XLOOKUP(G454,Product[[#All],[PRODUCT NAME]],Product[[#All],[CODE]],"",0,1)</f>
        <v>FOD001</v>
      </c>
      <c r="C454" s="12">
        <v>70</v>
      </c>
      <c r="D454" s="12" t="s">
        <v>130</v>
      </c>
      <c r="E454" s="12" t="s">
        <v>52</v>
      </c>
      <c r="F454" s="13">
        <v>0</v>
      </c>
      <c r="G454" s="12" t="s">
        <v>0</v>
      </c>
      <c r="H454" s="12" t="str">
        <f>VLOOKUP(LEFT(B454,3),Table2[#All],2,)</f>
        <v>Food</v>
      </c>
      <c r="I454" s="12" t="s">
        <v>1</v>
      </c>
      <c r="J454" s="14">
        <f>VLOOKUP(Transaction!B454,Product[#All],5,0)</f>
        <v>9000</v>
      </c>
      <c r="K454" s="14">
        <f>VLOOKUP(Transaction!B454,Product[#All],6,0)</f>
        <v>11000</v>
      </c>
      <c r="L454" s="19">
        <f>Transaction[[#This Row],[QTY]]*Transaction[[#This Row],[PURCHASE PRICE]]</f>
        <v>630000</v>
      </c>
      <c r="M454" s="19">
        <f>Transaction[[#This Row],[QTY]]*Transaction[[#This Row],[SELLING PRICE]]</f>
        <v>770000</v>
      </c>
      <c r="N454" s="12">
        <f>DAY(Transaction[[#This Row],[DATE]])</f>
        <v>28</v>
      </c>
      <c r="O454" s="12" t="str">
        <f>TEXT(Transaction[[#This Row],[DATE]],"mmm")</f>
        <v>Mar</v>
      </c>
      <c r="P454" s="12">
        <f>YEAR(Transaction[[#This Row],[DATE]])</f>
        <v>2021</v>
      </c>
    </row>
    <row r="455" spans="1:16" x14ac:dyDescent="0.3">
      <c r="A455" s="11">
        <v>44284</v>
      </c>
      <c r="B455" s="12" t="str" cm="1">
        <f t="array" ref="B455">_xlfn.XLOOKUP(G455,Product[[#All],[PRODUCT NAME]],Product[[#All],[CODE]],"",0,1)</f>
        <v>PRC008</v>
      </c>
      <c r="C455" s="12">
        <v>86</v>
      </c>
      <c r="D455" s="12" t="s">
        <v>130</v>
      </c>
      <c r="E455" s="12" t="s">
        <v>132</v>
      </c>
      <c r="F455" s="13">
        <v>0</v>
      </c>
      <c r="G455" s="12" t="s">
        <v>28</v>
      </c>
      <c r="H455" s="12" t="str">
        <f>VLOOKUP(LEFT(B455,3),Table2[#All],2,)</f>
        <v>Personal Care</v>
      </c>
      <c r="I455" s="12" t="s">
        <v>1</v>
      </c>
      <c r="J455" s="14">
        <f>VLOOKUP(Transaction!B455,Product[#All],5,0)</f>
        <v>13500</v>
      </c>
      <c r="K455" s="14">
        <f>VLOOKUP(Transaction!B455,Product[#All],6,0)</f>
        <v>17000</v>
      </c>
      <c r="L455" s="19">
        <f>Transaction[[#This Row],[QTY]]*Transaction[[#This Row],[PURCHASE PRICE]]</f>
        <v>1161000</v>
      </c>
      <c r="M455" s="19">
        <f>Transaction[[#This Row],[QTY]]*Transaction[[#This Row],[SELLING PRICE]]</f>
        <v>1462000</v>
      </c>
      <c r="N455" s="12">
        <f>DAY(Transaction[[#This Row],[DATE]])</f>
        <v>29</v>
      </c>
      <c r="O455" s="12" t="str">
        <f>TEXT(Transaction[[#This Row],[DATE]],"mmm")</f>
        <v>Mar</v>
      </c>
      <c r="P455" s="12">
        <f>YEAR(Transaction[[#This Row],[DATE]])</f>
        <v>2021</v>
      </c>
    </row>
    <row r="456" spans="1:16" x14ac:dyDescent="0.3">
      <c r="A456" s="11">
        <v>44285</v>
      </c>
      <c r="B456" s="12" t="str" cm="1">
        <f t="array" ref="B456">_xlfn.XLOOKUP(G456,Product[[#All],[PRODUCT NAME]],Product[[#All],[CODE]],"",0,1)</f>
        <v>BEV003</v>
      </c>
      <c r="C456" s="12">
        <v>77</v>
      </c>
      <c r="D456" s="12" t="s">
        <v>53</v>
      </c>
      <c r="E456" s="12" t="s">
        <v>132</v>
      </c>
      <c r="F456" s="13">
        <v>0</v>
      </c>
      <c r="G456" s="12" t="s">
        <v>13</v>
      </c>
      <c r="H456" s="12" t="str">
        <f>VLOOKUP(LEFT(B456,3),Table2[#All],2,)</f>
        <v>Beverage</v>
      </c>
      <c r="I456" s="12" t="s">
        <v>1</v>
      </c>
      <c r="J456" s="14">
        <f>VLOOKUP(Transaction!B456,Product[#All],5,0)</f>
        <v>3000</v>
      </c>
      <c r="K456" s="14">
        <f>VLOOKUP(Transaction!B456,Product[#All],6,0)</f>
        <v>4500</v>
      </c>
      <c r="L456" s="19">
        <f>Transaction[[#This Row],[QTY]]*Transaction[[#This Row],[PURCHASE PRICE]]</f>
        <v>231000</v>
      </c>
      <c r="M456" s="19">
        <f>Transaction[[#This Row],[QTY]]*Transaction[[#This Row],[SELLING PRICE]]</f>
        <v>346500</v>
      </c>
      <c r="N456" s="12">
        <f>DAY(Transaction[[#This Row],[DATE]])</f>
        <v>30</v>
      </c>
      <c r="O456" s="12" t="str">
        <f>TEXT(Transaction[[#This Row],[DATE]],"mmm")</f>
        <v>Mar</v>
      </c>
      <c r="P456" s="12">
        <f>YEAR(Transaction[[#This Row],[DATE]])</f>
        <v>2021</v>
      </c>
    </row>
    <row r="457" spans="1:16" x14ac:dyDescent="0.3">
      <c r="A457" s="11">
        <v>44286</v>
      </c>
      <c r="B457" s="12" t="str" cm="1">
        <f t="array" ref="B457">_xlfn.XLOOKUP(G457,Product[[#All],[PRODUCT NAME]],Product[[#All],[CODE]],"",0,1)</f>
        <v>BEV006</v>
      </c>
      <c r="C457" s="12">
        <v>72</v>
      </c>
      <c r="D457" s="12" t="s">
        <v>130</v>
      </c>
      <c r="E457" s="12" t="s">
        <v>132</v>
      </c>
      <c r="F457" s="13">
        <v>0</v>
      </c>
      <c r="G457" s="12" t="s">
        <v>16</v>
      </c>
      <c r="H457" s="12" t="str">
        <f>VLOOKUP(LEFT(B457,3),Table2[#All],2,)</f>
        <v>Beverage</v>
      </c>
      <c r="I457" s="12" t="s">
        <v>1</v>
      </c>
      <c r="J457" s="14">
        <f>VLOOKUP(Transaction!B457,Product[#All],5,0)</f>
        <v>7200</v>
      </c>
      <c r="K457" s="14">
        <f>VLOOKUP(Transaction!B457,Product[#All],6,0)</f>
        <v>9500</v>
      </c>
      <c r="L457" s="19">
        <f>Transaction[[#This Row],[QTY]]*Transaction[[#This Row],[PURCHASE PRICE]]</f>
        <v>518400</v>
      </c>
      <c r="M457" s="19">
        <f>Transaction[[#This Row],[QTY]]*Transaction[[#This Row],[SELLING PRICE]]</f>
        <v>684000</v>
      </c>
      <c r="N457" s="12">
        <f>DAY(Transaction[[#This Row],[DATE]])</f>
        <v>31</v>
      </c>
      <c r="O457" s="12" t="str">
        <f>TEXT(Transaction[[#This Row],[DATE]],"mmm")</f>
        <v>Mar</v>
      </c>
      <c r="P457" s="12">
        <f>YEAR(Transaction[[#This Row],[DATE]])</f>
        <v>2021</v>
      </c>
    </row>
    <row r="458" spans="1:16" x14ac:dyDescent="0.3">
      <c r="A458" s="11">
        <v>44287</v>
      </c>
      <c r="B458" s="12" t="str" cm="1">
        <f t="array" ref="B458">_xlfn.XLOOKUP(G458,Product[[#All],[PRODUCT NAME]],Product[[#All],[CODE]],"",0,1)</f>
        <v>ELC003</v>
      </c>
      <c r="C458" s="12">
        <v>79</v>
      </c>
      <c r="D458" s="12" t="s">
        <v>130</v>
      </c>
      <c r="E458" s="12" t="s">
        <v>132</v>
      </c>
      <c r="F458" s="13">
        <v>0</v>
      </c>
      <c r="G458" s="12" t="s">
        <v>43</v>
      </c>
      <c r="H458" s="12" t="str">
        <f>VLOOKUP(LEFT(B458,3),Table2[#All],2,)</f>
        <v>Electronics</v>
      </c>
      <c r="I458" s="12" t="s">
        <v>1</v>
      </c>
      <c r="J458" s="14">
        <f>VLOOKUP(Transaction!B458,Product[#All],5,0)</f>
        <v>15000</v>
      </c>
      <c r="K458" s="14">
        <f>VLOOKUP(Transaction!B458,Product[#All],6,0)</f>
        <v>25000</v>
      </c>
      <c r="L458" s="19">
        <f>Transaction[[#This Row],[QTY]]*Transaction[[#This Row],[PURCHASE PRICE]]</f>
        <v>1185000</v>
      </c>
      <c r="M458" s="19">
        <f>Transaction[[#This Row],[QTY]]*Transaction[[#This Row],[SELLING PRICE]]</f>
        <v>1975000</v>
      </c>
      <c r="N458" s="12">
        <f>DAY(Transaction[[#This Row],[DATE]])</f>
        <v>1</v>
      </c>
      <c r="O458" s="12" t="str">
        <f>TEXT(Transaction[[#This Row],[DATE]],"mmm")</f>
        <v>Apr</v>
      </c>
      <c r="P458" s="12">
        <f>YEAR(Transaction[[#This Row],[DATE]])</f>
        <v>2021</v>
      </c>
    </row>
    <row r="459" spans="1:16" x14ac:dyDescent="0.3">
      <c r="A459" s="11">
        <v>44288</v>
      </c>
      <c r="B459" s="12" t="str" cm="1">
        <f t="array" ref="B459">_xlfn.XLOOKUP(G459,Product[[#All],[PRODUCT NAME]],Product[[#All],[CODE]],"",0,1)</f>
        <v>STA007</v>
      </c>
      <c r="C459" s="12">
        <v>77</v>
      </c>
      <c r="D459" s="12" t="s">
        <v>53</v>
      </c>
      <c r="E459" s="12" t="s">
        <v>132</v>
      </c>
      <c r="F459" s="13">
        <v>0</v>
      </c>
      <c r="G459" s="12" t="s">
        <v>37</v>
      </c>
      <c r="H459" s="12" t="str">
        <f>VLOOKUP(LEFT(B459,3),Table2[#All],2,)</f>
        <v>Stationery</v>
      </c>
      <c r="I459" s="12" t="s">
        <v>1</v>
      </c>
      <c r="J459" s="14">
        <f>VLOOKUP(Transaction!B459,Product[#All],5,0)</f>
        <v>4500</v>
      </c>
      <c r="K459" s="14">
        <f>VLOOKUP(Transaction!B459,Product[#All],6,0)</f>
        <v>6800</v>
      </c>
      <c r="L459" s="19">
        <f>Transaction[[#This Row],[QTY]]*Transaction[[#This Row],[PURCHASE PRICE]]</f>
        <v>346500</v>
      </c>
      <c r="M459" s="19">
        <f>Transaction[[#This Row],[QTY]]*Transaction[[#This Row],[SELLING PRICE]]</f>
        <v>523600</v>
      </c>
      <c r="N459" s="12">
        <f>DAY(Transaction[[#This Row],[DATE]])</f>
        <v>2</v>
      </c>
      <c r="O459" s="12" t="str">
        <f>TEXT(Transaction[[#This Row],[DATE]],"mmm")</f>
        <v>Apr</v>
      </c>
      <c r="P459" s="12">
        <f>YEAR(Transaction[[#This Row],[DATE]])</f>
        <v>2021</v>
      </c>
    </row>
    <row r="460" spans="1:16" x14ac:dyDescent="0.3">
      <c r="A460" s="11">
        <v>44289</v>
      </c>
      <c r="B460" s="12" t="str" cm="1">
        <f t="array" ref="B460">_xlfn.XLOOKUP(G460,Product[[#All],[PRODUCT NAME]],Product[[#All],[CODE]],"",0,1)</f>
        <v>PRC002</v>
      </c>
      <c r="C460" s="12">
        <v>75</v>
      </c>
      <c r="D460" s="12" t="s">
        <v>53</v>
      </c>
      <c r="E460" s="12" t="s">
        <v>132</v>
      </c>
      <c r="F460" s="13">
        <v>0</v>
      </c>
      <c r="G460" s="12" t="s">
        <v>22</v>
      </c>
      <c r="H460" s="12" t="str">
        <f>VLOOKUP(LEFT(B460,3),Table2[#All],2,)</f>
        <v>Personal Care</v>
      </c>
      <c r="I460" s="12" t="s">
        <v>1</v>
      </c>
      <c r="J460" s="14">
        <f>VLOOKUP(Transaction!B460,Product[#All],5,0)</f>
        <v>15000</v>
      </c>
      <c r="K460" s="14">
        <f>VLOOKUP(Transaction!B460,Product[#All],6,0)</f>
        <v>18000</v>
      </c>
      <c r="L460" s="19">
        <f>Transaction[[#This Row],[QTY]]*Transaction[[#This Row],[PURCHASE PRICE]]</f>
        <v>1125000</v>
      </c>
      <c r="M460" s="19">
        <f>Transaction[[#This Row],[QTY]]*Transaction[[#This Row],[SELLING PRICE]]</f>
        <v>1350000</v>
      </c>
      <c r="N460" s="12">
        <f>DAY(Transaction[[#This Row],[DATE]])</f>
        <v>3</v>
      </c>
      <c r="O460" s="12" t="str">
        <f>TEXT(Transaction[[#This Row],[DATE]],"mmm")</f>
        <v>Apr</v>
      </c>
      <c r="P460" s="12">
        <f>YEAR(Transaction[[#This Row],[DATE]])</f>
        <v>2021</v>
      </c>
    </row>
    <row r="461" spans="1:16" x14ac:dyDescent="0.3">
      <c r="A461" s="11">
        <v>44290</v>
      </c>
      <c r="B461" s="12" t="str" cm="1">
        <f t="array" ref="B461">_xlfn.XLOOKUP(G461,Product[[#All],[PRODUCT NAME]],Product[[#All],[CODE]],"",0,1)</f>
        <v>ELC009</v>
      </c>
      <c r="C461" s="12">
        <v>86</v>
      </c>
      <c r="D461" s="12" t="s">
        <v>53</v>
      </c>
      <c r="E461" s="12" t="s">
        <v>52</v>
      </c>
      <c r="F461" s="13">
        <v>0</v>
      </c>
      <c r="G461" s="12" t="s">
        <v>48</v>
      </c>
      <c r="H461" s="12" t="str">
        <f>VLOOKUP(LEFT(B461,3),Table2[#All],2,)</f>
        <v>Electronics</v>
      </c>
      <c r="I461" s="12" t="s">
        <v>1</v>
      </c>
      <c r="J461" s="14">
        <f>VLOOKUP(Transaction!B461,Product[#All],5,0)</f>
        <v>12000</v>
      </c>
      <c r="K461" s="14">
        <f>VLOOKUP(Transaction!B461,Product[#All],6,0)</f>
        <v>20000</v>
      </c>
      <c r="L461" s="19">
        <f>Transaction[[#This Row],[QTY]]*Transaction[[#This Row],[PURCHASE PRICE]]</f>
        <v>1032000</v>
      </c>
      <c r="M461" s="19">
        <f>Transaction[[#This Row],[QTY]]*Transaction[[#This Row],[SELLING PRICE]]</f>
        <v>1720000</v>
      </c>
      <c r="N461" s="12">
        <f>DAY(Transaction[[#This Row],[DATE]])</f>
        <v>4</v>
      </c>
      <c r="O461" s="12" t="str">
        <f>TEXT(Transaction[[#This Row],[DATE]],"mmm")</f>
        <v>Apr</v>
      </c>
      <c r="P461" s="12">
        <f>YEAR(Transaction[[#This Row],[DATE]])</f>
        <v>2021</v>
      </c>
    </row>
    <row r="462" spans="1:16" x14ac:dyDescent="0.3">
      <c r="A462" s="11">
        <v>44291</v>
      </c>
      <c r="B462" s="12" t="str" cm="1">
        <f t="array" ref="B462">_xlfn.XLOOKUP(G462,Product[[#All],[PRODUCT NAME]],Product[[#All],[CODE]],"",0,1)</f>
        <v>PRC002</v>
      </c>
      <c r="C462" s="12">
        <v>83</v>
      </c>
      <c r="D462" s="12" t="s">
        <v>53</v>
      </c>
      <c r="E462" s="12" t="s">
        <v>132</v>
      </c>
      <c r="F462" s="13">
        <v>0</v>
      </c>
      <c r="G462" s="12" t="s">
        <v>22</v>
      </c>
      <c r="H462" s="12" t="str">
        <f>VLOOKUP(LEFT(B462,3),Table2[#All],2,)</f>
        <v>Personal Care</v>
      </c>
      <c r="I462" s="12" t="s">
        <v>1</v>
      </c>
      <c r="J462" s="14">
        <f>VLOOKUP(Transaction!B462,Product[#All],5,0)</f>
        <v>15000</v>
      </c>
      <c r="K462" s="14">
        <f>VLOOKUP(Transaction!B462,Product[#All],6,0)</f>
        <v>18000</v>
      </c>
      <c r="L462" s="19">
        <f>Transaction[[#This Row],[QTY]]*Transaction[[#This Row],[PURCHASE PRICE]]</f>
        <v>1245000</v>
      </c>
      <c r="M462" s="19">
        <f>Transaction[[#This Row],[QTY]]*Transaction[[#This Row],[SELLING PRICE]]</f>
        <v>1494000</v>
      </c>
      <c r="N462" s="12">
        <f>DAY(Transaction[[#This Row],[DATE]])</f>
        <v>5</v>
      </c>
      <c r="O462" s="12" t="str">
        <f>TEXT(Transaction[[#This Row],[DATE]],"mmm")</f>
        <v>Apr</v>
      </c>
      <c r="P462" s="12">
        <f>YEAR(Transaction[[#This Row],[DATE]])</f>
        <v>2021</v>
      </c>
    </row>
    <row r="463" spans="1:16" x14ac:dyDescent="0.3">
      <c r="A463" s="11">
        <v>44292</v>
      </c>
      <c r="B463" s="12" t="str" cm="1">
        <f t="array" ref="B463">_xlfn.XLOOKUP(G463,Product[[#All],[PRODUCT NAME]],Product[[#All],[CODE]],"",0,1)</f>
        <v>STA004</v>
      </c>
      <c r="C463" s="12">
        <v>86</v>
      </c>
      <c r="D463" s="12" t="s">
        <v>130</v>
      </c>
      <c r="E463" s="12" t="s">
        <v>52</v>
      </c>
      <c r="F463" s="13">
        <v>0</v>
      </c>
      <c r="G463" s="12" t="s">
        <v>34</v>
      </c>
      <c r="H463" s="12" t="str">
        <f>VLOOKUP(LEFT(B463,3),Table2[#All],2,)</f>
        <v>Stationery</v>
      </c>
      <c r="I463" s="12" t="s">
        <v>1</v>
      </c>
      <c r="J463" s="14">
        <f>VLOOKUP(Transaction!B463,Product[#All],5,0)</f>
        <v>1800</v>
      </c>
      <c r="K463" s="14">
        <f>VLOOKUP(Transaction!B463,Product[#All],6,0)</f>
        <v>3000</v>
      </c>
      <c r="L463" s="19">
        <f>Transaction[[#This Row],[QTY]]*Transaction[[#This Row],[PURCHASE PRICE]]</f>
        <v>154800</v>
      </c>
      <c r="M463" s="19">
        <f>Transaction[[#This Row],[QTY]]*Transaction[[#This Row],[SELLING PRICE]]</f>
        <v>258000</v>
      </c>
      <c r="N463" s="12">
        <f>DAY(Transaction[[#This Row],[DATE]])</f>
        <v>6</v>
      </c>
      <c r="O463" s="12" t="str">
        <f>TEXT(Transaction[[#This Row],[DATE]],"mmm")</f>
        <v>Apr</v>
      </c>
      <c r="P463" s="12">
        <f>YEAR(Transaction[[#This Row],[DATE]])</f>
        <v>2021</v>
      </c>
    </row>
    <row r="464" spans="1:16" x14ac:dyDescent="0.3">
      <c r="A464" s="11">
        <v>44293</v>
      </c>
      <c r="B464" s="12" t="str" cm="1">
        <f t="array" ref="B464">_xlfn.XLOOKUP(G464,Product[[#All],[PRODUCT NAME]],Product[[#All],[CODE]],"",0,1)</f>
        <v>STA001</v>
      </c>
      <c r="C464" s="12">
        <v>88</v>
      </c>
      <c r="D464" s="12" t="s">
        <v>130</v>
      </c>
      <c r="E464" s="12" t="s">
        <v>132</v>
      </c>
      <c r="F464" s="13">
        <v>0</v>
      </c>
      <c r="G464" s="12" t="s">
        <v>31</v>
      </c>
      <c r="H464" s="12" t="str">
        <f>VLOOKUP(LEFT(B464,3),Table2[#All],2,)</f>
        <v>Stationery</v>
      </c>
      <c r="I464" s="12" t="s">
        <v>1</v>
      </c>
      <c r="J464" s="14">
        <f>VLOOKUP(Transaction!B464,Product[#All],5,0)</f>
        <v>9500</v>
      </c>
      <c r="K464" s="14">
        <f>VLOOKUP(Transaction!B464,Product[#All],6,0)</f>
        <v>12000</v>
      </c>
      <c r="L464" s="19">
        <f>Transaction[[#This Row],[QTY]]*Transaction[[#This Row],[PURCHASE PRICE]]</f>
        <v>836000</v>
      </c>
      <c r="M464" s="19">
        <f>Transaction[[#This Row],[QTY]]*Transaction[[#This Row],[SELLING PRICE]]</f>
        <v>1056000</v>
      </c>
      <c r="N464" s="12">
        <f>DAY(Transaction[[#This Row],[DATE]])</f>
        <v>7</v>
      </c>
      <c r="O464" s="12" t="str">
        <f>TEXT(Transaction[[#This Row],[DATE]],"mmm")</f>
        <v>Apr</v>
      </c>
      <c r="P464" s="12">
        <f>YEAR(Transaction[[#This Row],[DATE]])</f>
        <v>2021</v>
      </c>
    </row>
    <row r="465" spans="1:16" x14ac:dyDescent="0.3">
      <c r="A465" s="11">
        <v>44294</v>
      </c>
      <c r="B465" s="12" t="str" cm="1">
        <f t="array" ref="B465">_xlfn.XLOOKUP(G465,Product[[#All],[PRODUCT NAME]],Product[[#All],[CODE]],"",0,1)</f>
        <v>FOD009</v>
      </c>
      <c r="C465" s="12">
        <v>87</v>
      </c>
      <c r="D465" s="12" t="s">
        <v>53</v>
      </c>
      <c r="E465" s="12" t="s">
        <v>52</v>
      </c>
      <c r="F465" s="13">
        <v>0</v>
      </c>
      <c r="G465" s="12" t="s">
        <v>9</v>
      </c>
      <c r="H465" s="12" t="str">
        <f>VLOOKUP(LEFT(B465,3),Table2[#All],2,)</f>
        <v>Food</v>
      </c>
      <c r="I465" s="12" t="s">
        <v>1</v>
      </c>
      <c r="J465" s="14">
        <f>VLOOKUP(Transaction!B465,Product[#All],5,0)</f>
        <v>5500</v>
      </c>
      <c r="K465" s="14">
        <f>VLOOKUP(Transaction!B465,Product[#All],6,0)</f>
        <v>7250</v>
      </c>
      <c r="L465" s="19">
        <f>Transaction[[#This Row],[QTY]]*Transaction[[#This Row],[PURCHASE PRICE]]</f>
        <v>478500</v>
      </c>
      <c r="M465" s="19">
        <f>Transaction[[#This Row],[QTY]]*Transaction[[#This Row],[SELLING PRICE]]</f>
        <v>630750</v>
      </c>
      <c r="N465" s="12">
        <f>DAY(Transaction[[#This Row],[DATE]])</f>
        <v>8</v>
      </c>
      <c r="O465" s="12" t="str">
        <f>TEXT(Transaction[[#This Row],[DATE]],"mmm")</f>
        <v>Apr</v>
      </c>
      <c r="P465" s="12">
        <f>YEAR(Transaction[[#This Row],[DATE]])</f>
        <v>2021</v>
      </c>
    </row>
    <row r="466" spans="1:16" x14ac:dyDescent="0.3">
      <c r="A466" s="11">
        <v>44295</v>
      </c>
      <c r="B466" s="12" t="str" cm="1">
        <f t="array" ref="B466">_xlfn.XLOOKUP(G466,Product[[#All],[PRODUCT NAME]],Product[[#All],[CODE]],"",0,1)</f>
        <v>STA010</v>
      </c>
      <c r="C466" s="12">
        <v>79</v>
      </c>
      <c r="D466" s="12" t="s">
        <v>130</v>
      </c>
      <c r="E466" s="12" t="s">
        <v>132</v>
      </c>
      <c r="F466" s="13">
        <v>0</v>
      </c>
      <c r="G466" s="12" t="s">
        <v>40</v>
      </c>
      <c r="H466" s="12" t="str">
        <f>VLOOKUP(LEFT(B466,3),Table2[#All],2,)</f>
        <v>Stationery</v>
      </c>
      <c r="I466" s="12" t="s">
        <v>1</v>
      </c>
      <c r="J466" s="14">
        <f>VLOOKUP(Transaction!B466,Product[#All],5,0)</f>
        <v>3800</v>
      </c>
      <c r="K466" s="14">
        <f>VLOOKUP(Transaction!B466,Product[#All],6,0)</f>
        <v>5500</v>
      </c>
      <c r="L466" s="19">
        <f>Transaction[[#This Row],[QTY]]*Transaction[[#This Row],[PURCHASE PRICE]]</f>
        <v>300200</v>
      </c>
      <c r="M466" s="19">
        <f>Transaction[[#This Row],[QTY]]*Transaction[[#This Row],[SELLING PRICE]]</f>
        <v>434500</v>
      </c>
      <c r="N466" s="12">
        <f>DAY(Transaction[[#This Row],[DATE]])</f>
        <v>9</v>
      </c>
      <c r="O466" s="12" t="str">
        <f>TEXT(Transaction[[#This Row],[DATE]],"mmm")</f>
        <v>Apr</v>
      </c>
      <c r="P466" s="12">
        <f>YEAR(Transaction[[#This Row],[DATE]])</f>
        <v>2021</v>
      </c>
    </row>
    <row r="467" spans="1:16" x14ac:dyDescent="0.3">
      <c r="A467" s="11">
        <v>44296</v>
      </c>
      <c r="B467" s="12" t="str" cm="1">
        <f t="array" ref="B467">_xlfn.XLOOKUP(G467,Product[[#All],[PRODUCT NAME]],Product[[#All],[CODE]],"",0,1)</f>
        <v>FOD008</v>
      </c>
      <c r="C467" s="12">
        <v>73</v>
      </c>
      <c r="D467" s="12" t="s">
        <v>131</v>
      </c>
      <c r="E467" s="12" t="s">
        <v>52</v>
      </c>
      <c r="F467" s="13">
        <v>0</v>
      </c>
      <c r="G467" s="12" t="s">
        <v>8</v>
      </c>
      <c r="H467" s="12" t="str">
        <f>VLOOKUP(LEFT(B467,3),Table2[#All],2,)</f>
        <v>Food</v>
      </c>
      <c r="I467" s="12" t="s">
        <v>1</v>
      </c>
      <c r="J467" s="14">
        <f>VLOOKUP(Transaction!B467,Product[#All],5,0)</f>
        <v>3000</v>
      </c>
      <c r="K467" s="14">
        <f>VLOOKUP(Transaction!B467,Product[#All],6,0)</f>
        <v>4500</v>
      </c>
      <c r="L467" s="19">
        <f>Transaction[[#This Row],[QTY]]*Transaction[[#This Row],[PURCHASE PRICE]]</f>
        <v>219000</v>
      </c>
      <c r="M467" s="19">
        <f>Transaction[[#This Row],[QTY]]*Transaction[[#This Row],[SELLING PRICE]]</f>
        <v>328500</v>
      </c>
      <c r="N467" s="12">
        <f>DAY(Transaction[[#This Row],[DATE]])</f>
        <v>10</v>
      </c>
      <c r="O467" s="12" t="str">
        <f>TEXT(Transaction[[#This Row],[DATE]],"mmm")</f>
        <v>Apr</v>
      </c>
      <c r="P467" s="12">
        <f>YEAR(Transaction[[#This Row],[DATE]])</f>
        <v>2021</v>
      </c>
    </row>
    <row r="468" spans="1:16" x14ac:dyDescent="0.3">
      <c r="A468" s="11">
        <v>44297</v>
      </c>
      <c r="B468" s="12" t="str" cm="1">
        <f t="array" ref="B468">_xlfn.XLOOKUP(G468,Product[[#All],[PRODUCT NAME]],Product[[#All],[CODE]],"",0,1)</f>
        <v>BEV009</v>
      </c>
      <c r="C468" s="12">
        <v>88</v>
      </c>
      <c r="D468" s="12" t="s">
        <v>131</v>
      </c>
      <c r="E468" s="12" t="s">
        <v>132</v>
      </c>
      <c r="F468" s="13">
        <v>0</v>
      </c>
      <c r="G468" s="12" t="s">
        <v>19</v>
      </c>
      <c r="H468" s="12" t="str">
        <f>VLOOKUP(LEFT(B468,3),Table2[#All],2,)</f>
        <v>Beverage</v>
      </c>
      <c r="I468" s="12" t="s">
        <v>1</v>
      </c>
      <c r="J468" s="14">
        <f>VLOOKUP(Transaction!B468,Product[#All],5,0)</f>
        <v>6500</v>
      </c>
      <c r="K468" s="14">
        <f>VLOOKUP(Transaction!B468,Product[#All],6,0)</f>
        <v>8500</v>
      </c>
      <c r="L468" s="19">
        <f>Transaction[[#This Row],[QTY]]*Transaction[[#This Row],[PURCHASE PRICE]]</f>
        <v>572000</v>
      </c>
      <c r="M468" s="19">
        <f>Transaction[[#This Row],[QTY]]*Transaction[[#This Row],[SELLING PRICE]]</f>
        <v>748000</v>
      </c>
      <c r="N468" s="12">
        <f>DAY(Transaction[[#This Row],[DATE]])</f>
        <v>11</v>
      </c>
      <c r="O468" s="12" t="str">
        <f>TEXT(Transaction[[#This Row],[DATE]],"mmm")</f>
        <v>Apr</v>
      </c>
      <c r="P468" s="12">
        <f>YEAR(Transaction[[#This Row],[DATE]])</f>
        <v>2021</v>
      </c>
    </row>
    <row r="469" spans="1:16" x14ac:dyDescent="0.3">
      <c r="A469" s="11">
        <v>44298</v>
      </c>
      <c r="B469" s="12" t="str" cm="1">
        <f t="array" ref="B469">_xlfn.XLOOKUP(G469,Product[[#All],[PRODUCT NAME]],Product[[#All],[CODE]],"",0,1)</f>
        <v>FOD008</v>
      </c>
      <c r="C469" s="12">
        <v>74</v>
      </c>
      <c r="D469" s="12" t="s">
        <v>130</v>
      </c>
      <c r="E469" s="12" t="s">
        <v>132</v>
      </c>
      <c r="F469" s="13">
        <v>0</v>
      </c>
      <c r="G469" s="12" t="s">
        <v>8</v>
      </c>
      <c r="H469" s="12" t="str">
        <f>VLOOKUP(LEFT(B469,3),Table2[#All],2,)</f>
        <v>Food</v>
      </c>
      <c r="I469" s="12" t="s">
        <v>1</v>
      </c>
      <c r="J469" s="14">
        <f>VLOOKUP(Transaction!B469,Product[#All],5,0)</f>
        <v>3000</v>
      </c>
      <c r="K469" s="14">
        <f>VLOOKUP(Transaction!B469,Product[#All],6,0)</f>
        <v>4500</v>
      </c>
      <c r="L469" s="19">
        <f>Transaction[[#This Row],[QTY]]*Transaction[[#This Row],[PURCHASE PRICE]]</f>
        <v>222000</v>
      </c>
      <c r="M469" s="19">
        <f>Transaction[[#This Row],[QTY]]*Transaction[[#This Row],[SELLING PRICE]]</f>
        <v>333000</v>
      </c>
      <c r="N469" s="12">
        <f>DAY(Transaction[[#This Row],[DATE]])</f>
        <v>12</v>
      </c>
      <c r="O469" s="12" t="str">
        <f>TEXT(Transaction[[#This Row],[DATE]],"mmm")</f>
        <v>Apr</v>
      </c>
      <c r="P469" s="12">
        <f>YEAR(Transaction[[#This Row],[DATE]])</f>
        <v>2021</v>
      </c>
    </row>
    <row r="470" spans="1:16" x14ac:dyDescent="0.3">
      <c r="A470" s="11">
        <v>44299</v>
      </c>
      <c r="B470" s="12" t="str" cm="1">
        <f t="array" ref="B470">_xlfn.XLOOKUP(G470,Product[[#All],[PRODUCT NAME]],Product[[#All],[CODE]],"",0,1)</f>
        <v>FOD006</v>
      </c>
      <c r="C470" s="12">
        <v>73</v>
      </c>
      <c r="D470" s="12" t="s">
        <v>130</v>
      </c>
      <c r="E470" s="12" t="s">
        <v>132</v>
      </c>
      <c r="F470" s="13">
        <v>0</v>
      </c>
      <c r="G470" s="12" t="s">
        <v>6</v>
      </c>
      <c r="H470" s="12" t="str">
        <f>VLOOKUP(LEFT(B470,3),Table2[#All],2,)</f>
        <v>Food</v>
      </c>
      <c r="I470" s="12" t="s">
        <v>1</v>
      </c>
      <c r="J470" s="14">
        <f>VLOOKUP(Transaction!B470,Product[#All],5,0)</f>
        <v>4800</v>
      </c>
      <c r="K470" s="14">
        <f>VLOOKUP(Transaction!B470,Product[#All],6,0)</f>
        <v>6500</v>
      </c>
      <c r="L470" s="19">
        <f>Transaction[[#This Row],[QTY]]*Transaction[[#This Row],[PURCHASE PRICE]]</f>
        <v>350400</v>
      </c>
      <c r="M470" s="19">
        <f>Transaction[[#This Row],[QTY]]*Transaction[[#This Row],[SELLING PRICE]]</f>
        <v>474500</v>
      </c>
      <c r="N470" s="12">
        <f>DAY(Transaction[[#This Row],[DATE]])</f>
        <v>13</v>
      </c>
      <c r="O470" s="12" t="str">
        <f>TEXT(Transaction[[#This Row],[DATE]],"mmm")</f>
        <v>Apr</v>
      </c>
      <c r="P470" s="12">
        <f>YEAR(Transaction[[#This Row],[DATE]])</f>
        <v>2021</v>
      </c>
    </row>
    <row r="471" spans="1:16" x14ac:dyDescent="0.3">
      <c r="A471" s="11">
        <v>44300</v>
      </c>
      <c r="B471" s="12" t="str" cm="1">
        <f t="array" ref="B471">_xlfn.XLOOKUP(G471,Product[[#All],[PRODUCT NAME]],Product[[#All],[CODE]],"",0,1)</f>
        <v>PRC004</v>
      </c>
      <c r="C471" s="12">
        <v>87</v>
      </c>
      <c r="D471" s="12" t="s">
        <v>53</v>
      </c>
      <c r="E471" s="12" t="s">
        <v>132</v>
      </c>
      <c r="F471" s="13">
        <v>0</v>
      </c>
      <c r="G471" s="12" t="s">
        <v>24</v>
      </c>
      <c r="H471" s="12" t="str">
        <f>VLOOKUP(LEFT(B471,3),Table2[#All],2,)</f>
        <v>Personal Care</v>
      </c>
      <c r="I471" s="12" t="s">
        <v>1</v>
      </c>
      <c r="J471" s="14">
        <f>VLOOKUP(Transaction!B471,Product[#All],5,0)</f>
        <v>7200</v>
      </c>
      <c r="K471" s="14">
        <f>VLOOKUP(Transaction!B471,Product[#All],6,0)</f>
        <v>10000</v>
      </c>
      <c r="L471" s="19">
        <f>Transaction[[#This Row],[QTY]]*Transaction[[#This Row],[PURCHASE PRICE]]</f>
        <v>626400</v>
      </c>
      <c r="M471" s="19">
        <f>Transaction[[#This Row],[QTY]]*Transaction[[#This Row],[SELLING PRICE]]</f>
        <v>870000</v>
      </c>
      <c r="N471" s="12">
        <f>DAY(Transaction[[#This Row],[DATE]])</f>
        <v>14</v>
      </c>
      <c r="O471" s="12" t="str">
        <f>TEXT(Transaction[[#This Row],[DATE]],"mmm")</f>
        <v>Apr</v>
      </c>
      <c r="P471" s="12">
        <f>YEAR(Transaction[[#This Row],[DATE]])</f>
        <v>2021</v>
      </c>
    </row>
    <row r="472" spans="1:16" x14ac:dyDescent="0.3">
      <c r="A472" s="11">
        <v>44301</v>
      </c>
      <c r="B472" s="12" t="str" cm="1">
        <f t="array" ref="B472">_xlfn.XLOOKUP(G472,Product[[#All],[PRODUCT NAME]],Product[[#All],[CODE]],"",0,1)</f>
        <v>FOD004</v>
      </c>
      <c r="C472" s="12">
        <v>82</v>
      </c>
      <c r="D472" s="12" t="s">
        <v>131</v>
      </c>
      <c r="E472" s="12" t="s">
        <v>132</v>
      </c>
      <c r="F472" s="13">
        <v>0</v>
      </c>
      <c r="G472" s="12" t="s">
        <v>4</v>
      </c>
      <c r="H472" s="12" t="str">
        <f>VLOOKUP(LEFT(B472,3),Table2[#All],2,)</f>
        <v>Food</v>
      </c>
      <c r="I472" s="12" t="s">
        <v>1</v>
      </c>
      <c r="J472" s="14">
        <f>VLOOKUP(Transaction!B472,Product[#All],5,0)</f>
        <v>6200</v>
      </c>
      <c r="K472" s="14">
        <f>VLOOKUP(Transaction!B472,Product[#All],6,0)</f>
        <v>7800</v>
      </c>
      <c r="L472" s="19">
        <f>Transaction[[#This Row],[QTY]]*Transaction[[#This Row],[PURCHASE PRICE]]</f>
        <v>508400</v>
      </c>
      <c r="M472" s="19">
        <f>Transaction[[#This Row],[QTY]]*Transaction[[#This Row],[SELLING PRICE]]</f>
        <v>639600</v>
      </c>
      <c r="N472" s="12">
        <f>DAY(Transaction[[#This Row],[DATE]])</f>
        <v>15</v>
      </c>
      <c r="O472" s="12" t="str">
        <f>TEXT(Transaction[[#This Row],[DATE]],"mmm")</f>
        <v>Apr</v>
      </c>
      <c r="P472" s="12">
        <f>YEAR(Transaction[[#This Row],[DATE]])</f>
        <v>2021</v>
      </c>
    </row>
    <row r="473" spans="1:16" x14ac:dyDescent="0.3">
      <c r="A473" s="11">
        <v>44302</v>
      </c>
      <c r="B473" s="12" t="str" cm="1">
        <f t="array" ref="B473">_xlfn.XLOOKUP(G473,Product[[#All],[PRODUCT NAME]],Product[[#All],[CODE]],"",0,1)</f>
        <v>FOD003</v>
      </c>
      <c r="C473" s="12">
        <v>83</v>
      </c>
      <c r="D473" s="12" t="s">
        <v>131</v>
      </c>
      <c r="E473" s="12" t="s">
        <v>52</v>
      </c>
      <c r="F473" s="13">
        <v>0</v>
      </c>
      <c r="G473" s="12" t="s">
        <v>3</v>
      </c>
      <c r="H473" s="12" t="str">
        <f>VLOOKUP(LEFT(B473,3),Table2[#All],2,)</f>
        <v>Food</v>
      </c>
      <c r="I473" s="12" t="s">
        <v>1</v>
      </c>
      <c r="J473" s="14">
        <f>VLOOKUP(Transaction!B473,Product[#All],5,0)</f>
        <v>8750</v>
      </c>
      <c r="K473" s="14">
        <f>VLOOKUP(Transaction!B473,Product[#All],6,0)</f>
        <v>10500</v>
      </c>
      <c r="L473" s="19">
        <f>Transaction[[#This Row],[QTY]]*Transaction[[#This Row],[PURCHASE PRICE]]</f>
        <v>726250</v>
      </c>
      <c r="M473" s="19">
        <f>Transaction[[#This Row],[QTY]]*Transaction[[#This Row],[SELLING PRICE]]</f>
        <v>871500</v>
      </c>
      <c r="N473" s="12">
        <f>DAY(Transaction[[#This Row],[DATE]])</f>
        <v>16</v>
      </c>
      <c r="O473" s="12" t="str">
        <f>TEXT(Transaction[[#This Row],[DATE]],"mmm")</f>
        <v>Apr</v>
      </c>
      <c r="P473" s="12">
        <f>YEAR(Transaction[[#This Row],[DATE]])</f>
        <v>2021</v>
      </c>
    </row>
    <row r="474" spans="1:16" x14ac:dyDescent="0.3">
      <c r="A474" s="11">
        <v>44303</v>
      </c>
      <c r="B474" s="12" t="str" cm="1">
        <f t="array" ref="B474">_xlfn.XLOOKUP(G474,Product[[#All],[PRODUCT NAME]],Product[[#All],[CODE]],"",0,1)</f>
        <v>ELC009</v>
      </c>
      <c r="C474" s="12">
        <v>81</v>
      </c>
      <c r="D474" s="12" t="s">
        <v>53</v>
      </c>
      <c r="E474" s="12" t="s">
        <v>132</v>
      </c>
      <c r="F474" s="13">
        <v>0</v>
      </c>
      <c r="G474" s="12" t="s">
        <v>48</v>
      </c>
      <c r="H474" s="12" t="str">
        <f>VLOOKUP(LEFT(B474,3),Table2[#All],2,)</f>
        <v>Electronics</v>
      </c>
      <c r="I474" s="12" t="s">
        <v>1</v>
      </c>
      <c r="J474" s="14">
        <f>VLOOKUP(Transaction!B474,Product[#All],5,0)</f>
        <v>12000</v>
      </c>
      <c r="K474" s="14">
        <f>VLOOKUP(Transaction!B474,Product[#All],6,0)</f>
        <v>20000</v>
      </c>
      <c r="L474" s="19">
        <f>Transaction[[#This Row],[QTY]]*Transaction[[#This Row],[PURCHASE PRICE]]</f>
        <v>972000</v>
      </c>
      <c r="M474" s="19">
        <f>Transaction[[#This Row],[QTY]]*Transaction[[#This Row],[SELLING PRICE]]</f>
        <v>1620000</v>
      </c>
      <c r="N474" s="12">
        <f>DAY(Transaction[[#This Row],[DATE]])</f>
        <v>17</v>
      </c>
      <c r="O474" s="12" t="str">
        <f>TEXT(Transaction[[#This Row],[DATE]],"mmm")</f>
        <v>Apr</v>
      </c>
      <c r="P474" s="12">
        <f>YEAR(Transaction[[#This Row],[DATE]])</f>
        <v>2021</v>
      </c>
    </row>
    <row r="475" spans="1:16" x14ac:dyDescent="0.3">
      <c r="A475" s="11">
        <v>44304</v>
      </c>
      <c r="B475" s="12" t="str" cm="1">
        <f t="array" ref="B475">_xlfn.XLOOKUP(G475,Product[[#All],[PRODUCT NAME]],Product[[#All],[CODE]],"",0,1)</f>
        <v>PRC009</v>
      </c>
      <c r="C475" s="12">
        <v>76</v>
      </c>
      <c r="D475" s="12" t="s">
        <v>53</v>
      </c>
      <c r="E475" s="12" t="s">
        <v>52</v>
      </c>
      <c r="F475" s="13">
        <v>0</v>
      </c>
      <c r="G475" s="12" t="s">
        <v>29</v>
      </c>
      <c r="H475" s="12" t="str">
        <f>VLOOKUP(LEFT(B475,3),Table2[#All],2,)</f>
        <v>Personal Care</v>
      </c>
      <c r="I475" s="12" t="s">
        <v>1</v>
      </c>
      <c r="J475" s="14">
        <f>VLOOKUP(Transaction!B475,Product[#All],5,0)</f>
        <v>21000</v>
      </c>
      <c r="K475" s="14">
        <f>VLOOKUP(Transaction!B475,Product[#All],6,0)</f>
        <v>25000</v>
      </c>
      <c r="L475" s="19">
        <f>Transaction[[#This Row],[QTY]]*Transaction[[#This Row],[PURCHASE PRICE]]</f>
        <v>1596000</v>
      </c>
      <c r="M475" s="19">
        <f>Transaction[[#This Row],[QTY]]*Transaction[[#This Row],[SELLING PRICE]]</f>
        <v>1900000</v>
      </c>
      <c r="N475" s="12">
        <f>DAY(Transaction[[#This Row],[DATE]])</f>
        <v>18</v>
      </c>
      <c r="O475" s="12" t="str">
        <f>TEXT(Transaction[[#This Row],[DATE]],"mmm")</f>
        <v>Apr</v>
      </c>
      <c r="P475" s="12">
        <f>YEAR(Transaction[[#This Row],[DATE]])</f>
        <v>2021</v>
      </c>
    </row>
    <row r="476" spans="1:16" x14ac:dyDescent="0.3">
      <c r="A476" s="11">
        <v>44305</v>
      </c>
      <c r="B476" s="12" t="str" cm="1">
        <f t="array" ref="B476">_xlfn.XLOOKUP(G476,Product[[#All],[PRODUCT NAME]],Product[[#All],[CODE]],"",0,1)</f>
        <v>FOD003</v>
      </c>
      <c r="C476" s="12">
        <v>77</v>
      </c>
      <c r="D476" s="12" t="s">
        <v>130</v>
      </c>
      <c r="E476" s="12" t="s">
        <v>52</v>
      </c>
      <c r="F476" s="13">
        <v>0</v>
      </c>
      <c r="G476" s="12" t="s">
        <v>3</v>
      </c>
      <c r="H476" s="12" t="str">
        <f>VLOOKUP(LEFT(B476,3),Table2[#All],2,)</f>
        <v>Food</v>
      </c>
      <c r="I476" s="12" t="s">
        <v>1</v>
      </c>
      <c r="J476" s="14">
        <f>VLOOKUP(Transaction!B476,Product[#All],5,0)</f>
        <v>8750</v>
      </c>
      <c r="K476" s="14">
        <f>VLOOKUP(Transaction!B476,Product[#All],6,0)</f>
        <v>10500</v>
      </c>
      <c r="L476" s="19">
        <f>Transaction[[#This Row],[QTY]]*Transaction[[#This Row],[PURCHASE PRICE]]</f>
        <v>673750</v>
      </c>
      <c r="M476" s="19">
        <f>Transaction[[#This Row],[QTY]]*Transaction[[#This Row],[SELLING PRICE]]</f>
        <v>808500</v>
      </c>
      <c r="N476" s="12">
        <f>DAY(Transaction[[#This Row],[DATE]])</f>
        <v>19</v>
      </c>
      <c r="O476" s="12" t="str">
        <f>TEXT(Transaction[[#This Row],[DATE]],"mmm")</f>
        <v>Apr</v>
      </c>
      <c r="P476" s="12">
        <f>YEAR(Transaction[[#This Row],[DATE]])</f>
        <v>2021</v>
      </c>
    </row>
    <row r="477" spans="1:16" x14ac:dyDescent="0.3">
      <c r="A477" s="11">
        <v>44306</v>
      </c>
      <c r="B477" s="12" t="str" cm="1">
        <f t="array" ref="B477">_xlfn.XLOOKUP(G477,Product[[#All],[PRODUCT NAME]],Product[[#All],[CODE]],"",0,1)</f>
        <v>ELC008</v>
      </c>
      <c r="C477" s="12">
        <v>83</v>
      </c>
      <c r="D477" s="12" t="s">
        <v>131</v>
      </c>
      <c r="E477" s="12" t="s">
        <v>132</v>
      </c>
      <c r="F477" s="13">
        <v>0</v>
      </c>
      <c r="G477" s="12" t="s">
        <v>47</v>
      </c>
      <c r="H477" s="12" t="str">
        <f>VLOOKUP(LEFT(B477,3),Table2[#All],2,)</f>
        <v>Electronics</v>
      </c>
      <c r="I477" s="12" t="s">
        <v>1</v>
      </c>
      <c r="J477" s="14">
        <f>VLOOKUP(Transaction!B477,Product[#All],5,0)</f>
        <v>20000</v>
      </c>
      <c r="K477" s="14">
        <f>VLOOKUP(Transaction!B477,Product[#All],6,0)</f>
        <v>35000</v>
      </c>
      <c r="L477" s="19">
        <f>Transaction[[#This Row],[QTY]]*Transaction[[#This Row],[PURCHASE PRICE]]</f>
        <v>1660000</v>
      </c>
      <c r="M477" s="19">
        <f>Transaction[[#This Row],[QTY]]*Transaction[[#This Row],[SELLING PRICE]]</f>
        <v>2905000</v>
      </c>
      <c r="N477" s="12">
        <f>DAY(Transaction[[#This Row],[DATE]])</f>
        <v>20</v>
      </c>
      <c r="O477" s="12" t="str">
        <f>TEXT(Transaction[[#This Row],[DATE]],"mmm")</f>
        <v>Apr</v>
      </c>
      <c r="P477" s="12">
        <f>YEAR(Transaction[[#This Row],[DATE]])</f>
        <v>2021</v>
      </c>
    </row>
    <row r="478" spans="1:16" x14ac:dyDescent="0.3">
      <c r="A478" s="11">
        <v>44307</v>
      </c>
      <c r="B478" s="12" t="str" cm="1">
        <f t="array" ref="B478">_xlfn.XLOOKUP(G478,Product[[#All],[PRODUCT NAME]],Product[[#All],[CODE]],"",0,1)</f>
        <v>PRC005</v>
      </c>
      <c r="C478" s="12">
        <v>80</v>
      </c>
      <c r="D478" s="12" t="s">
        <v>130</v>
      </c>
      <c r="E478" s="12" t="s">
        <v>52</v>
      </c>
      <c r="F478" s="13">
        <v>0</v>
      </c>
      <c r="G478" s="12" t="s">
        <v>25</v>
      </c>
      <c r="H478" s="12" t="str">
        <f>VLOOKUP(LEFT(B478,3),Table2[#All],2,)</f>
        <v>Personal Care</v>
      </c>
      <c r="I478" s="12" t="s">
        <v>1</v>
      </c>
      <c r="J478" s="14">
        <f>VLOOKUP(Transaction!B478,Product[#All],5,0)</f>
        <v>20500</v>
      </c>
      <c r="K478" s="14">
        <f>VLOOKUP(Transaction!B478,Product[#All],6,0)</f>
        <v>24000</v>
      </c>
      <c r="L478" s="19">
        <f>Transaction[[#This Row],[QTY]]*Transaction[[#This Row],[PURCHASE PRICE]]</f>
        <v>1640000</v>
      </c>
      <c r="M478" s="19">
        <f>Transaction[[#This Row],[QTY]]*Transaction[[#This Row],[SELLING PRICE]]</f>
        <v>1920000</v>
      </c>
      <c r="N478" s="12">
        <f>DAY(Transaction[[#This Row],[DATE]])</f>
        <v>21</v>
      </c>
      <c r="O478" s="12" t="str">
        <f>TEXT(Transaction[[#This Row],[DATE]],"mmm")</f>
        <v>Apr</v>
      </c>
      <c r="P478" s="12">
        <f>YEAR(Transaction[[#This Row],[DATE]])</f>
        <v>2021</v>
      </c>
    </row>
    <row r="479" spans="1:16" x14ac:dyDescent="0.3">
      <c r="A479" s="11">
        <v>44308</v>
      </c>
      <c r="B479" s="12" t="str" cm="1">
        <f t="array" ref="B479">_xlfn.XLOOKUP(G479,Product[[#All],[PRODUCT NAME]],Product[[#All],[CODE]],"",0,1)</f>
        <v>BEV006</v>
      </c>
      <c r="C479" s="12">
        <v>71</v>
      </c>
      <c r="D479" s="12" t="s">
        <v>131</v>
      </c>
      <c r="E479" s="12" t="s">
        <v>52</v>
      </c>
      <c r="F479" s="13">
        <v>0</v>
      </c>
      <c r="G479" s="12" t="s">
        <v>16</v>
      </c>
      <c r="H479" s="12" t="str">
        <f>VLOOKUP(LEFT(B479,3),Table2[#All],2,)</f>
        <v>Beverage</v>
      </c>
      <c r="I479" s="12" t="s">
        <v>1</v>
      </c>
      <c r="J479" s="14">
        <f>VLOOKUP(Transaction!B479,Product[#All],5,0)</f>
        <v>7200</v>
      </c>
      <c r="K479" s="14">
        <f>VLOOKUP(Transaction!B479,Product[#All],6,0)</f>
        <v>9500</v>
      </c>
      <c r="L479" s="19">
        <f>Transaction[[#This Row],[QTY]]*Transaction[[#This Row],[PURCHASE PRICE]]</f>
        <v>511200</v>
      </c>
      <c r="M479" s="19">
        <f>Transaction[[#This Row],[QTY]]*Transaction[[#This Row],[SELLING PRICE]]</f>
        <v>674500</v>
      </c>
      <c r="N479" s="12">
        <f>DAY(Transaction[[#This Row],[DATE]])</f>
        <v>22</v>
      </c>
      <c r="O479" s="12" t="str">
        <f>TEXT(Transaction[[#This Row],[DATE]],"mmm")</f>
        <v>Apr</v>
      </c>
      <c r="P479" s="12">
        <f>YEAR(Transaction[[#This Row],[DATE]])</f>
        <v>2021</v>
      </c>
    </row>
    <row r="480" spans="1:16" x14ac:dyDescent="0.3">
      <c r="A480" s="11">
        <v>44309</v>
      </c>
      <c r="B480" s="12" t="str" cm="1">
        <f t="array" ref="B480">_xlfn.XLOOKUP(G480,Product[[#All],[PRODUCT NAME]],Product[[#All],[CODE]],"",0,1)</f>
        <v>PRC008</v>
      </c>
      <c r="C480" s="12">
        <v>75</v>
      </c>
      <c r="D480" s="12" t="s">
        <v>131</v>
      </c>
      <c r="E480" s="12" t="s">
        <v>132</v>
      </c>
      <c r="F480" s="13">
        <v>0</v>
      </c>
      <c r="G480" s="12" t="s">
        <v>28</v>
      </c>
      <c r="H480" s="12" t="str">
        <f>VLOOKUP(LEFT(B480,3),Table2[#All],2,)</f>
        <v>Personal Care</v>
      </c>
      <c r="I480" s="12" t="s">
        <v>1</v>
      </c>
      <c r="J480" s="14">
        <f>VLOOKUP(Transaction!B480,Product[#All],5,0)</f>
        <v>13500</v>
      </c>
      <c r="K480" s="14">
        <f>VLOOKUP(Transaction!B480,Product[#All],6,0)</f>
        <v>17000</v>
      </c>
      <c r="L480" s="19">
        <f>Transaction[[#This Row],[QTY]]*Transaction[[#This Row],[PURCHASE PRICE]]</f>
        <v>1012500</v>
      </c>
      <c r="M480" s="19">
        <f>Transaction[[#This Row],[QTY]]*Transaction[[#This Row],[SELLING PRICE]]</f>
        <v>1275000</v>
      </c>
      <c r="N480" s="12">
        <f>DAY(Transaction[[#This Row],[DATE]])</f>
        <v>23</v>
      </c>
      <c r="O480" s="12" t="str">
        <f>TEXT(Transaction[[#This Row],[DATE]],"mmm")</f>
        <v>Apr</v>
      </c>
      <c r="P480" s="12">
        <f>YEAR(Transaction[[#This Row],[DATE]])</f>
        <v>2021</v>
      </c>
    </row>
    <row r="481" spans="1:16" x14ac:dyDescent="0.3">
      <c r="A481" s="11">
        <v>44310</v>
      </c>
      <c r="B481" s="12" t="str" cm="1">
        <f t="array" ref="B481">_xlfn.XLOOKUP(G481,Product[[#All],[PRODUCT NAME]],Product[[#All],[CODE]],"",0,1)</f>
        <v>PRC007</v>
      </c>
      <c r="C481" s="12">
        <v>74</v>
      </c>
      <c r="D481" s="12" t="s">
        <v>53</v>
      </c>
      <c r="E481" s="12" t="s">
        <v>132</v>
      </c>
      <c r="F481" s="13">
        <v>0</v>
      </c>
      <c r="G481" s="12" t="s">
        <v>27</v>
      </c>
      <c r="H481" s="12" t="str">
        <f>VLOOKUP(LEFT(B481,3),Table2[#All],2,)</f>
        <v>Personal Care</v>
      </c>
      <c r="I481" s="12" t="s">
        <v>1</v>
      </c>
      <c r="J481" s="14">
        <f>VLOOKUP(Transaction!B481,Product[#All],5,0)</f>
        <v>9500</v>
      </c>
      <c r="K481" s="14">
        <f>VLOOKUP(Transaction!B481,Product[#All],6,0)</f>
        <v>12000</v>
      </c>
      <c r="L481" s="19">
        <f>Transaction[[#This Row],[QTY]]*Transaction[[#This Row],[PURCHASE PRICE]]</f>
        <v>703000</v>
      </c>
      <c r="M481" s="19">
        <f>Transaction[[#This Row],[QTY]]*Transaction[[#This Row],[SELLING PRICE]]</f>
        <v>888000</v>
      </c>
      <c r="N481" s="12">
        <f>DAY(Transaction[[#This Row],[DATE]])</f>
        <v>24</v>
      </c>
      <c r="O481" s="12" t="str">
        <f>TEXT(Transaction[[#This Row],[DATE]],"mmm")</f>
        <v>Apr</v>
      </c>
      <c r="P481" s="12">
        <f>YEAR(Transaction[[#This Row],[DATE]])</f>
        <v>2021</v>
      </c>
    </row>
    <row r="482" spans="1:16" x14ac:dyDescent="0.3">
      <c r="A482" s="11">
        <v>44311</v>
      </c>
      <c r="B482" s="12" t="str" cm="1">
        <f t="array" ref="B482">_xlfn.XLOOKUP(G482,Product[[#All],[PRODUCT NAME]],Product[[#All],[CODE]],"",0,1)</f>
        <v>BEV004</v>
      </c>
      <c r="C482" s="12">
        <v>75</v>
      </c>
      <c r="D482" s="12" t="s">
        <v>131</v>
      </c>
      <c r="E482" s="12" t="s">
        <v>52</v>
      </c>
      <c r="F482" s="13">
        <v>0</v>
      </c>
      <c r="G482" s="12" t="s">
        <v>14</v>
      </c>
      <c r="H482" s="12" t="str">
        <f>VLOOKUP(LEFT(B482,3),Table2[#All],2,)</f>
        <v>Beverage</v>
      </c>
      <c r="I482" s="12" t="s">
        <v>1</v>
      </c>
      <c r="J482" s="14">
        <f>VLOOKUP(Transaction!B482,Product[#All],5,0)</f>
        <v>8000</v>
      </c>
      <c r="K482" s="14">
        <f>VLOOKUP(Transaction!B482,Product[#All],6,0)</f>
        <v>10500</v>
      </c>
      <c r="L482" s="19">
        <f>Transaction[[#This Row],[QTY]]*Transaction[[#This Row],[PURCHASE PRICE]]</f>
        <v>600000</v>
      </c>
      <c r="M482" s="19">
        <f>Transaction[[#This Row],[QTY]]*Transaction[[#This Row],[SELLING PRICE]]</f>
        <v>787500</v>
      </c>
      <c r="N482" s="12">
        <f>DAY(Transaction[[#This Row],[DATE]])</f>
        <v>25</v>
      </c>
      <c r="O482" s="12" t="str">
        <f>TEXT(Transaction[[#This Row],[DATE]],"mmm")</f>
        <v>Apr</v>
      </c>
      <c r="P482" s="12">
        <f>YEAR(Transaction[[#This Row],[DATE]])</f>
        <v>2021</v>
      </c>
    </row>
    <row r="483" spans="1:16" x14ac:dyDescent="0.3">
      <c r="A483" s="11">
        <v>44312</v>
      </c>
      <c r="B483" s="12" t="str" cm="1">
        <f t="array" ref="B483">_xlfn.XLOOKUP(G483,Product[[#All],[PRODUCT NAME]],Product[[#All],[CODE]],"",0,1)</f>
        <v>BEV003</v>
      </c>
      <c r="C483" s="12">
        <v>80</v>
      </c>
      <c r="D483" s="12" t="s">
        <v>53</v>
      </c>
      <c r="E483" s="12" t="s">
        <v>52</v>
      </c>
      <c r="F483" s="13">
        <v>0</v>
      </c>
      <c r="G483" s="12" t="s">
        <v>13</v>
      </c>
      <c r="H483" s="12" t="str">
        <f>VLOOKUP(LEFT(B483,3),Table2[#All],2,)</f>
        <v>Beverage</v>
      </c>
      <c r="I483" s="12" t="s">
        <v>1</v>
      </c>
      <c r="J483" s="14">
        <f>VLOOKUP(Transaction!B483,Product[#All],5,0)</f>
        <v>3000</v>
      </c>
      <c r="K483" s="14">
        <f>VLOOKUP(Transaction!B483,Product[#All],6,0)</f>
        <v>4500</v>
      </c>
      <c r="L483" s="19">
        <f>Transaction[[#This Row],[QTY]]*Transaction[[#This Row],[PURCHASE PRICE]]</f>
        <v>240000</v>
      </c>
      <c r="M483" s="19">
        <f>Transaction[[#This Row],[QTY]]*Transaction[[#This Row],[SELLING PRICE]]</f>
        <v>360000</v>
      </c>
      <c r="N483" s="12">
        <f>DAY(Transaction[[#This Row],[DATE]])</f>
        <v>26</v>
      </c>
      <c r="O483" s="12" t="str">
        <f>TEXT(Transaction[[#This Row],[DATE]],"mmm")</f>
        <v>Apr</v>
      </c>
      <c r="P483" s="12">
        <f>YEAR(Transaction[[#This Row],[DATE]])</f>
        <v>2021</v>
      </c>
    </row>
    <row r="484" spans="1:16" x14ac:dyDescent="0.3">
      <c r="A484" s="11">
        <v>44313</v>
      </c>
      <c r="B484" s="12" t="str" cm="1">
        <f t="array" ref="B484">_xlfn.XLOOKUP(G484,Product[[#All],[PRODUCT NAME]],Product[[#All],[CODE]],"",0,1)</f>
        <v>PRC010</v>
      </c>
      <c r="C484" s="12">
        <v>72</v>
      </c>
      <c r="D484" s="12" t="s">
        <v>131</v>
      </c>
      <c r="E484" s="12" t="s">
        <v>132</v>
      </c>
      <c r="F484" s="13">
        <v>0</v>
      </c>
      <c r="G484" s="12" t="s">
        <v>30</v>
      </c>
      <c r="H484" s="12" t="str">
        <f>VLOOKUP(LEFT(B484,3),Table2[#All],2,)</f>
        <v>Personal Care</v>
      </c>
      <c r="I484" s="12" t="s">
        <v>1</v>
      </c>
      <c r="J484" s="14">
        <f>VLOOKUP(Transaction!B484,Product[#All],5,0)</f>
        <v>24500</v>
      </c>
      <c r="K484" s="14">
        <f>VLOOKUP(Transaction!B484,Product[#All],6,0)</f>
        <v>29000</v>
      </c>
      <c r="L484" s="19">
        <f>Transaction[[#This Row],[QTY]]*Transaction[[#This Row],[PURCHASE PRICE]]</f>
        <v>1764000</v>
      </c>
      <c r="M484" s="19">
        <f>Transaction[[#This Row],[QTY]]*Transaction[[#This Row],[SELLING PRICE]]</f>
        <v>2088000</v>
      </c>
      <c r="N484" s="12">
        <f>DAY(Transaction[[#This Row],[DATE]])</f>
        <v>27</v>
      </c>
      <c r="O484" s="12" t="str">
        <f>TEXT(Transaction[[#This Row],[DATE]],"mmm")</f>
        <v>Apr</v>
      </c>
      <c r="P484" s="12">
        <f>YEAR(Transaction[[#This Row],[DATE]])</f>
        <v>2021</v>
      </c>
    </row>
    <row r="485" spans="1:16" x14ac:dyDescent="0.3">
      <c r="A485" s="11">
        <v>44314</v>
      </c>
      <c r="B485" s="12" t="str" cm="1">
        <f t="array" ref="B485">_xlfn.XLOOKUP(G485,Product[[#All],[PRODUCT NAME]],Product[[#All],[CODE]],"",0,1)</f>
        <v>ELC004</v>
      </c>
      <c r="C485" s="12">
        <v>81</v>
      </c>
      <c r="D485" s="12" t="s">
        <v>130</v>
      </c>
      <c r="E485" s="12" t="s">
        <v>132</v>
      </c>
      <c r="F485" s="13">
        <v>0</v>
      </c>
      <c r="G485" s="12" t="s">
        <v>44</v>
      </c>
      <c r="H485" s="12" t="str">
        <f>VLOOKUP(LEFT(B485,3),Table2[#All],2,)</f>
        <v>Electronics</v>
      </c>
      <c r="I485" s="12" t="s">
        <v>1</v>
      </c>
      <c r="J485" s="14">
        <f>VLOOKUP(Transaction!B485,Product[#All],5,0)</f>
        <v>20000</v>
      </c>
      <c r="K485" s="14">
        <f>VLOOKUP(Transaction!B485,Product[#All],6,0)</f>
        <v>30000</v>
      </c>
      <c r="L485" s="19">
        <f>Transaction[[#This Row],[QTY]]*Transaction[[#This Row],[PURCHASE PRICE]]</f>
        <v>1620000</v>
      </c>
      <c r="M485" s="19">
        <f>Transaction[[#This Row],[QTY]]*Transaction[[#This Row],[SELLING PRICE]]</f>
        <v>2430000</v>
      </c>
      <c r="N485" s="12">
        <f>DAY(Transaction[[#This Row],[DATE]])</f>
        <v>28</v>
      </c>
      <c r="O485" s="12" t="str">
        <f>TEXT(Transaction[[#This Row],[DATE]],"mmm")</f>
        <v>Apr</v>
      </c>
      <c r="P485" s="12">
        <f>YEAR(Transaction[[#This Row],[DATE]])</f>
        <v>2021</v>
      </c>
    </row>
    <row r="486" spans="1:16" x14ac:dyDescent="0.3">
      <c r="A486" s="11">
        <v>44315</v>
      </c>
      <c r="B486" s="12" t="str" cm="1">
        <f t="array" ref="B486">_xlfn.XLOOKUP(G486,Product[[#All],[PRODUCT NAME]],Product[[#All],[CODE]],"",0,1)</f>
        <v>STA003</v>
      </c>
      <c r="C486" s="12">
        <v>82</v>
      </c>
      <c r="D486" s="12" t="s">
        <v>131</v>
      </c>
      <c r="E486" s="12" t="s">
        <v>52</v>
      </c>
      <c r="F486" s="13">
        <v>0</v>
      </c>
      <c r="G486" s="12" t="s">
        <v>33</v>
      </c>
      <c r="H486" s="12" t="str">
        <f>VLOOKUP(LEFT(B486,3),Table2[#All],2,)</f>
        <v>Stationery</v>
      </c>
      <c r="I486" s="12" t="s">
        <v>1</v>
      </c>
      <c r="J486" s="14">
        <f>VLOOKUP(Transaction!B486,Product[#All],5,0)</f>
        <v>2500</v>
      </c>
      <c r="K486" s="14">
        <f>VLOOKUP(Transaction!B486,Product[#All],6,0)</f>
        <v>4000</v>
      </c>
      <c r="L486" s="19">
        <f>Transaction[[#This Row],[QTY]]*Transaction[[#This Row],[PURCHASE PRICE]]</f>
        <v>205000</v>
      </c>
      <c r="M486" s="19">
        <f>Transaction[[#This Row],[QTY]]*Transaction[[#This Row],[SELLING PRICE]]</f>
        <v>328000</v>
      </c>
      <c r="N486" s="12">
        <f>DAY(Transaction[[#This Row],[DATE]])</f>
        <v>29</v>
      </c>
      <c r="O486" s="12" t="str">
        <f>TEXT(Transaction[[#This Row],[DATE]],"mmm")</f>
        <v>Apr</v>
      </c>
      <c r="P486" s="12">
        <f>YEAR(Transaction[[#This Row],[DATE]])</f>
        <v>2021</v>
      </c>
    </row>
    <row r="487" spans="1:16" x14ac:dyDescent="0.3">
      <c r="A487" s="11">
        <v>44316</v>
      </c>
      <c r="B487" s="12" t="str" cm="1">
        <f t="array" ref="B487">_xlfn.XLOOKUP(G487,Product[[#All],[PRODUCT NAME]],Product[[#All],[CODE]],"",0,1)</f>
        <v>STA002</v>
      </c>
      <c r="C487" s="12">
        <v>75</v>
      </c>
      <c r="D487" s="12" t="s">
        <v>131</v>
      </c>
      <c r="E487" s="12" t="s">
        <v>52</v>
      </c>
      <c r="F487" s="13">
        <v>0</v>
      </c>
      <c r="G487" s="12" t="s">
        <v>32</v>
      </c>
      <c r="H487" s="12" t="str">
        <f>VLOOKUP(LEFT(B487,3),Table2[#All],2,)</f>
        <v>Stationery</v>
      </c>
      <c r="I487" s="12" t="s">
        <v>1</v>
      </c>
      <c r="J487" s="14">
        <f>VLOOKUP(Transaction!B487,Product[#All],5,0)</f>
        <v>5500</v>
      </c>
      <c r="K487" s="14">
        <f>VLOOKUP(Transaction!B487,Product[#All],6,0)</f>
        <v>7500</v>
      </c>
      <c r="L487" s="19">
        <f>Transaction[[#This Row],[QTY]]*Transaction[[#This Row],[PURCHASE PRICE]]</f>
        <v>412500</v>
      </c>
      <c r="M487" s="19">
        <f>Transaction[[#This Row],[QTY]]*Transaction[[#This Row],[SELLING PRICE]]</f>
        <v>562500</v>
      </c>
      <c r="N487" s="12">
        <f>DAY(Transaction[[#This Row],[DATE]])</f>
        <v>30</v>
      </c>
      <c r="O487" s="12" t="str">
        <f>TEXT(Transaction[[#This Row],[DATE]],"mmm")</f>
        <v>Apr</v>
      </c>
      <c r="P487" s="12">
        <f>YEAR(Transaction[[#This Row],[DATE]])</f>
        <v>2021</v>
      </c>
    </row>
    <row r="488" spans="1:16" x14ac:dyDescent="0.3">
      <c r="A488" s="11">
        <v>44317</v>
      </c>
      <c r="B488" s="12" t="str" cm="1">
        <f t="array" ref="B488">_xlfn.XLOOKUP(G488,Product[[#All],[PRODUCT NAME]],Product[[#All],[CODE]],"",0,1)</f>
        <v>BEV008</v>
      </c>
      <c r="C488" s="12">
        <v>70</v>
      </c>
      <c r="D488" s="12" t="s">
        <v>130</v>
      </c>
      <c r="E488" s="12" t="s">
        <v>52</v>
      </c>
      <c r="F488" s="13">
        <v>0</v>
      </c>
      <c r="G488" s="12" t="s">
        <v>18</v>
      </c>
      <c r="H488" s="12" t="str">
        <f>VLOOKUP(LEFT(B488,3),Table2[#All],2,)</f>
        <v>Beverage</v>
      </c>
      <c r="I488" s="12" t="s">
        <v>1</v>
      </c>
      <c r="J488" s="14">
        <f>VLOOKUP(Transaction!B488,Product[#All],5,0)</f>
        <v>11000</v>
      </c>
      <c r="K488" s="14">
        <f>VLOOKUP(Transaction!B488,Product[#All],6,0)</f>
        <v>14000</v>
      </c>
      <c r="L488" s="19">
        <f>Transaction[[#This Row],[QTY]]*Transaction[[#This Row],[PURCHASE PRICE]]</f>
        <v>770000</v>
      </c>
      <c r="M488" s="19">
        <f>Transaction[[#This Row],[QTY]]*Transaction[[#This Row],[SELLING PRICE]]</f>
        <v>980000</v>
      </c>
      <c r="N488" s="12">
        <f>DAY(Transaction[[#This Row],[DATE]])</f>
        <v>1</v>
      </c>
      <c r="O488" s="12" t="str">
        <f>TEXT(Transaction[[#This Row],[DATE]],"mmm")</f>
        <v>May</v>
      </c>
      <c r="P488" s="12">
        <f>YEAR(Transaction[[#This Row],[DATE]])</f>
        <v>2021</v>
      </c>
    </row>
    <row r="489" spans="1:16" x14ac:dyDescent="0.3">
      <c r="A489" s="11">
        <v>44318</v>
      </c>
      <c r="B489" s="12" t="str" cm="1">
        <f t="array" ref="B489">_xlfn.XLOOKUP(G489,Product[[#All],[PRODUCT NAME]],Product[[#All],[CODE]],"",0,1)</f>
        <v>BEV006</v>
      </c>
      <c r="C489" s="12">
        <v>73</v>
      </c>
      <c r="D489" s="12" t="s">
        <v>130</v>
      </c>
      <c r="E489" s="12" t="s">
        <v>132</v>
      </c>
      <c r="F489" s="13">
        <v>0</v>
      </c>
      <c r="G489" s="12" t="s">
        <v>16</v>
      </c>
      <c r="H489" s="12" t="str">
        <f>VLOOKUP(LEFT(B489,3),Table2[#All],2,)</f>
        <v>Beverage</v>
      </c>
      <c r="I489" s="12" t="s">
        <v>1</v>
      </c>
      <c r="J489" s="14">
        <f>VLOOKUP(Transaction!B489,Product[#All],5,0)</f>
        <v>7200</v>
      </c>
      <c r="K489" s="14">
        <f>VLOOKUP(Transaction!B489,Product[#All],6,0)</f>
        <v>9500</v>
      </c>
      <c r="L489" s="19">
        <f>Transaction[[#This Row],[QTY]]*Transaction[[#This Row],[PURCHASE PRICE]]</f>
        <v>525600</v>
      </c>
      <c r="M489" s="19">
        <f>Transaction[[#This Row],[QTY]]*Transaction[[#This Row],[SELLING PRICE]]</f>
        <v>693500</v>
      </c>
      <c r="N489" s="12">
        <f>DAY(Transaction[[#This Row],[DATE]])</f>
        <v>2</v>
      </c>
      <c r="O489" s="12" t="str">
        <f>TEXT(Transaction[[#This Row],[DATE]],"mmm")</f>
        <v>May</v>
      </c>
      <c r="P489" s="12">
        <f>YEAR(Transaction[[#This Row],[DATE]])</f>
        <v>2021</v>
      </c>
    </row>
    <row r="490" spans="1:16" x14ac:dyDescent="0.3">
      <c r="A490" s="11">
        <v>44319</v>
      </c>
      <c r="B490" s="12" t="str" cm="1">
        <f t="array" ref="B490">_xlfn.XLOOKUP(G490,Product[[#All],[PRODUCT NAME]],Product[[#All],[CODE]],"",0,1)</f>
        <v>STA006</v>
      </c>
      <c r="C490" s="12">
        <v>79</v>
      </c>
      <c r="D490" s="12" t="s">
        <v>130</v>
      </c>
      <c r="E490" s="12" t="s">
        <v>132</v>
      </c>
      <c r="F490" s="13">
        <v>0</v>
      </c>
      <c r="G490" s="12" t="s">
        <v>36</v>
      </c>
      <c r="H490" s="12" t="str">
        <f>VLOOKUP(LEFT(B490,3),Table2[#All],2,)</f>
        <v>Stationery</v>
      </c>
      <c r="I490" s="12" t="s">
        <v>1</v>
      </c>
      <c r="J490" s="14">
        <f>VLOOKUP(Transaction!B490,Product[#All],5,0)</f>
        <v>3000</v>
      </c>
      <c r="K490" s="14">
        <f>VLOOKUP(Transaction!B490,Product[#All],6,0)</f>
        <v>5000</v>
      </c>
      <c r="L490" s="19">
        <f>Transaction[[#This Row],[QTY]]*Transaction[[#This Row],[PURCHASE PRICE]]</f>
        <v>237000</v>
      </c>
      <c r="M490" s="19">
        <f>Transaction[[#This Row],[QTY]]*Transaction[[#This Row],[SELLING PRICE]]</f>
        <v>395000</v>
      </c>
      <c r="N490" s="12">
        <f>DAY(Transaction[[#This Row],[DATE]])</f>
        <v>3</v>
      </c>
      <c r="O490" s="12" t="str">
        <f>TEXT(Transaction[[#This Row],[DATE]],"mmm")</f>
        <v>May</v>
      </c>
      <c r="P490" s="12">
        <f>YEAR(Transaction[[#This Row],[DATE]])</f>
        <v>2021</v>
      </c>
    </row>
    <row r="491" spans="1:16" x14ac:dyDescent="0.3">
      <c r="A491" s="11">
        <v>44320</v>
      </c>
      <c r="B491" s="12" t="str" cm="1">
        <f t="array" ref="B491">_xlfn.XLOOKUP(G491,Product[[#All],[PRODUCT NAME]],Product[[#All],[CODE]],"",0,1)</f>
        <v>FOD005</v>
      </c>
      <c r="C491" s="12">
        <v>77</v>
      </c>
      <c r="D491" s="12" t="s">
        <v>131</v>
      </c>
      <c r="E491" s="12" t="s">
        <v>52</v>
      </c>
      <c r="F491" s="13">
        <v>0</v>
      </c>
      <c r="G491" s="12" t="s">
        <v>5</v>
      </c>
      <c r="H491" s="12" t="str">
        <f>VLOOKUP(LEFT(B491,3),Table2[#All],2,)</f>
        <v>Food</v>
      </c>
      <c r="I491" s="12" t="s">
        <v>1</v>
      </c>
      <c r="J491" s="14">
        <f>VLOOKUP(Transaction!B491,Product[#All],5,0)</f>
        <v>12500</v>
      </c>
      <c r="K491" s="14">
        <f>VLOOKUP(Transaction!B491,Product[#All],6,0)</f>
        <v>15000</v>
      </c>
      <c r="L491" s="19">
        <f>Transaction[[#This Row],[QTY]]*Transaction[[#This Row],[PURCHASE PRICE]]</f>
        <v>962500</v>
      </c>
      <c r="M491" s="19">
        <f>Transaction[[#This Row],[QTY]]*Transaction[[#This Row],[SELLING PRICE]]</f>
        <v>1155000</v>
      </c>
      <c r="N491" s="12">
        <f>DAY(Transaction[[#This Row],[DATE]])</f>
        <v>4</v>
      </c>
      <c r="O491" s="12" t="str">
        <f>TEXT(Transaction[[#This Row],[DATE]],"mmm")</f>
        <v>May</v>
      </c>
      <c r="P491" s="12">
        <f>YEAR(Transaction[[#This Row],[DATE]])</f>
        <v>2021</v>
      </c>
    </row>
    <row r="492" spans="1:16" x14ac:dyDescent="0.3">
      <c r="A492" s="11">
        <v>44321</v>
      </c>
      <c r="B492" s="12" t="str" cm="1">
        <f t="array" ref="B492">_xlfn.XLOOKUP(G492,Product[[#All],[PRODUCT NAME]],Product[[#All],[CODE]],"",0,1)</f>
        <v>BEV007</v>
      </c>
      <c r="C492" s="12">
        <v>71</v>
      </c>
      <c r="D492" s="12" t="s">
        <v>130</v>
      </c>
      <c r="E492" s="12" t="s">
        <v>132</v>
      </c>
      <c r="F492" s="13">
        <v>0</v>
      </c>
      <c r="G492" s="12" t="s">
        <v>17</v>
      </c>
      <c r="H492" s="12" t="str">
        <f>VLOOKUP(LEFT(B492,3),Table2[#All],2,)</f>
        <v>Beverage</v>
      </c>
      <c r="I492" s="12" t="s">
        <v>1</v>
      </c>
      <c r="J492" s="14">
        <f>VLOOKUP(Transaction!B492,Product[#All],5,0)</f>
        <v>9800</v>
      </c>
      <c r="K492" s="14">
        <f>VLOOKUP(Transaction!B492,Product[#All],6,0)</f>
        <v>12500</v>
      </c>
      <c r="L492" s="19">
        <f>Transaction[[#This Row],[QTY]]*Transaction[[#This Row],[PURCHASE PRICE]]</f>
        <v>695800</v>
      </c>
      <c r="M492" s="19">
        <f>Transaction[[#This Row],[QTY]]*Transaction[[#This Row],[SELLING PRICE]]</f>
        <v>887500</v>
      </c>
      <c r="N492" s="12">
        <f>DAY(Transaction[[#This Row],[DATE]])</f>
        <v>5</v>
      </c>
      <c r="O492" s="12" t="str">
        <f>TEXT(Transaction[[#This Row],[DATE]],"mmm")</f>
        <v>May</v>
      </c>
      <c r="P492" s="12">
        <f>YEAR(Transaction[[#This Row],[DATE]])</f>
        <v>2021</v>
      </c>
    </row>
    <row r="493" spans="1:16" x14ac:dyDescent="0.3">
      <c r="A493" s="11">
        <v>44322</v>
      </c>
      <c r="B493" s="12" t="str" cm="1">
        <f t="array" ref="B493">_xlfn.XLOOKUP(G493,Product[[#All],[PRODUCT NAME]],Product[[#All],[CODE]],"",0,1)</f>
        <v>STA010</v>
      </c>
      <c r="C493" s="12">
        <v>76</v>
      </c>
      <c r="D493" s="12" t="s">
        <v>131</v>
      </c>
      <c r="E493" s="12" t="s">
        <v>52</v>
      </c>
      <c r="F493" s="13">
        <v>0</v>
      </c>
      <c r="G493" s="12" t="s">
        <v>40</v>
      </c>
      <c r="H493" s="12" t="str">
        <f>VLOOKUP(LEFT(B493,3),Table2[#All],2,)</f>
        <v>Stationery</v>
      </c>
      <c r="I493" s="12" t="s">
        <v>1</v>
      </c>
      <c r="J493" s="14">
        <f>VLOOKUP(Transaction!B493,Product[#All],5,0)</f>
        <v>3800</v>
      </c>
      <c r="K493" s="14">
        <f>VLOOKUP(Transaction!B493,Product[#All],6,0)</f>
        <v>5500</v>
      </c>
      <c r="L493" s="19">
        <f>Transaction[[#This Row],[QTY]]*Transaction[[#This Row],[PURCHASE PRICE]]</f>
        <v>288800</v>
      </c>
      <c r="M493" s="19">
        <f>Transaction[[#This Row],[QTY]]*Transaction[[#This Row],[SELLING PRICE]]</f>
        <v>418000</v>
      </c>
      <c r="N493" s="12">
        <f>DAY(Transaction[[#This Row],[DATE]])</f>
        <v>6</v>
      </c>
      <c r="O493" s="12" t="str">
        <f>TEXT(Transaction[[#This Row],[DATE]],"mmm")</f>
        <v>May</v>
      </c>
      <c r="P493" s="12">
        <f>YEAR(Transaction[[#This Row],[DATE]])</f>
        <v>2021</v>
      </c>
    </row>
    <row r="494" spans="1:16" x14ac:dyDescent="0.3">
      <c r="A494" s="11">
        <v>44323</v>
      </c>
      <c r="B494" s="12" t="str" cm="1">
        <f t="array" ref="B494">_xlfn.XLOOKUP(G494,Product[[#All],[PRODUCT NAME]],Product[[#All],[CODE]],"",0,1)</f>
        <v>FOD009</v>
      </c>
      <c r="C494" s="12">
        <v>87</v>
      </c>
      <c r="D494" s="12" t="s">
        <v>130</v>
      </c>
      <c r="E494" s="12" t="s">
        <v>52</v>
      </c>
      <c r="F494" s="13">
        <v>0</v>
      </c>
      <c r="G494" s="12" t="s">
        <v>9</v>
      </c>
      <c r="H494" s="12" t="str">
        <f>VLOOKUP(LEFT(B494,3),Table2[#All],2,)</f>
        <v>Food</v>
      </c>
      <c r="I494" s="12" t="s">
        <v>1</v>
      </c>
      <c r="J494" s="14">
        <f>VLOOKUP(Transaction!B494,Product[#All],5,0)</f>
        <v>5500</v>
      </c>
      <c r="K494" s="14">
        <f>VLOOKUP(Transaction!B494,Product[#All],6,0)</f>
        <v>7250</v>
      </c>
      <c r="L494" s="19">
        <f>Transaction[[#This Row],[QTY]]*Transaction[[#This Row],[PURCHASE PRICE]]</f>
        <v>478500</v>
      </c>
      <c r="M494" s="19">
        <f>Transaction[[#This Row],[QTY]]*Transaction[[#This Row],[SELLING PRICE]]</f>
        <v>630750</v>
      </c>
      <c r="N494" s="12">
        <f>DAY(Transaction[[#This Row],[DATE]])</f>
        <v>7</v>
      </c>
      <c r="O494" s="12" t="str">
        <f>TEXT(Transaction[[#This Row],[DATE]],"mmm")</f>
        <v>May</v>
      </c>
      <c r="P494" s="12">
        <f>YEAR(Transaction[[#This Row],[DATE]])</f>
        <v>2021</v>
      </c>
    </row>
    <row r="495" spans="1:16" x14ac:dyDescent="0.3">
      <c r="A495" s="11">
        <v>44324</v>
      </c>
      <c r="B495" s="12" t="str" cm="1">
        <f t="array" ref="B495">_xlfn.XLOOKUP(G495,Product[[#All],[PRODUCT NAME]],Product[[#All],[CODE]],"",0,1)</f>
        <v>PRC005</v>
      </c>
      <c r="C495" s="12">
        <v>76</v>
      </c>
      <c r="D495" s="12" t="s">
        <v>130</v>
      </c>
      <c r="E495" s="12" t="s">
        <v>52</v>
      </c>
      <c r="F495" s="13">
        <v>0</v>
      </c>
      <c r="G495" s="12" t="s">
        <v>25</v>
      </c>
      <c r="H495" s="12" t="str">
        <f>VLOOKUP(LEFT(B495,3),Table2[#All],2,)</f>
        <v>Personal Care</v>
      </c>
      <c r="I495" s="12" t="s">
        <v>1</v>
      </c>
      <c r="J495" s="14">
        <f>VLOOKUP(Transaction!B495,Product[#All],5,0)</f>
        <v>20500</v>
      </c>
      <c r="K495" s="14">
        <f>VLOOKUP(Transaction!B495,Product[#All],6,0)</f>
        <v>24000</v>
      </c>
      <c r="L495" s="19">
        <f>Transaction[[#This Row],[QTY]]*Transaction[[#This Row],[PURCHASE PRICE]]</f>
        <v>1558000</v>
      </c>
      <c r="M495" s="19">
        <f>Transaction[[#This Row],[QTY]]*Transaction[[#This Row],[SELLING PRICE]]</f>
        <v>1824000</v>
      </c>
      <c r="N495" s="12">
        <f>DAY(Transaction[[#This Row],[DATE]])</f>
        <v>8</v>
      </c>
      <c r="O495" s="12" t="str">
        <f>TEXT(Transaction[[#This Row],[DATE]],"mmm")</f>
        <v>May</v>
      </c>
      <c r="P495" s="12">
        <f>YEAR(Transaction[[#This Row],[DATE]])</f>
        <v>2021</v>
      </c>
    </row>
    <row r="496" spans="1:16" x14ac:dyDescent="0.3">
      <c r="A496" s="11">
        <v>44325</v>
      </c>
      <c r="B496" s="12" t="str" cm="1">
        <f t="array" ref="B496">_xlfn.XLOOKUP(G496,Product[[#All],[PRODUCT NAME]],Product[[#All],[CODE]],"",0,1)</f>
        <v>PRC007</v>
      </c>
      <c r="C496" s="12">
        <v>87</v>
      </c>
      <c r="D496" s="12" t="s">
        <v>131</v>
      </c>
      <c r="E496" s="12" t="s">
        <v>52</v>
      </c>
      <c r="F496" s="13">
        <v>0</v>
      </c>
      <c r="G496" s="12" t="s">
        <v>27</v>
      </c>
      <c r="H496" s="12" t="str">
        <f>VLOOKUP(LEFT(B496,3),Table2[#All],2,)</f>
        <v>Personal Care</v>
      </c>
      <c r="I496" s="12" t="s">
        <v>1</v>
      </c>
      <c r="J496" s="14">
        <f>VLOOKUP(Transaction!B496,Product[#All],5,0)</f>
        <v>9500</v>
      </c>
      <c r="K496" s="14">
        <f>VLOOKUP(Transaction!B496,Product[#All],6,0)</f>
        <v>12000</v>
      </c>
      <c r="L496" s="19">
        <f>Transaction[[#This Row],[QTY]]*Transaction[[#This Row],[PURCHASE PRICE]]</f>
        <v>826500</v>
      </c>
      <c r="M496" s="19">
        <f>Transaction[[#This Row],[QTY]]*Transaction[[#This Row],[SELLING PRICE]]</f>
        <v>1044000</v>
      </c>
      <c r="N496" s="12">
        <f>DAY(Transaction[[#This Row],[DATE]])</f>
        <v>9</v>
      </c>
      <c r="O496" s="12" t="str">
        <f>TEXT(Transaction[[#This Row],[DATE]],"mmm")</f>
        <v>May</v>
      </c>
      <c r="P496" s="12">
        <f>YEAR(Transaction[[#This Row],[DATE]])</f>
        <v>2021</v>
      </c>
    </row>
    <row r="497" spans="1:16" x14ac:dyDescent="0.3">
      <c r="A497" s="11">
        <v>44326</v>
      </c>
      <c r="B497" s="12" t="str" cm="1">
        <f t="array" ref="B497">_xlfn.XLOOKUP(G497,Product[[#All],[PRODUCT NAME]],Product[[#All],[CODE]],"",0,1)</f>
        <v>BEV009</v>
      </c>
      <c r="C497" s="12">
        <v>87</v>
      </c>
      <c r="D497" s="12" t="s">
        <v>53</v>
      </c>
      <c r="E497" s="12" t="s">
        <v>52</v>
      </c>
      <c r="F497" s="13">
        <v>0</v>
      </c>
      <c r="G497" s="12" t="s">
        <v>19</v>
      </c>
      <c r="H497" s="12" t="str">
        <f>VLOOKUP(LEFT(B497,3),Table2[#All],2,)</f>
        <v>Beverage</v>
      </c>
      <c r="I497" s="12" t="s">
        <v>1</v>
      </c>
      <c r="J497" s="14">
        <f>VLOOKUP(Transaction!B497,Product[#All],5,0)</f>
        <v>6500</v>
      </c>
      <c r="K497" s="14">
        <f>VLOOKUP(Transaction!B497,Product[#All],6,0)</f>
        <v>8500</v>
      </c>
      <c r="L497" s="19">
        <f>Transaction[[#This Row],[QTY]]*Transaction[[#This Row],[PURCHASE PRICE]]</f>
        <v>565500</v>
      </c>
      <c r="M497" s="19">
        <f>Transaction[[#This Row],[QTY]]*Transaction[[#This Row],[SELLING PRICE]]</f>
        <v>739500</v>
      </c>
      <c r="N497" s="12">
        <f>DAY(Transaction[[#This Row],[DATE]])</f>
        <v>10</v>
      </c>
      <c r="O497" s="12" t="str">
        <f>TEXT(Transaction[[#This Row],[DATE]],"mmm")</f>
        <v>May</v>
      </c>
      <c r="P497" s="12">
        <f>YEAR(Transaction[[#This Row],[DATE]])</f>
        <v>2021</v>
      </c>
    </row>
    <row r="498" spans="1:16" x14ac:dyDescent="0.3">
      <c r="A498" s="11">
        <v>44327</v>
      </c>
      <c r="B498" s="12" t="str" cm="1">
        <f t="array" ref="B498">_xlfn.XLOOKUP(G498,Product[[#All],[PRODUCT NAME]],Product[[#All],[CODE]],"",0,1)</f>
        <v>BEV004</v>
      </c>
      <c r="C498" s="12">
        <v>72</v>
      </c>
      <c r="D498" s="12" t="s">
        <v>131</v>
      </c>
      <c r="E498" s="12" t="s">
        <v>52</v>
      </c>
      <c r="F498" s="13">
        <v>0</v>
      </c>
      <c r="G498" s="12" t="s">
        <v>14</v>
      </c>
      <c r="H498" s="12" t="str">
        <f>VLOOKUP(LEFT(B498,3),Table2[#All],2,)</f>
        <v>Beverage</v>
      </c>
      <c r="I498" s="12" t="s">
        <v>1</v>
      </c>
      <c r="J498" s="14">
        <f>VLOOKUP(Transaction!B498,Product[#All],5,0)</f>
        <v>8000</v>
      </c>
      <c r="K498" s="14">
        <f>VLOOKUP(Transaction!B498,Product[#All],6,0)</f>
        <v>10500</v>
      </c>
      <c r="L498" s="19">
        <f>Transaction[[#This Row],[QTY]]*Transaction[[#This Row],[PURCHASE PRICE]]</f>
        <v>576000</v>
      </c>
      <c r="M498" s="19">
        <f>Transaction[[#This Row],[QTY]]*Transaction[[#This Row],[SELLING PRICE]]</f>
        <v>756000</v>
      </c>
      <c r="N498" s="12">
        <f>DAY(Transaction[[#This Row],[DATE]])</f>
        <v>11</v>
      </c>
      <c r="O498" s="12" t="str">
        <f>TEXT(Transaction[[#This Row],[DATE]],"mmm")</f>
        <v>May</v>
      </c>
      <c r="P498" s="12">
        <f>YEAR(Transaction[[#This Row],[DATE]])</f>
        <v>2021</v>
      </c>
    </row>
    <row r="499" spans="1:16" x14ac:dyDescent="0.3">
      <c r="A499" s="11">
        <v>44328</v>
      </c>
      <c r="B499" s="12" t="str" cm="1">
        <f t="array" ref="B499">_xlfn.XLOOKUP(G499,Product[[#All],[PRODUCT NAME]],Product[[#All],[CODE]],"",0,1)</f>
        <v>BEV008</v>
      </c>
      <c r="C499" s="12">
        <v>88</v>
      </c>
      <c r="D499" s="12" t="s">
        <v>130</v>
      </c>
      <c r="E499" s="12" t="s">
        <v>132</v>
      </c>
      <c r="F499" s="13">
        <v>0</v>
      </c>
      <c r="G499" s="12" t="s">
        <v>18</v>
      </c>
      <c r="H499" s="12" t="str">
        <f>VLOOKUP(LEFT(B499,3),Table2[#All],2,)</f>
        <v>Beverage</v>
      </c>
      <c r="I499" s="12" t="s">
        <v>1</v>
      </c>
      <c r="J499" s="14">
        <f>VLOOKUP(Transaction!B499,Product[#All],5,0)</f>
        <v>11000</v>
      </c>
      <c r="K499" s="14">
        <f>VLOOKUP(Transaction!B499,Product[#All],6,0)</f>
        <v>14000</v>
      </c>
      <c r="L499" s="19">
        <f>Transaction[[#This Row],[QTY]]*Transaction[[#This Row],[PURCHASE PRICE]]</f>
        <v>968000</v>
      </c>
      <c r="M499" s="19">
        <f>Transaction[[#This Row],[QTY]]*Transaction[[#This Row],[SELLING PRICE]]</f>
        <v>1232000</v>
      </c>
      <c r="N499" s="12">
        <f>DAY(Transaction[[#This Row],[DATE]])</f>
        <v>12</v>
      </c>
      <c r="O499" s="12" t="str">
        <f>TEXT(Transaction[[#This Row],[DATE]],"mmm")</f>
        <v>May</v>
      </c>
      <c r="P499" s="12">
        <f>YEAR(Transaction[[#This Row],[DATE]])</f>
        <v>2021</v>
      </c>
    </row>
    <row r="500" spans="1:16" x14ac:dyDescent="0.3">
      <c r="A500" s="11">
        <v>44329</v>
      </c>
      <c r="B500" s="12" t="str" cm="1">
        <f t="array" ref="B500">_xlfn.XLOOKUP(G500,Product[[#All],[PRODUCT NAME]],Product[[#All],[CODE]],"",0,1)</f>
        <v>STA004</v>
      </c>
      <c r="C500" s="12">
        <v>89</v>
      </c>
      <c r="D500" s="12" t="s">
        <v>53</v>
      </c>
      <c r="E500" s="12" t="s">
        <v>132</v>
      </c>
      <c r="F500" s="13">
        <v>0</v>
      </c>
      <c r="G500" s="12" t="s">
        <v>34</v>
      </c>
      <c r="H500" s="12" t="str">
        <f>VLOOKUP(LEFT(B500,3),Table2[#All],2,)</f>
        <v>Stationery</v>
      </c>
      <c r="I500" s="12" t="s">
        <v>1</v>
      </c>
      <c r="J500" s="14">
        <f>VLOOKUP(Transaction!B500,Product[#All],5,0)</f>
        <v>1800</v>
      </c>
      <c r="K500" s="14">
        <f>VLOOKUP(Transaction!B500,Product[#All],6,0)</f>
        <v>3000</v>
      </c>
      <c r="L500" s="19">
        <f>Transaction[[#This Row],[QTY]]*Transaction[[#This Row],[PURCHASE PRICE]]</f>
        <v>160200</v>
      </c>
      <c r="M500" s="19">
        <f>Transaction[[#This Row],[QTY]]*Transaction[[#This Row],[SELLING PRICE]]</f>
        <v>267000</v>
      </c>
      <c r="N500" s="12">
        <f>DAY(Transaction[[#This Row],[DATE]])</f>
        <v>13</v>
      </c>
      <c r="O500" s="12" t="str">
        <f>TEXT(Transaction[[#This Row],[DATE]],"mmm")</f>
        <v>May</v>
      </c>
      <c r="P500" s="12">
        <f>YEAR(Transaction[[#This Row],[DATE]])</f>
        <v>2021</v>
      </c>
    </row>
    <row r="501" spans="1:16" x14ac:dyDescent="0.3">
      <c r="A501" s="11">
        <v>44330</v>
      </c>
      <c r="B501" s="12" t="str" cm="1">
        <f t="array" ref="B501">_xlfn.XLOOKUP(G501,Product[[#All],[PRODUCT NAME]],Product[[#All],[CODE]],"",0,1)</f>
        <v>BEV009</v>
      </c>
      <c r="C501" s="12">
        <v>73</v>
      </c>
      <c r="D501" s="12" t="s">
        <v>131</v>
      </c>
      <c r="E501" s="12" t="s">
        <v>132</v>
      </c>
      <c r="F501" s="13">
        <v>0</v>
      </c>
      <c r="G501" s="12" t="s">
        <v>19</v>
      </c>
      <c r="H501" s="12" t="str">
        <f>VLOOKUP(LEFT(B501,3),Table2[#All],2,)</f>
        <v>Beverage</v>
      </c>
      <c r="I501" s="12" t="s">
        <v>1</v>
      </c>
      <c r="J501" s="14">
        <f>VLOOKUP(Transaction!B501,Product[#All],5,0)</f>
        <v>6500</v>
      </c>
      <c r="K501" s="14">
        <f>VLOOKUP(Transaction!B501,Product[#All],6,0)</f>
        <v>8500</v>
      </c>
      <c r="L501" s="19">
        <f>Transaction[[#This Row],[QTY]]*Transaction[[#This Row],[PURCHASE PRICE]]</f>
        <v>474500</v>
      </c>
      <c r="M501" s="19">
        <f>Transaction[[#This Row],[QTY]]*Transaction[[#This Row],[SELLING PRICE]]</f>
        <v>620500</v>
      </c>
      <c r="N501" s="12">
        <f>DAY(Transaction[[#This Row],[DATE]])</f>
        <v>14</v>
      </c>
      <c r="O501" s="12" t="str">
        <f>TEXT(Transaction[[#This Row],[DATE]],"mmm")</f>
        <v>May</v>
      </c>
      <c r="P501" s="12">
        <f>YEAR(Transaction[[#This Row],[DATE]])</f>
        <v>2021</v>
      </c>
    </row>
    <row r="502" spans="1:16" x14ac:dyDescent="0.3">
      <c r="A502" s="11">
        <v>44331</v>
      </c>
      <c r="B502" s="12" t="str" cm="1">
        <f t="array" ref="B502">_xlfn.XLOOKUP(G502,Product[[#All],[PRODUCT NAME]],Product[[#All],[CODE]],"",0,1)</f>
        <v>BEV005</v>
      </c>
      <c r="C502" s="12">
        <v>83</v>
      </c>
      <c r="D502" s="12" t="s">
        <v>131</v>
      </c>
      <c r="E502" s="12" t="s">
        <v>52</v>
      </c>
      <c r="F502" s="13">
        <v>0</v>
      </c>
      <c r="G502" s="12" t="s">
        <v>15</v>
      </c>
      <c r="H502" s="12" t="str">
        <f>VLOOKUP(LEFT(B502,3),Table2[#All],2,)</f>
        <v>Beverage</v>
      </c>
      <c r="I502" s="12" t="s">
        <v>1</v>
      </c>
      <c r="J502" s="14">
        <f>VLOOKUP(Transaction!B502,Product[#All],5,0)</f>
        <v>7500</v>
      </c>
      <c r="K502" s="14">
        <f>VLOOKUP(Transaction!B502,Product[#All],6,0)</f>
        <v>9800</v>
      </c>
      <c r="L502" s="19">
        <f>Transaction[[#This Row],[QTY]]*Transaction[[#This Row],[PURCHASE PRICE]]</f>
        <v>622500</v>
      </c>
      <c r="M502" s="19">
        <f>Transaction[[#This Row],[QTY]]*Transaction[[#This Row],[SELLING PRICE]]</f>
        <v>813400</v>
      </c>
      <c r="N502" s="12">
        <f>DAY(Transaction[[#This Row],[DATE]])</f>
        <v>15</v>
      </c>
      <c r="O502" s="12" t="str">
        <f>TEXT(Transaction[[#This Row],[DATE]],"mmm")</f>
        <v>May</v>
      </c>
      <c r="P502" s="12">
        <f>YEAR(Transaction[[#This Row],[DATE]])</f>
        <v>2021</v>
      </c>
    </row>
    <row r="503" spans="1:16" x14ac:dyDescent="0.3">
      <c r="A503" s="11">
        <v>44332</v>
      </c>
      <c r="B503" s="12" t="str" cm="1">
        <f t="array" ref="B503">_xlfn.XLOOKUP(G503,Product[[#All],[PRODUCT NAME]],Product[[#All],[CODE]],"",0,1)</f>
        <v>FOD010</v>
      </c>
      <c r="C503" s="12">
        <v>81</v>
      </c>
      <c r="D503" s="12" t="s">
        <v>53</v>
      </c>
      <c r="E503" s="12" t="s">
        <v>132</v>
      </c>
      <c r="F503" s="13">
        <v>0</v>
      </c>
      <c r="G503" s="12" t="s">
        <v>10</v>
      </c>
      <c r="H503" s="12" t="str">
        <f>VLOOKUP(LEFT(B503,3),Table2[#All],2,)</f>
        <v>Food</v>
      </c>
      <c r="I503" s="12" t="s">
        <v>1</v>
      </c>
      <c r="J503" s="14">
        <f>VLOOKUP(Transaction!B503,Product[#All],5,0)</f>
        <v>10000</v>
      </c>
      <c r="K503" s="14">
        <f>VLOOKUP(Transaction!B503,Product[#All],6,0)</f>
        <v>12500</v>
      </c>
      <c r="L503" s="19">
        <f>Transaction[[#This Row],[QTY]]*Transaction[[#This Row],[PURCHASE PRICE]]</f>
        <v>810000</v>
      </c>
      <c r="M503" s="19">
        <f>Transaction[[#This Row],[QTY]]*Transaction[[#This Row],[SELLING PRICE]]</f>
        <v>1012500</v>
      </c>
      <c r="N503" s="12">
        <f>DAY(Transaction[[#This Row],[DATE]])</f>
        <v>16</v>
      </c>
      <c r="O503" s="12" t="str">
        <f>TEXT(Transaction[[#This Row],[DATE]],"mmm")</f>
        <v>May</v>
      </c>
      <c r="P503" s="12">
        <f>YEAR(Transaction[[#This Row],[DATE]])</f>
        <v>2021</v>
      </c>
    </row>
    <row r="504" spans="1:16" x14ac:dyDescent="0.3">
      <c r="A504" s="11">
        <v>44333</v>
      </c>
      <c r="B504" s="12" t="str" cm="1">
        <f t="array" ref="B504">_xlfn.XLOOKUP(G504,Product[[#All],[PRODUCT NAME]],Product[[#All],[CODE]],"",0,1)</f>
        <v>FOD008</v>
      </c>
      <c r="C504" s="12">
        <v>76</v>
      </c>
      <c r="D504" s="12" t="s">
        <v>53</v>
      </c>
      <c r="E504" s="12" t="s">
        <v>132</v>
      </c>
      <c r="F504" s="13">
        <v>0</v>
      </c>
      <c r="G504" s="12" t="s">
        <v>8</v>
      </c>
      <c r="H504" s="12" t="str">
        <f>VLOOKUP(LEFT(B504,3),Table2[#All],2,)</f>
        <v>Food</v>
      </c>
      <c r="I504" s="12" t="s">
        <v>1</v>
      </c>
      <c r="J504" s="14">
        <f>VLOOKUP(Transaction!B504,Product[#All],5,0)</f>
        <v>3000</v>
      </c>
      <c r="K504" s="14">
        <f>VLOOKUP(Transaction!B504,Product[#All],6,0)</f>
        <v>4500</v>
      </c>
      <c r="L504" s="19">
        <f>Transaction[[#This Row],[QTY]]*Transaction[[#This Row],[PURCHASE PRICE]]</f>
        <v>228000</v>
      </c>
      <c r="M504" s="19">
        <f>Transaction[[#This Row],[QTY]]*Transaction[[#This Row],[SELLING PRICE]]</f>
        <v>342000</v>
      </c>
      <c r="N504" s="12">
        <f>DAY(Transaction[[#This Row],[DATE]])</f>
        <v>17</v>
      </c>
      <c r="O504" s="12" t="str">
        <f>TEXT(Transaction[[#This Row],[DATE]],"mmm")</f>
        <v>May</v>
      </c>
      <c r="P504" s="12">
        <f>YEAR(Transaction[[#This Row],[DATE]])</f>
        <v>2021</v>
      </c>
    </row>
    <row r="505" spans="1:16" x14ac:dyDescent="0.3">
      <c r="A505" s="11">
        <v>44334</v>
      </c>
      <c r="B505" s="12" t="str" cm="1">
        <f t="array" ref="B505">_xlfn.XLOOKUP(G505,Product[[#All],[PRODUCT NAME]],Product[[#All],[CODE]],"",0,1)</f>
        <v>ELC007</v>
      </c>
      <c r="C505" s="12">
        <v>73</v>
      </c>
      <c r="D505" s="12" t="s">
        <v>53</v>
      </c>
      <c r="E505" s="12" t="s">
        <v>132</v>
      </c>
      <c r="F505" s="13">
        <v>0</v>
      </c>
      <c r="G505" s="12" t="s">
        <v>46</v>
      </c>
      <c r="H505" s="12" t="str">
        <f>VLOOKUP(LEFT(B505,3),Table2[#All],2,)</f>
        <v>Electronics</v>
      </c>
      <c r="I505" s="12" t="s">
        <v>1</v>
      </c>
      <c r="J505" s="14">
        <f>VLOOKUP(Transaction!B505,Product[#All],5,0)</f>
        <v>18000</v>
      </c>
      <c r="K505" s="14">
        <f>VLOOKUP(Transaction!B505,Product[#All],6,0)</f>
        <v>27000</v>
      </c>
      <c r="L505" s="19">
        <f>Transaction[[#This Row],[QTY]]*Transaction[[#This Row],[PURCHASE PRICE]]</f>
        <v>1314000</v>
      </c>
      <c r="M505" s="19">
        <f>Transaction[[#This Row],[QTY]]*Transaction[[#This Row],[SELLING PRICE]]</f>
        <v>1971000</v>
      </c>
      <c r="N505" s="12">
        <f>DAY(Transaction[[#This Row],[DATE]])</f>
        <v>18</v>
      </c>
      <c r="O505" s="12" t="str">
        <f>TEXT(Transaction[[#This Row],[DATE]],"mmm")</f>
        <v>May</v>
      </c>
      <c r="P505" s="12">
        <f>YEAR(Transaction[[#This Row],[DATE]])</f>
        <v>2021</v>
      </c>
    </row>
    <row r="506" spans="1:16" x14ac:dyDescent="0.3">
      <c r="A506" s="11">
        <v>44335</v>
      </c>
      <c r="B506" s="12" t="str" cm="1">
        <f t="array" ref="B506">_xlfn.XLOOKUP(G506,Product[[#All],[PRODUCT NAME]],Product[[#All],[CODE]],"",0,1)</f>
        <v>PRC009</v>
      </c>
      <c r="C506" s="12">
        <v>87</v>
      </c>
      <c r="D506" s="12" t="s">
        <v>130</v>
      </c>
      <c r="E506" s="12" t="s">
        <v>52</v>
      </c>
      <c r="F506" s="13">
        <v>0</v>
      </c>
      <c r="G506" s="12" t="s">
        <v>29</v>
      </c>
      <c r="H506" s="12" t="str">
        <f>VLOOKUP(LEFT(B506,3),Table2[#All],2,)</f>
        <v>Personal Care</v>
      </c>
      <c r="I506" s="12" t="s">
        <v>1</v>
      </c>
      <c r="J506" s="14">
        <f>VLOOKUP(Transaction!B506,Product[#All],5,0)</f>
        <v>21000</v>
      </c>
      <c r="K506" s="14">
        <f>VLOOKUP(Transaction!B506,Product[#All],6,0)</f>
        <v>25000</v>
      </c>
      <c r="L506" s="19">
        <f>Transaction[[#This Row],[QTY]]*Transaction[[#This Row],[PURCHASE PRICE]]</f>
        <v>1827000</v>
      </c>
      <c r="M506" s="19">
        <f>Transaction[[#This Row],[QTY]]*Transaction[[#This Row],[SELLING PRICE]]</f>
        <v>2175000</v>
      </c>
      <c r="N506" s="12">
        <f>DAY(Transaction[[#This Row],[DATE]])</f>
        <v>19</v>
      </c>
      <c r="O506" s="12" t="str">
        <f>TEXT(Transaction[[#This Row],[DATE]],"mmm")</f>
        <v>May</v>
      </c>
      <c r="P506" s="12">
        <f>YEAR(Transaction[[#This Row],[DATE]])</f>
        <v>2021</v>
      </c>
    </row>
    <row r="507" spans="1:16" x14ac:dyDescent="0.3">
      <c r="A507" s="11">
        <v>44336</v>
      </c>
      <c r="B507" s="12" t="str" cm="1">
        <f t="array" ref="B507">_xlfn.XLOOKUP(G507,Product[[#All],[PRODUCT NAME]],Product[[#All],[CODE]],"",0,1)</f>
        <v>PRC005</v>
      </c>
      <c r="C507" s="12">
        <v>88</v>
      </c>
      <c r="D507" s="12" t="s">
        <v>53</v>
      </c>
      <c r="E507" s="12" t="s">
        <v>52</v>
      </c>
      <c r="F507" s="13">
        <v>0</v>
      </c>
      <c r="G507" s="12" t="s">
        <v>25</v>
      </c>
      <c r="H507" s="12" t="str">
        <f>VLOOKUP(LEFT(B507,3),Table2[#All],2,)</f>
        <v>Personal Care</v>
      </c>
      <c r="I507" s="12" t="s">
        <v>1</v>
      </c>
      <c r="J507" s="14">
        <f>VLOOKUP(Transaction!B507,Product[#All],5,0)</f>
        <v>20500</v>
      </c>
      <c r="K507" s="14">
        <f>VLOOKUP(Transaction!B507,Product[#All],6,0)</f>
        <v>24000</v>
      </c>
      <c r="L507" s="19">
        <f>Transaction[[#This Row],[QTY]]*Transaction[[#This Row],[PURCHASE PRICE]]</f>
        <v>1804000</v>
      </c>
      <c r="M507" s="19">
        <f>Transaction[[#This Row],[QTY]]*Transaction[[#This Row],[SELLING PRICE]]</f>
        <v>2112000</v>
      </c>
      <c r="N507" s="12">
        <f>DAY(Transaction[[#This Row],[DATE]])</f>
        <v>20</v>
      </c>
      <c r="O507" s="12" t="str">
        <f>TEXT(Transaction[[#This Row],[DATE]],"mmm")</f>
        <v>May</v>
      </c>
      <c r="P507" s="12">
        <f>YEAR(Transaction[[#This Row],[DATE]])</f>
        <v>2021</v>
      </c>
    </row>
    <row r="508" spans="1:16" x14ac:dyDescent="0.3">
      <c r="A508" s="11">
        <v>44337</v>
      </c>
      <c r="B508" s="12" t="str" cm="1">
        <f t="array" ref="B508">_xlfn.XLOOKUP(G508,Product[[#All],[PRODUCT NAME]],Product[[#All],[CODE]],"",0,1)</f>
        <v>BEV004</v>
      </c>
      <c r="C508" s="12">
        <v>89</v>
      </c>
      <c r="D508" s="12" t="s">
        <v>130</v>
      </c>
      <c r="E508" s="12" t="s">
        <v>132</v>
      </c>
      <c r="F508" s="13">
        <v>0</v>
      </c>
      <c r="G508" s="12" t="s">
        <v>14</v>
      </c>
      <c r="H508" s="12" t="str">
        <f>VLOOKUP(LEFT(B508,3),Table2[#All],2,)</f>
        <v>Beverage</v>
      </c>
      <c r="I508" s="12" t="s">
        <v>1</v>
      </c>
      <c r="J508" s="14">
        <f>VLOOKUP(Transaction!B508,Product[#All],5,0)</f>
        <v>8000</v>
      </c>
      <c r="K508" s="14">
        <f>VLOOKUP(Transaction!B508,Product[#All],6,0)</f>
        <v>10500</v>
      </c>
      <c r="L508" s="19">
        <f>Transaction[[#This Row],[QTY]]*Transaction[[#This Row],[PURCHASE PRICE]]</f>
        <v>712000</v>
      </c>
      <c r="M508" s="19">
        <f>Transaction[[#This Row],[QTY]]*Transaction[[#This Row],[SELLING PRICE]]</f>
        <v>934500</v>
      </c>
      <c r="N508" s="12">
        <f>DAY(Transaction[[#This Row],[DATE]])</f>
        <v>21</v>
      </c>
      <c r="O508" s="12" t="str">
        <f>TEXT(Transaction[[#This Row],[DATE]],"mmm")</f>
        <v>May</v>
      </c>
      <c r="P508" s="12">
        <f>YEAR(Transaction[[#This Row],[DATE]])</f>
        <v>2021</v>
      </c>
    </row>
    <row r="509" spans="1:16" x14ac:dyDescent="0.3">
      <c r="A509" s="11">
        <v>44338</v>
      </c>
      <c r="B509" s="12" t="str" cm="1">
        <f t="array" ref="B509">_xlfn.XLOOKUP(G509,Product[[#All],[PRODUCT NAME]],Product[[#All],[CODE]],"",0,1)</f>
        <v>FOD009</v>
      </c>
      <c r="C509" s="12">
        <v>72</v>
      </c>
      <c r="D509" s="12" t="s">
        <v>130</v>
      </c>
      <c r="E509" s="12" t="s">
        <v>132</v>
      </c>
      <c r="F509" s="13">
        <v>0</v>
      </c>
      <c r="G509" s="12" t="s">
        <v>9</v>
      </c>
      <c r="H509" s="12" t="str">
        <f>VLOOKUP(LEFT(B509,3),Table2[#All],2,)</f>
        <v>Food</v>
      </c>
      <c r="I509" s="12" t="s">
        <v>1</v>
      </c>
      <c r="J509" s="14">
        <f>VLOOKUP(Transaction!B509,Product[#All],5,0)</f>
        <v>5500</v>
      </c>
      <c r="K509" s="14">
        <f>VLOOKUP(Transaction!B509,Product[#All],6,0)</f>
        <v>7250</v>
      </c>
      <c r="L509" s="19">
        <f>Transaction[[#This Row],[QTY]]*Transaction[[#This Row],[PURCHASE PRICE]]</f>
        <v>396000</v>
      </c>
      <c r="M509" s="19">
        <f>Transaction[[#This Row],[QTY]]*Transaction[[#This Row],[SELLING PRICE]]</f>
        <v>522000</v>
      </c>
      <c r="N509" s="12">
        <f>DAY(Transaction[[#This Row],[DATE]])</f>
        <v>22</v>
      </c>
      <c r="O509" s="12" t="str">
        <f>TEXT(Transaction[[#This Row],[DATE]],"mmm")</f>
        <v>May</v>
      </c>
      <c r="P509" s="12">
        <f>YEAR(Transaction[[#This Row],[DATE]])</f>
        <v>2021</v>
      </c>
    </row>
    <row r="510" spans="1:16" x14ac:dyDescent="0.3">
      <c r="A510" s="11">
        <v>44339</v>
      </c>
      <c r="B510" s="12" t="str" cm="1">
        <f t="array" ref="B510">_xlfn.XLOOKUP(G510,Product[[#All],[PRODUCT NAME]],Product[[#All],[CODE]],"",0,1)</f>
        <v>BEV008</v>
      </c>
      <c r="C510" s="12">
        <v>89</v>
      </c>
      <c r="D510" s="12" t="s">
        <v>53</v>
      </c>
      <c r="E510" s="12" t="s">
        <v>132</v>
      </c>
      <c r="F510" s="13">
        <v>0</v>
      </c>
      <c r="G510" s="12" t="s">
        <v>18</v>
      </c>
      <c r="H510" s="12" t="str">
        <f>VLOOKUP(LEFT(B510,3),Table2[#All],2,)</f>
        <v>Beverage</v>
      </c>
      <c r="I510" s="12" t="s">
        <v>1</v>
      </c>
      <c r="J510" s="14">
        <f>VLOOKUP(Transaction!B510,Product[#All],5,0)</f>
        <v>11000</v>
      </c>
      <c r="K510" s="14">
        <f>VLOOKUP(Transaction!B510,Product[#All],6,0)</f>
        <v>14000</v>
      </c>
      <c r="L510" s="19">
        <f>Transaction[[#This Row],[QTY]]*Transaction[[#This Row],[PURCHASE PRICE]]</f>
        <v>979000</v>
      </c>
      <c r="M510" s="19">
        <f>Transaction[[#This Row],[QTY]]*Transaction[[#This Row],[SELLING PRICE]]</f>
        <v>1246000</v>
      </c>
      <c r="N510" s="12">
        <f>DAY(Transaction[[#This Row],[DATE]])</f>
        <v>23</v>
      </c>
      <c r="O510" s="12" t="str">
        <f>TEXT(Transaction[[#This Row],[DATE]],"mmm")</f>
        <v>May</v>
      </c>
      <c r="P510" s="12">
        <f>YEAR(Transaction[[#This Row],[DATE]])</f>
        <v>2021</v>
      </c>
    </row>
    <row r="511" spans="1:16" x14ac:dyDescent="0.3">
      <c r="A511" s="11">
        <v>44340</v>
      </c>
      <c r="B511" s="12" t="str" cm="1">
        <f t="array" ref="B511">_xlfn.XLOOKUP(G511,Product[[#All],[PRODUCT NAME]],Product[[#All],[CODE]],"",0,1)</f>
        <v>BEV003</v>
      </c>
      <c r="C511" s="12">
        <v>77</v>
      </c>
      <c r="D511" s="12" t="s">
        <v>131</v>
      </c>
      <c r="E511" s="12" t="s">
        <v>132</v>
      </c>
      <c r="F511" s="13">
        <v>0</v>
      </c>
      <c r="G511" s="12" t="s">
        <v>13</v>
      </c>
      <c r="H511" s="12" t="str">
        <f>VLOOKUP(LEFT(B511,3),Table2[#All],2,)</f>
        <v>Beverage</v>
      </c>
      <c r="I511" s="12" t="s">
        <v>1</v>
      </c>
      <c r="J511" s="14">
        <f>VLOOKUP(Transaction!B511,Product[#All],5,0)</f>
        <v>3000</v>
      </c>
      <c r="K511" s="14">
        <f>VLOOKUP(Transaction!B511,Product[#All],6,0)</f>
        <v>4500</v>
      </c>
      <c r="L511" s="19">
        <f>Transaction[[#This Row],[QTY]]*Transaction[[#This Row],[PURCHASE PRICE]]</f>
        <v>231000</v>
      </c>
      <c r="M511" s="19">
        <f>Transaction[[#This Row],[QTY]]*Transaction[[#This Row],[SELLING PRICE]]</f>
        <v>346500</v>
      </c>
      <c r="N511" s="12">
        <f>DAY(Transaction[[#This Row],[DATE]])</f>
        <v>24</v>
      </c>
      <c r="O511" s="12" t="str">
        <f>TEXT(Transaction[[#This Row],[DATE]],"mmm")</f>
        <v>May</v>
      </c>
      <c r="P511" s="12">
        <f>YEAR(Transaction[[#This Row],[DATE]])</f>
        <v>2021</v>
      </c>
    </row>
    <row r="512" spans="1:16" x14ac:dyDescent="0.3">
      <c r="A512" s="11">
        <v>44341</v>
      </c>
      <c r="B512" s="12" t="str" cm="1">
        <f t="array" ref="B512">_xlfn.XLOOKUP(G512,Product[[#All],[PRODUCT NAME]],Product[[#All],[CODE]],"",0,1)</f>
        <v>ELC007</v>
      </c>
      <c r="C512" s="12">
        <v>77</v>
      </c>
      <c r="D512" s="12" t="s">
        <v>131</v>
      </c>
      <c r="E512" s="12" t="s">
        <v>52</v>
      </c>
      <c r="F512" s="13">
        <v>0</v>
      </c>
      <c r="G512" s="12" t="s">
        <v>46</v>
      </c>
      <c r="H512" s="12" t="str">
        <f>VLOOKUP(LEFT(B512,3),Table2[#All],2,)</f>
        <v>Electronics</v>
      </c>
      <c r="I512" s="12" t="s">
        <v>1</v>
      </c>
      <c r="J512" s="14">
        <f>VLOOKUP(Transaction!B512,Product[#All],5,0)</f>
        <v>18000</v>
      </c>
      <c r="K512" s="14">
        <f>VLOOKUP(Transaction!B512,Product[#All],6,0)</f>
        <v>27000</v>
      </c>
      <c r="L512" s="19">
        <f>Transaction[[#This Row],[QTY]]*Transaction[[#This Row],[PURCHASE PRICE]]</f>
        <v>1386000</v>
      </c>
      <c r="M512" s="19">
        <f>Transaction[[#This Row],[QTY]]*Transaction[[#This Row],[SELLING PRICE]]</f>
        <v>2079000</v>
      </c>
      <c r="N512" s="12">
        <f>DAY(Transaction[[#This Row],[DATE]])</f>
        <v>25</v>
      </c>
      <c r="O512" s="12" t="str">
        <f>TEXT(Transaction[[#This Row],[DATE]],"mmm")</f>
        <v>May</v>
      </c>
      <c r="P512" s="12">
        <f>YEAR(Transaction[[#This Row],[DATE]])</f>
        <v>2021</v>
      </c>
    </row>
    <row r="513" spans="1:16" x14ac:dyDescent="0.3">
      <c r="A513" s="11">
        <v>44342</v>
      </c>
      <c r="B513" s="12" t="str" cm="1">
        <f t="array" ref="B513">_xlfn.XLOOKUP(G513,Product[[#All],[PRODUCT NAME]],Product[[#All],[CODE]],"",0,1)</f>
        <v>FOD002</v>
      </c>
      <c r="C513" s="12">
        <v>80</v>
      </c>
      <c r="D513" s="12" t="s">
        <v>53</v>
      </c>
      <c r="E513" s="12" t="s">
        <v>132</v>
      </c>
      <c r="F513" s="13">
        <v>0</v>
      </c>
      <c r="G513" s="12" t="s">
        <v>2</v>
      </c>
      <c r="H513" s="12" t="str">
        <f>VLOOKUP(LEFT(B513,3),Table2[#All],2,)</f>
        <v>Food</v>
      </c>
      <c r="I513" s="12" t="s">
        <v>1</v>
      </c>
      <c r="J513" s="14">
        <f>VLOOKUP(Transaction!B513,Product[#All],5,0)</f>
        <v>15500</v>
      </c>
      <c r="K513" s="14">
        <f>VLOOKUP(Transaction!B513,Product[#All],6,0)</f>
        <v>18000</v>
      </c>
      <c r="L513" s="19">
        <f>Transaction[[#This Row],[QTY]]*Transaction[[#This Row],[PURCHASE PRICE]]</f>
        <v>1240000</v>
      </c>
      <c r="M513" s="19">
        <f>Transaction[[#This Row],[QTY]]*Transaction[[#This Row],[SELLING PRICE]]</f>
        <v>1440000</v>
      </c>
      <c r="N513" s="12">
        <f>DAY(Transaction[[#This Row],[DATE]])</f>
        <v>26</v>
      </c>
      <c r="O513" s="12" t="str">
        <f>TEXT(Transaction[[#This Row],[DATE]],"mmm")</f>
        <v>May</v>
      </c>
      <c r="P513" s="12">
        <f>YEAR(Transaction[[#This Row],[DATE]])</f>
        <v>2021</v>
      </c>
    </row>
    <row r="514" spans="1:16" x14ac:dyDescent="0.3">
      <c r="A514" s="11">
        <v>44343</v>
      </c>
      <c r="B514" s="12" t="str" cm="1">
        <f t="array" ref="B514">_xlfn.XLOOKUP(G514,Product[[#All],[PRODUCT NAME]],Product[[#All],[CODE]],"",0,1)</f>
        <v>PRC001</v>
      </c>
      <c r="C514" s="12">
        <v>72</v>
      </c>
      <c r="D514" s="12" t="s">
        <v>53</v>
      </c>
      <c r="E514" s="12" t="s">
        <v>132</v>
      </c>
      <c r="F514" s="13">
        <v>0</v>
      </c>
      <c r="G514" s="12" t="s">
        <v>21</v>
      </c>
      <c r="H514" s="12" t="str">
        <f>VLOOKUP(LEFT(B514,3),Table2[#All],2,)</f>
        <v>Personal Care</v>
      </c>
      <c r="I514" s="12" t="s">
        <v>1</v>
      </c>
      <c r="J514" s="14">
        <f>VLOOKUP(Transaction!B514,Product[#All],5,0)</f>
        <v>18000</v>
      </c>
      <c r="K514" s="14">
        <f>VLOOKUP(Transaction!B514,Product[#All],6,0)</f>
        <v>21000</v>
      </c>
      <c r="L514" s="19">
        <f>Transaction[[#This Row],[QTY]]*Transaction[[#This Row],[PURCHASE PRICE]]</f>
        <v>1296000</v>
      </c>
      <c r="M514" s="19">
        <f>Transaction[[#This Row],[QTY]]*Transaction[[#This Row],[SELLING PRICE]]</f>
        <v>1512000</v>
      </c>
      <c r="N514" s="12">
        <f>DAY(Transaction[[#This Row],[DATE]])</f>
        <v>27</v>
      </c>
      <c r="O514" s="12" t="str">
        <f>TEXT(Transaction[[#This Row],[DATE]],"mmm")</f>
        <v>May</v>
      </c>
      <c r="P514" s="12">
        <f>YEAR(Transaction[[#This Row],[DATE]])</f>
        <v>2021</v>
      </c>
    </row>
    <row r="515" spans="1:16" x14ac:dyDescent="0.3">
      <c r="A515" s="11">
        <v>44344</v>
      </c>
      <c r="B515" s="12" t="str" cm="1">
        <f t="array" ref="B515">_xlfn.XLOOKUP(G515,Product[[#All],[PRODUCT NAME]],Product[[#All],[CODE]],"",0,1)</f>
        <v>FOD004</v>
      </c>
      <c r="C515" s="12">
        <v>74</v>
      </c>
      <c r="D515" s="12" t="s">
        <v>131</v>
      </c>
      <c r="E515" s="12" t="s">
        <v>52</v>
      </c>
      <c r="F515" s="13">
        <v>0</v>
      </c>
      <c r="G515" s="12" t="s">
        <v>4</v>
      </c>
      <c r="H515" s="12" t="str">
        <f>VLOOKUP(LEFT(B515,3),Table2[#All],2,)</f>
        <v>Food</v>
      </c>
      <c r="I515" s="12" t="s">
        <v>1</v>
      </c>
      <c r="J515" s="14">
        <f>VLOOKUP(Transaction!B515,Product[#All],5,0)</f>
        <v>6200</v>
      </c>
      <c r="K515" s="14">
        <f>VLOOKUP(Transaction!B515,Product[#All],6,0)</f>
        <v>7800</v>
      </c>
      <c r="L515" s="19">
        <f>Transaction[[#This Row],[QTY]]*Transaction[[#This Row],[PURCHASE PRICE]]</f>
        <v>458800</v>
      </c>
      <c r="M515" s="19">
        <f>Transaction[[#This Row],[QTY]]*Transaction[[#This Row],[SELLING PRICE]]</f>
        <v>577200</v>
      </c>
      <c r="N515" s="12">
        <f>DAY(Transaction[[#This Row],[DATE]])</f>
        <v>28</v>
      </c>
      <c r="O515" s="12" t="str">
        <f>TEXT(Transaction[[#This Row],[DATE]],"mmm")</f>
        <v>May</v>
      </c>
      <c r="P515" s="12">
        <f>YEAR(Transaction[[#This Row],[DATE]])</f>
        <v>2021</v>
      </c>
    </row>
    <row r="516" spans="1:16" x14ac:dyDescent="0.3">
      <c r="A516" s="11">
        <v>44345</v>
      </c>
      <c r="B516" s="12" t="str" cm="1">
        <f t="array" ref="B516">_xlfn.XLOOKUP(G516,Product[[#All],[PRODUCT NAME]],Product[[#All],[CODE]],"",0,1)</f>
        <v>STA009</v>
      </c>
      <c r="C516" s="12">
        <v>70</v>
      </c>
      <c r="D516" s="12" t="s">
        <v>130</v>
      </c>
      <c r="E516" s="12" t="s">
        <v>52</v>
      </c>
      <c r="F516" s="13">
        <v>0</v>
      </c>
      <c r="G516" s="12" t="s">
        <v>39</v>
      </c>
      <c r="H516" s="12" t="str">
        <f>VLOOKUP(LEFT(B516,3),Table2[#All],2,)</f>
        <v>Stationery</v>
      </c>
      <c r="I516" s="12" t="s">
        <v>1</v>
      </c>
      <c r="J516" s="14">
        <f>VLOOKUP(Transaction!B516,Product[#All],5,0)</f>
        <v>6000</v>
      </c>
      <c r="K516" s="14">
        <f>VLOOKUP(Transaction!B516,Product[#All],6,0)</f>
        <v>8000</v>
      </c>
      <c r="L516" s="19">
        <f>Transaction[[#This Row],[QTY]]*Transaction[[#This Row],[PURCHASE PRICE]]</f>
        <v>420000</v>
      </c>
      <c r="M516" s="19">
        <f>Transaction[[#This Row],[QTY]]*Transaction[[#This Row],[SELLING PRICE]]</f>
        <v>560000</v>
      </c>
      <c r="N516" s="12">
        <f>DAY(Transaction[[#This Row],[DATE]])</f>
        <v>29</v>
      </c>
      <c r="O516" s="12" t="str">
        <f>TEXT(Transaction[[#This Row],[DATE]],"mmm")</f>
        <v>May</v>
      </c>
      <c r="P516" s="12">
        <f>YEAR(Transaction[[#This Row],[DATE]])</f>
        <v>2021</v>
      </c>
    </row>
    <row r="517" spans="1:16" x14ac:dyDescent="0.3">
      <c r="A517" s="11">
        <v>44346</v>
      </c>
      <c r="B517" s="12" t="str" cm="1">
        <f t="array" ref="B517">_xlfn.XLOOKUP(G517,Product[[#All],[PRODUCT NAME]],Product[[#All],[CODE]],"",0,1)</f>
        <v>PRC010</v>
      </c>
      <c r="C517" s="12">
        <v>83</v>
      </c>
      <c r="D517" s="12" t="s">
        <v>53</v>
      </c>
      <c r="E517" s="12" t="s">
        <v>132</v>
      </c>
      <c r="F517" s="13">
        <v>0</v>
      </c>
      <c r="G517" s="12" t="s">
        <v>30</v>
      </c>
      <c r="H517" s="12" t="str">
        <f>VLOOKUP(LEFT(B517,3),Table2[#All],2,)</f>
        <v>Personal Care</v>
      </c>
      <c r="I517" s="12" t="s">
        <v>1</v>
      </c>
      <c r="J517" s="14">
        <f>VLOOKUP(Transaction!B517,Product[#All],5,0)</f>
        <v>24500</v>
      </c>
      <c r="K517" s="14">
        <f>VLOOKUP(Transaction!B517,Product[#All],6,0)</f>
        <v>29000</v>
      </c>
      <c r="L517" s="19">
        <f>Transaction[[#This Row],[QTY]]*Transaction[[#This Row],[PURCHASE PRICE]]</f>
        <v>2033500</v>
      </c>
      <c r="M517" s="19">
        <f>Transaction[[#This Row],[QTY]]*Transaction[[#This Row],[SELLING PRICE]]</f>
        <v>2407000</v>
      </c>
      <c r="N517" s="12">
        <f>DAY(Transaction[[#This Row],[DATE]])</f>
        <v>30</v>
      </c>
      <c r="O517" s="12" t="str">
        <f>TEXT(Transaction[[#This Row],[DATE]],"mmm")</f>
        <v>May</v>
      </c>
      <c r="P517" s="12">
        <f>YEAR(Transaction[[#This Row],[DATE]])</f>
        <v>2021</v>
      </c>
    </row>
    <row r="518" spans="1:16" x14ac:dyDescent="0.3">
      <c r="A518" s="11">
        <v>44347</v>
      </c>
      <c r="B518" s="12" t="str" cm="1">
        <f t="array" ref="B518">_xlfn.XLOOKUP(G518,Product[[#All],[PRODUCT NAME]],Product[[#All],[CODE]],"",0,1)</f>
        <v>BEV002</v>
      </c>
      <c r="C518" s="12">
        <v>83</v>
      </c>
      <c r="D518" s="12" t="s">
        <v>53</v>
      </c>
      <c r="E518" s="12" t="s">
        <v>132</v>
      </c>
      <c r="F518" s="13">
        <v>0</v>
      </c>
      <c r="G518" s="12" t="s">
        <v>12</v>
      </c>
      <c r="H518" s="12" t="str">
        <f>VLOOKUP(LEFT(B518,3),Table2[#All],2,)</f>
        <v>Beverage</v>
      </c>
      <c r="I518" s="12" t="s">
        <v>1</v>
      </c>
      <c r="J518" s="14">
        <f>VLOOKUP(Transaction!B518,Product[#All],5,0)</f>
        <v>2500</v>
      </c>
      <c r="K518" s="14">
        <f>VLOOKUP(Transaction!B518,Product[#All],6,0)</f>
        <v>4000</v>
      </c>
      <c r="L518" s="19">
        <f>Transaction[[#This Row],[QTY]]*Transaction[[#This Row],[PURCHASE PRICE]]</f>
        <v>207500</v>
      </c>
      <c r="M518" s="19">
        <f>Transaction[[#This Row],[QTY]]*Transaction[[#This Row],[SELLING PRICE]]</f>
        <v>332000</v>
      </c>
      <c r="N518" s="12">
        <f>DAY(Transaction[[#This Row],[DATE]])</f>
        <v>31</v>
      </c>
      <c r="O518" s="12" t="str">
        <f>TEXT(Transaction[[#This Row],[DATE]],"mmm")</f>
        <v>May</v>
      </c>
      <c r="P518" s="12">
        <f>YEAR(Transaction[[#This Row],[DATE]])</f>
        <v>2021</v>
      </c>
    </row>
    <row r="519" spans="1:16" x14ac:dyDescent="0.3">
      <c r="A519" s="11">
        <v>44348</v>
      </c>
      <c r="B519" s="12" t="str" cm="1">
        <f t="array" ref="B519">_xlfn.XLOOKUP(G519,Product[[#All],[PRODUCT NAME]],Product[[#All],[CODE]],"",0,1)</f>
        <v>STA005</v>
      </c>
      <c r="C519" s="12">
        <v>75</v>
      </c>
      <c r="D519" s="12" t="s">
        <v>130</v>
      </c>
      <c r="E519" s="12" t="s">
        <v>132</v>
      </c>
      <c r="F519" s="13">
        <v>0</v>
      </c>
      <c r="G519" s="12" t="s">
        <v>35</v>
      </c>
      <c r="H519" s="12" t="str">
        <f>VLOOKUP(LEFT(B519,3),Table2[#All],2,)</f>
        <v>Stationery</v>
      </c>
      <c r="I519" s="12" t="s">
        <v>1</v>
      </c>
      <c r="J519" s="14">
        <f>VLOOKUP(Transaction!B519,Product[#All],5,0)</f>
        <v>2200</v>
      </c>
      <c r="K519" s="14">
        <f>VLOOKUP(Transaction!B519,Product[#All],6,0)</f>
        <v>3500</v>
      </c>
      <c r="L519" s="19">
        <f>Transaction[[#This Row],[QTY]]*Transaction[[#This Row],[PURCHASE PRICE]]</f>
        <v>165000</v>
      </c>
      <c r="M519" s="19">
        <f>Transaction[[#This Row],[QTY]]*Transaction[[#This Row],[SELLING PRICE]]</f>
        <v>262500</v>
      </c>
      <c r="N519" s="12">
        <f>DAY(Transaction[[#This Row],[DATE]])</f>
        <v>1</v>
      </c>
      <c r="O519" s="12" t="str">
        <f>TEXT(Transaction[[#This Row],[DATE]],"mmm")</f>
        <v>Jun</v>
      </c>
      <c r="P519" s="12">
        <f>YEAR(Transaction[[#This Row],[DATE]])</f>
        <v>2021</v>
      </c>
    </row>
    <row r="520" spans="1:16" x14ac:dyDescent="0.3">
      <c r="A520" s="11">
        <v>44349</v>
      </c>
      <c r="B520" s="12" t="str" cm="1">
        <f t="array" ref="B520">_xlfn.XLOOKUP(G520,Product[[#All],[PRODUCT NAME]],Product[[#All],[CODE]],"",0,1)</f>
        <v>ELC003</v>
      </c>
      <c r="C520" s="12">
        <v>77</v>
      </c>
      <c r="D520" s="12" t="s">
        <v>130</v>
      </c>
      <c r="E520" s="12" t="s">
        <v>132</v>
      </c>
      <c r="F520" s="13">
        <v>0</v>
      </c>
      <c r="G520" s="12" t="s">
        <v>43</v>
      </c>
      <c r="H520" s="12" t="str">
        <f>VLOOKUP(LEFT(B520,3),Table2[#All],2,)</f>
        <v>Electronics</v>
      </c>
      <c r="I520" s="12" t="s">
        <v>1</v>
      </c>
      <c r="J520" s="14">
        <f>VLOOKUP(Transaction!B520,Product[#All],5,0)</f>
        <v>15000</v>
      </c>
      <c r="K520" s="14">
        <f>VLOOKUP(Transaction!B520,Product[#All],6,0)</f>
        <v>25000</v>
      </c>
      <c r="L520" s="19">
        <f>Transaction[[#This Row],[QTY]]*Transaction[[#This Row],[PURCHASE PRICE]]</f>
        <v>1155000</v>
      </c>
      <c r="M520" s="19">
        <f>Transaction[[#This Row],[QTY]]*Transaction[[#This Row],[SELLING PRICE]]</f>
        <v>1925000</v>
      </c>
      <c r="N520" s="12">
        <f>DAY(Transaction[[#This Row],[DATE]])</f>
        <v>2</v>
      </c>
      <c r="O520" s="12" t="str">
        <f>TEXT(Transaction[[#This Row],[DATE]],"mmm")</f>
        <v>Jun</v>
      </c>
      <c r="P520" s="12">
        <f>YEAR(Transaction[[#This Row],[DATE]])</f>
        <v>2021</v>
      </c>
    </row>
    <row r="521" spans="1:16" x14ac:dyDescent="0.3">
      <c r="A521" s="11">
        <v>44350</v>
      </c>
      <c r="B521" s="12" t="str" cm="1">
        <f t="array" ref="B521">_xlfn.XLOOKUP(G521,Product[[#All],[PRODUCT NAME]],Product[[#All],[CODE]],"",0,1)</f>
        <v>ELC004</v>
      </c>
      <c r="C521" s="12">
        <v>84</v>
      </c>
      <c r="D521" s="12" t="s">
        <v>130</v>
      </c>
      <c r="E521" s="12" t="s">
        <v>132</v>
      </c>
      <c r="F521" s="13">
        <v>0</v>
      </c>
      <c r="G521" s="12" t="s">
        <v>44</v>
      </c>
      <c r="H521" s="12" t="str">
        <f>VLOOKUP(LEFT(B521,3),Table2[#All],2,)</f>
        <v>Electronics</v>
      </c>
      <c r="I521" s="12" t="s">
        <v>1</v>
      </c>
      <c r="J521" s="14">
        <f>VLOOKUP(Transaction!B521,Product[#All],5,0)</f>
        <v>20000</v>
      </c>
      <c r="K521" s="14">
        <f>VLOOKUP(Transaction!B521,Product[#All],6,0)</f>
        <v>30000</v>
      </c>
      <c r="L521" s="19">
        <f>Transaction[[#This Row],[QTY]]*Transaction[[#This Row],[PURCHASE PRICE]]</f>
        <v>1680000</v>
      </c>
      <c r="M521" s="19">
        <f>Transaction[[#This Row],[QTY]]*Transaction[[#This Row],[SELLING PRICE]]</f>
        <v>2520000</v>
      </c>
      <c r="N521" s="12">
        <f>DAY(Transaction[[#This Row],[DATE]])</f>
        <v>3</v>
      </c>
      <c r="O521" s="12" t="str">
        <f>TEXT(Transaction[[#This Row],[DATE]],"mmm")</f>
        <v>Jun</v>
      </c>
      <c r="P521" s="12">
        <f>YEAR(Transaction[[#This Row],[DATE]])</f>
        <v>2021</v>
      </c>
    </row>
    <row r="522" spans="1:16" x14ac:dyDescent="0.3">
      <c r="A522" s="11">
        <v>44351</v>
      </c>
      <c r="B522" s="12" t="str" cm="1">
        <f t="array" ref="B522">_xlfn.XLOOKUP(G522,Product[[#All],[PRODUCT NAME]],Product[[#All],[CODE]],"",0,1)</f>
        <v>PRC003</v>
      </c>
      <c r="C522" s="12">
        <v>88</v>
      </c>
      <c r="D522" s="12" t="s">
        <v>53</v>
      </c>
      <c r="E522" s="12" t="s">
        <v>132</v>
      </c>
      <c r="F522" s="13">
        <v>0</v>
      </c>
      <c r="G522" s="12" t="s">
        <v>23</v>
      </c>
      <c r="H522" s="12" t="str">
        <f>VLOOKUP(LEFT(B522,3),Table2[#All],2,)</f>
        <v>Personal Care</v>
      </c>
      <c r="I522" s="12" t="s">
        <v>1</v>
      </c>
      <c r="J522" s="14">
        <f>VLOOKUP(Transaction!B522,Product[#All],5,0)</f>
        <v>6500</v>
      </c>
      <c r="K522" s="14">
        <f>VLOOKUP(Transaction!B522,Product[#All],6,0)</f>
        <v>9000</v>
      </c>
      <c r="L522" s="19">
        <f>Transaction[[#This Row],[QTY]]*Transaction[[#This Row],[PURCHASE PRICE]]</f>
        <v>572000</v>
      </c>
      <c r="M522" s="19">
        <f>Transaction[[#This Row],[QTY]]*Transaction[[#This Row],[SELLING PRICE]]</f>
        <v>792000</v>
      </c>
      <c r="N522" s="12">
        <f>DAY(Transaction[[#This Row],[DATE]])</f>
        <v>4</v>
      </c>
      <c r="O522" s="12" t="str">
        <f>TEXT(Transaction[[#This Row],[DATE]],"mmm")</f>
        <v>Jun</v>
      </c>
      <c r="P522" s="12">
        <f>YEAR(Transaction[[#This Row],[DATE]])</f>
        <v>2021</v>
      </c>
    </row>
    <row r="523" spans="1:16" x14ac:dyDescent="0.3">
      <c r="A523" s="11">
        <v>44352</v>
      </c>
      <c r="B523" s="12" t="str" cm="1">
        <f t="array" ref="B523">_xlfn.XLOOKUP(G523,Product[[#All],[PRODUCT NAME]],Product[[#All],[CODE]],"",0,1)</f>
        <v>ELC002</v>
      </c>
      <c r="C523" s="12">
        <v>78</v>
      </c>
      <c r="D523" s="12" t="s">
        <v>131</v>
      </c>
      <c r="E523" s="12" t="s">
        <v>52</v>
      </c>
      <c r="F523" s="13">
        <v>0</v>
      </c>
      <c r="G523" s="12" t="s">
        <v>42</v>
      </c>
      <c r="H523" s="12" t="str">
        <f>VLOOKUP(LEFT(B523,3),Table2[#All],2,)</f>
        <v>Electronics</v>
      </c>
      <c r="I523" s="12" t="s">
        <v>1</v>
      </c>
      <c r="J523" s="14">
        <f>VLOOKUP(Transaction!B523,Product[#All],5,0)</f>
        <v>20000</v>
      </c>
      <c r="K523" s="14">
        <f>VLOOKUP(Transaction!B523,Product[#All],6,0)</f>
        <v>30000</v>
      </c>
      <c r="L523" s="19">
        <f>Transaction[[#This Row],[QTY]]*Transaction[[#This Row],[PURCHASE PRICE]]</f>
        <v>1560000</v>
      </c>
      <c r="M523" s="19">
        <f>Transaction[[#This Row],[QTY]]*Transaction[[#This Row],[SELLING PRICE]]</f>
        <v>2340000</v>
      </c>
      <c r="N523" s="12">
        <f>DAY(Transaction[[#This Row],[DATE]])</f>
        <v>5</v>
      </c>
      <c r="O523" s="12" t="str">
        <f>TEXT(Transaction[[#This Row],[DATE]],"mmm")</f>
        <v>Jun</v>
      </c>
      <c r="P523" s="12">
        <f>YEAR(Transaction[[#This Row],[DATE]])</f>
        <v>2021</v>
      </c>
    </row>
    <row r="524" spans="1:16" x14ac:dyDescent="0.3">
      <c r="A524" s="11">
        <v>44353</v>
      </c>
      <c r="B524" s="12" t="str" cm="1">
        <f t="array" ref="B524">_xlfn.XLOOKUP(G524,Product[[#All],[PRODUCT NAME]],Product[[#All],[CODE]],"",0,1)</f>
        <v>STA007</v>
      </c>
      <c r="C524" s="12">
        <v>70</v>
      </c>
      <c r="D524" s="12" t="s">
        <v>53</v>
      </c>
      <c r="E524" s="12" t="s">
        <v>132</v>
      </c>
      <c r="F524" s="13">
        <v>0</v>
      </c>
      <c r="G524" s="12" t="s">
        <v>37</v>
      </c>
      <c r="H524" s="12" t="str">
        <f>VLOOKUP(LEFT(B524,3),Table2[#All],2,)</f>
        <v>Stationery</v>
      </c>
      <c r="I524" s="12" t="s">
        <v>1</v>
      </c>
      <c r="J524" s="14">
        <f>VLOOKUP(Transaction!B524,Product[#All],5,0)</f>
        <v>4500</v>
      </c>
      <c r="K524" s="14">
        <f>VLOOKUP(Transaction!B524,Product[#All],6,0)</f>
        <v>6800</v>
      </c>
      <c r="L524" s="19">
        <f>Transaction[[#This Row],[QTY]]*Transaction[[#This Row],[PURCHASE PRICE]]</f>
        <v>315000</v>
      </c>
      <c r="M524" s="19">
        <f>Transaction[[#This Row],[QTY]]*Transaction[[#This Row],[SELLING PRICE]]</f>
        <v>476000</v>
      </c>
      <c r="N524" s="12">
        <f>DAY(Transaction[[#This Row],[DATE]])</f>
        <v>6</v>
      </c>
      <c r="O524" s="12" t="str">
        <f>TEXT(Transaction[[#This Row],[DATE]],"mmm")</f>
        <v>Jun</v>
      </c>
      <c r="P524" s="12">
        <f>YEAR(Transaction[[#This Row],[DATE]])</f>
        <v>2021</v>
      </c>
    </row>
    <row r="525" spans="1:16" x14ac:dyDescent="0.3">
      <c r="A525" s="11">
        <v>44354</v>
      </c>
      <c r="B525" s="12" t="str" cm="1">
        <f t="array" ref="B525">_xlfn.XLOOKUP(G525,Product[[#All],[PRODUCT NAME]],Product[[#All],[CODE]],"",0,1)</f>
        <v>PRC010</v>
      </c>
      <c r="C525" s="12">
        <v>74</v>
      </c>
      <c r="D525" s="12" t="s">
        <v>131</v>
      </c>
      <c r="E525" s="12" t="s">
        <v>52</v>
      </c>
      <c r="F525" s="13">
        <v>0</v>
      </c>
      <c r="G525" s="12" t="s">
        <v>30</v>
      </c>
      <c r="H525" s="12" t="str">
        <f>VLOOKUP(LEFT(B525,3),Table2[#All],2,)</f>
        <v>Personal Care</v>
      </c>
      <c r="I525" s="12" t="s">
        <v>1</v>
      </c>
      <c r="J525" s="14">
        <f>VLOOKUP(Transaction!B525,Product[#All],5,0)</f>
        <v>24500</v>
      </c>
      <c r="K525" s="14">
        <f>VLOOKUP(Transaction!B525,Product[#All],6,0)</f>
        <v>29000</v>
      </c>
      <c r="L525" s="19">
        <f>Transaction[[#This Row],[QTY]]*Transaction[[#This Row],[PURCHASE PRICE]]</f>
        <v>1813000</v>
      </c>
      <c r="M525" s="19">
        <f>Transaction[[#This Row],[QTY]]*Transaction[[#This Row],[SELLING PRICE]]</f>
        <v>2146000</v>
      </c>
      <c r="N525" s="12">
        <f>DAY(Transaction[[#This Row],[DATE]])</f>
        <v>7</v>
      </c>
      <c r="O525" s="12" t="str">
        <f>TEXT(Transaction[[#This Row],[DATE]],"mmm")</f>
        <v>Jun</v>
      </c>
      <c r="P525" s="12">
        <f>YEAR(Transaction[[#This Row],[DATE]])</f>
        <v>2021</v>
      </c>
    </row>
    <row r="526" spans="1:16" x14ac:dyDescent="0.3">
      <c r="A526" s="11">
        <v>44355</v>
      </c>
      <c r="B526" s="12" t="str" cm="1">
        <f t="array" ref="B526">_xlfn.XLOOKUP(G526,Product[[#All],[PRODUCT NAME]],Product[[#All],[CODE]],"",0,1)</f>
        <v>BEV006</v>
      </c>
      <c r="C526" s="12">
        <v>77</v>
      </c>
      <c r="D526" s="12" t="s">
        <v>130</v>
      </c>
      <c r="E526" s="12" t="s">
        <v>52</v>
      </c>
      <c r="F526" s="13">
        <v>0</v>
      </c>
      <c r="G526" s="12" t="s">
        <v>16</v>
      </c>
      <c r="H526" s="12" t="str">
        <f>VLOOKUP(LEFT(B526,3),Table2[#All],2,)</f>
        <v>Beverage</v>
      </c>
      <c r="I526" s="12" t="s">
        <v>1</v>
      </c>
      <c r="J526" s="14">
        <f>VLOOKUP(Transaction!B526,Product[#All],5,0)</f>
        <v>7200</v>
      </c>
      <c r="K526" s="14">
        <f>VLOOKUP(Transaction!B526,Product[#All],6,0)</f>
        <v>9500</v>
      </c>
      <c r="L526" s="19">
        <f>Transaction[[#This Row],[QTY]]*Transaction[[#This Row],[PURCHASE PRICE]]</f>
        <v>554400</v>
      </c>
      <c r="M526" s="19">
        <f>Transaction[[#This Row],[QTY]]*Transaction[[#This Row],[SELLING PRICE]]</f>
        <v>731500</v>
      </c>
      <c r="N526" s="12">
        <f>DAY(Transaction[[#This Row],[DATE]])</f>
        <v>8</v>
      </c>
      <c r="O526" s="12" t="str">
        <f>TEXT(Transaction[[#This Row],[DATE]],"mmm")</f>
        <v>Jun</v>
      </c>
      <c r="P526" s="12">
        <f>YEAR(Transaction[[#This Row],[DATE]])</f>
        <v>2021</v>
      </c>
    </row>
    <row r="527" spans="1:16" x14ac:dyDescent="0.3">
      <c r="A527" s="11">
        <v>44356</v>
      </c>
      <c r="B527" s="12" t="str" cm="1">
        <f t="array" ref="B527">_xlfn.XLOOKUP(G527,Product[[#All],[PRODUCT NAME]],Product[[#All],[CODE]],"",0,1)</f>
        <v>FOD002</v>
      </c>
      <c r="C527" s="12">
        <v>86</v>
      </c>
      <c r="D527" s="12" t="s">
        <v>130</v>
      </c>
      <c r="E527" s="12" t="s">
        <v>132</v>
      </c>
      <c r="F527" s="13">
        <v>0</v>
      </c>
      <c r="G527" s="12" t="s">
        <v>2</v>
      </c>
      <c r="H527" s="12" t="str">
        <f>VLOOKUP(LEFT(B527,3),Table2[#All],2,)</f>
        <v>Food</v>
      </c>
      <c r="I527" s="12" t="s">
        <v>1</v>
      </c>
      <c r="J527" s="14">
        <f>VLOOKUP(Transaction!B527,Product[#All],5,0)</f>
        <v>15500</v>
      </c>
      <c r="K527" s="14">
        <f>VLOOKUP(Transaction!B527,Product[#All],6,0)</f>
        <v>18000</v>
      </c>
      <c r="L527" s="19">
        <f>Transaction[[#This Row],[QTY]]*Transaction[[#This Row],[PURCHASE PRICE]]</f>
        <v>1333000</v>
      </c>
      <c r="M527" s="19">
        <f>Transaction[[#This Row],[QTY]]*Transaction[[#This Row],[SELLING PRICE]]</f>
        <v>1548000</v>
      </c>
      <c r="N527" s="12">
        <f>DAY(Transaction[[#This Row],[DATE]])</f>
        <v>9</v>
      </c>
      <c r="O527" s="12" t="str">
        <f>TEXT(Transaction[[#This Row],[DATE]],"mmm")</f>
        <v>Jun</v>
      </c>
      <c r="P527" s="12">
        <f>YEAR(Transaction[[#This Row],[DATE]])</f>
        <v>2021</v>
      </c>
    </row>
    <row r="528" spans="1:16" x14ac:dyDescent="0.3">
      <c r="A528" s="11">
        <v>44357</v>
      </c>
      <c r="B528" s="12" t="str" cm="1">
        <f t="array" ref="B528">_xlfn.XLOOKUP(G528,Product[[#All],[PRODUCT NAME]],Product[[#All],[CODE]],"",0,1)</f>
        <v>BEV009</v>
      </c>
      <c r="C528" s="12">
        <v>83</v>
      </c>
      <c r="D528" s="12" t="s">
        <v>53</v>
      </c>
      <c r="E528" s="12" t="s">
        <v>52</v>
      </c>
      <c r="F528" s="13">
        <v>0</v>
      </c>
      <c r="G528" s="12" t="s">
        <v>19</v>
      </c>
      <c r="H528" s="12" t="str">
        <f>VLOOKUP(LEFT(B528,3),Table2[#All],2,)</f>
        <v>Beverage</v>
      </c>
      <c r="I528" s="12" t="s">
        <v>1</v>
      </c>
      <c r="J528" s="14">
        <f>VLOOKUP(Transaction!B528,Product[#All],5,0)</f>
        <v>6500</v>
      </c>
      <c r="K528" s="14">
        <f>VLOOKUP(Transaction!B528,Product[#All],6,0)</f>
        <v>8500</v>
      </c>
      <c r="L528" s="19">
        <f>Transaction[[#This Row],[QTY]]*Transaction[[#This Row],[PURCHASE PRICE]]</f>
        <v>539500</v>
      </c>
      <c r="M528" s="19">
        <f>Transaction[[#This Row],[QTY]]*Transaction[[#This Row],[SELLING PRICE]]</f>
        <v>705500</v>
      </c>
      <c r="N528" s="12">
        <f>DAY(Transaction[[#This Row],[DATE]])</f>
        <v>10</v>
      </c>
      <c r="O528" s="12" t="str">
        <f>TEXT(Transaction[[#This Row],[DATE]],"mmm")</f>
        <v>Jun</v>
      </c>
      <c r="P528" s="12">
        <f>YEAR(Transaction[[#This Row],[DATE]])</f>
        <v>2021</v>
      </c>
    </row>
    <row r="529" spans="1:16" x14ac:dyDescent="0.3">
      <c r="A529" s="11">
        <v>44358</v>
      </c>
      <c r="B529" s="12" t="str" cm="1">
        <f t="array" ref="B529">_xlfn.XLOOKUP(G529,Product[[#All],[PRODUCT NAME]],Product[[#All],[CODE]],"",0,1)</f>
        <v>ELC006</v>
      </c>
      <c r="C529" s="12">
        <v>88</v>
      </c>
      <c r="D529" s="12" t="s">
        <v>131</v>
      </c>
      <c r="E529" s="12" t="s">
        <v>52</v>
      </c>
      <c r="F529" s="13">
        <v>0</v>
      </c>
      <c r="G529" s="12" t="s">
        <v>141</v>
      </c>
      <c r="H529" s="12" t="str">
        <f>VLOOKUP(LEFT(B529,3),Table2[#All],2,)</f>
        <v>Electronics</v>
      </c>
      <c r="I529" s="12" t="s">
        <v>1</v>
      </c>
      <c r="J529" s="14">
        <f>VLOOKUP(Transaction!B529,Product[#All],5,0)</f>
        <v>15000</v>
      </c>
      <c r="K529" s="14">
        <f>VLOOKUP(Transaction!B529,Product[#All],6,0)</f>
        <v>20000</v>
      </c>
      <c r="L529" s="19">
        <f>Transaction[[#This Row],[QTY]]*Transaction[[#This Row],[PURCHASE PRICE]]</f>
        <v>1320000</v>
      </c>
      <c r="M529" s="19">
        <f>Transaction[[#This Row],[QTY]]*Transaction[[#This Row],[SELLING PRICE]]</f>
        <v>1760000</v>
      </c>
      <c r="N529" s="12">
        <f>DAY(Transaction[[#This Row],[DATE]])</f>
        <v>11</v>
      </c>
      <c r="O529" s="12" t="str">
        <f>TEXT(Transaction[[#This Row],[DATE]],"mmm")</f>
        <v>Jun</v>
      </c>
      <c r="P529" s="12">
        <f>YEAR(Transaction[[#This Row],[DATE]])</f>
        <v>2021</v>
      </c>
    </row>
    <row r="530" spans="1:16" x14ac:dyDescent="0.3">
      <c r="A530" s="11">
        <v>44359</v>
      </c>
      <c r="B530" s="12" t="str" cm="1">
        <f t="array" ref="B530">_xlfn.XLOOKUP(G530,Product[[#All],[PRODUCT NAME]],Product[[#All],[CODE]],"",0,1)</f>
        <v>STA008</v>
      </c>
      <c r="C530" s="12">
        <v>73</v>
      </c>
      <c r="D530" s="12" t="s">
        <v>130</v>
      </c>
      <c r="E530" s="12" t="s">
        <v>132</v>
      </c>
      <c r="F530" s="13">
        <v>0</v>
      </c>
      <c r="G530" s="12" t="s">
        <v>38</v>
      </c>
      <c r="H530" s="12" t="str">
        <f>VLOOKUP(LEFT(B530,3),Table2[#All],2,)</f>
        <v>Stationery</v>
      </c>
      <c r="I530" s="12" t="s">
        <v>1</v>
      </c>
      <c r="J530" s="14">
        <f>VLOOKUP(Transaction!B530,Product[#All],5,0)</f>
        <v>5000</v>
      </c>
      <c r="K530" s="14">
        <f>VLOOKUP(Transaction!B530,Product[#All],6,0)</f>
        <v>7500</v>
      </c>
      <c r="L530" s="19">
        <f>Transaction[[#This Row],[QTY]]*Transaction[[#This Row],[PURCHASE PRICE]]</f>
        <v>365000</v>
      </c>
      <c r="M530" s="19">
        <f>Transaction[[#This Row],[QTY]]*Transaction[[#This Row],[SELLING PRICE]]</f>
        <v>547500</v>
      </c>
      <c r="N530" s="12">
        <f>DAY(Transaction[[#This Row],[DATE]])</f>
        <v>12</v>
      </c>
      <c r="O530" s="12" t="str">
        <f>TEXT(Transaction[[#This Row],[DATE]],"mmm")</f>
        <v>Jun</v>
      </c>
      <c r="P530" s="12">
        <f>YEAR(Transaction[[#This Row],[DATE]])</f>
        <v>2021</v>
      </c>
    </row>
    <row r="531" spans="1:16" x14ac:dyDescent="0.3">
      <c r="A531" s="11">
        <v>44360</v>
      </c>
      <c r="B531" s="12" t="str" cm="1">
        <f t="array" ref="B531">_xlfn.XLOOKUP(G531,Product[[#All],[PRODUCT NAME]],Product[[#All],[CODE]],"",0,1)</f>
        <v>PRC002</v>
      </c>
      <c r="C531" s="12">
        <v>79</v>
      </c>
      <c r="D531" s="12" t="s">
        <v>130</v>
      </c>
      <c r="E531" s="12" t="s">
        <v>132</v>
      </c>
      <c r="F531" s="13">
        <v>0</v>
      </c>
      <c r="G531" s="12" t="s">
        <v>22</v>
      </c>
      <c r="H531" s="12" t="str">
        <f>VLOOKUP(LEFT(B531,3),Table2[#All],2,)</f>
        <v>Personal Care</v>
      </c>
      <c r="I531" s="12" t="s">
        <v>1</v>
      </c>
      <c r="J531" s="14">
        <f>VLOOKUP(Transaction!B531,Product[#All],5,0)</f>
        <v>15000</v>
      </c>
      <c r="K531" s="14">
        <f>VLOOKUP(Transaction!B531,Product[#All],6,0)</f>
        <v>18000</v>
      </c>
      <c r="L531" s="19">
        <f>Transaction[[#This Row],[QTY]]*Transaction[[#This Row],[PURCHASE PRICE]]</f>
        <v>1185000</v>
      </c>
      <c r="M531" s="19">
        <f>Transaction[[#This Row],[QTY]]*Transaction[[#This Row],[SELLING PRICE]]</f>
        <v>1422000</v>
      </c>
      <c r="N531" s="12">
        <f>DAY(Transaction[[#This Row],[DATE]])</f>
        <v>13</v>
      </c>
      <c r="O531" s="12" t="str">
        <f>TEXT(Transaction[[#This Row],[DATE]],"mmm")</f>
        <v>Jun</v>
      </c>
      <c r="P531" s="12">
        <f>YEAR(Transaction[[#This Row],[DATE]])</f>
        <v>2021</v>
      </c>
    </row>
    <row r="532" spans="1:16" x14ac:dyDescent="0.3">
      <c r="A532" s="11">
        <v>44361</v>
      </c>
      <c r="B532" s="12" t="str" cm="1">
        <f t="array" ref="B532">_xlfn.XLOOKUP(G532,Product[[#All],[PRODUCT NAME]],Product[[#All],[CODE]],"",0,1)</f>
        <v>STA007</v>
      </c>
      <c r="C532" s="12">
        <v>82</v>
      </c>
      <c r="D532" s="12" t="s">
        <v>53</v>
      </c>
      <c r="E532" s="12" t="s">
        <v>132</v>
      </c>
      <c r="F532" s="13">
        <v>0</v>
      </c>
      <c r="G532" s="12" t="s">
        <v>37</v>
      </c>
      <c r="H532" s="12" t="str">
        <f>VLOOKUP(LEFT(B532,3),Table2[#All],2,)</f>
        <v>Stationery</v>
      </c>
      <c r="I532" s="12" t="s">
        <v>1</v>
      </c>
      <c r="J532" s="14">
        <f>VLOOKUP(Transaction!B532,Product[#All],5,0)</f>
        <v>4500</v>
      </c>
      <c r="K532" s="14">
        <f>VLOOKUP(Transaction!B532,Product[#All],6,0)</f>
        <v>6800</v>
      </c>
      <c r="L532" s="19">
        <f>Transaction[[#This Row],[QTY]]*Transaction[[#This Row],[PURCHASE PRICE]]</f>
        <v>369000</v>
      </c>
      <c r="M532" s="19">
        <f>Transaction[[#This Row],[QTY]]*Transaction[[#This Row],[SELLING PRICE]]</f>
        <v>557600</v>
      </c>
      <c r="N532" s="12">
        <f>DAY(Transaction[[#This Row],[DATE]])</f>
        <v>14</v>
      </c>
      <c r="O532" s="12" t="str">
        <f>TEXT(Transaction[[#This Row],[DATE]],"mmm")</f>
        <v>Jun</v>
      </c>
      <c r="P532" s="12">
        <f>YEAR(Transaction[[#This Row],[DATE]])</f>
        <v>2021</v>
      </c>
    </row>
    <row r="533" spans="1:16" x14ac:dyDescent="0.3">
      <c r="A533" s="11">
        <v>44362</v>
      </c>
      <c r="B533" s="12" t="str" cm="1">
        <f t="array" ref="B533">_xlfn.XLOOKUP(G533,Product[[#All],[PRODUCT NAME]],Product[[#All],[CODE]],"",0,1)</f>
        <v>STA003</v>
      </c>
      <c r="C533" s="12">
        <v>76</v>
      </c>
      <c r="D533" s="12" t="s">
        <v>53</v>
      </c>
      <c r="E533" s="12" t="s">
        <v>132</v>
      </c>
      <c r="F533" s="13">
        <v>0</v>
      </c>
      <c r="G533" s="12" t="s">
        <v>33</v>
      </c>
      <c r="H533" s="12" t="str">
        <f>VLOOKUP(LEFT(B533,3),Table2[#All],2,)</f>
        <v>Stationery</v>
      </c>
      <c r="I533" s="12" t="s">
        <v>1</v>
      </c>
      <c r="J533" s="14">
        <f>VLOOKUP(Transaction!B533,Product[#All],5,0)</f>
        <v>2500</v>
      </c>
      <c r="K533" s="14">
        <f>VLOOKUP(Transaction!B533,Product[#All],6,0)</f>
        <v>4000</v>
      </c>
      <c r="L533" s="19">
        <f>Transaction[[#This Row],[QTY]]*Transaction[[#This Row],[PURCHASE PRICE]]</f>
        <v>190000</v>
      </c>
      <c r="M533" s="19">
        <f>Transaction[[#This Row],[QTY]]*Transaction[[#This Row],[SELLING PRICE]]</f>
        <v>304000</v>
      </c>
      <c r="N533" s="12">
        <f>DAY(Transaction[[#This Row],[DATE]])</f>
        <v>15</v>
      </c>
      <c r="O533" s="12" t="str">
        <f>TEXT(Transaction[[#This Row],[DATE]],"mmm")</f>
        <v>Jun</v>
      </c>
      <c r="P533" s="12">
        <f>YEAR(Transaction[[#This Row],[DATE]])</f>
        <v>2021</v>
      </c>
    </row>
    <row r="534" spans="1:16" x14ac:dyDescent="0.3">
      <c r="A534" s="11">
        <v>44363</v>
      </c>
      <c r="B534" s="12" t="str" cm="1">
        <f t="array" ref="B534">_xlfn.XLOOKUP(G534,Product[[#All],[PRODUCT NAME]],Product[[#All],[CODE]],"",0,1)</f>
        <v>BEV004</v>
      </c>
      <c r="C534" s="12">
        <v>78</v>
      </c>
      <c r="D534" s="12" t="s">
        <v>131</v>
      </c>
      <c r="E534" s="12" t="s">
        <v>52</v>
      </c>
      <c r="F534" s="13">
        <v>0</v>
      </c>
      <c r="G534" s="12" t="s">
        <v>14</v>
      </c>
      <c r="H534" s="12" t="str">
        <f>VLOOKUP(LEFT(B534,3),Table2[#All],2,)</f>
        <v>Beverage</v>
      </c>
      <c r="I534" s="12" t="s">
        <v>1</v>
      </c>
      <c r="J534" s="14">
        <f>VLOOKUP(Transaction!B534,Product[#All],5,0)</f>
        <v>8000</v>
      </c>
      <c r="K534" s="14">
        <f>VLOOKUP(Transaction!B534,Product[#All],6,0)</f>
        <v>10500</v>
      </c>
      <c r="L534" s="19">
        <f>Transaction[[#This Row],[QTY]]*Transaction[[#This Row],[PURCHASE PRICE]]</f>
        <v>624000</v>
      </c>
      <c r="M534" s="19">
        <f>Transaction[[#This Row],[QTY]]*Transaction[[#This Row],[SELLING PRICE]]</f>
        <v>819000</v>
      </c>
      <c r="N534" s="12">
        <f>DAY(Transaction[[#This Row],[DATE]])</f>
        <v>16</v>
      </c>
      <c r="O534" s="12" t="str">
        <f>TEXT(Transaction[[#This Row],[DATE]],"mmm")</f>
        <v>Jun</v>
      </c>
      <c r="P534" s="12">
        <f>YEAR(Transaction[[#This Row],[DATE]])</f>
        <v>2021</v>
      </c>
    </row>
    <row r="535" spans="1:16" x14ac:dyDescent="0.3">
      <c r="A535" s="11">
        <v>44364</v>
      </c>
      <c r="B535" s="12" t="str" cm="1">
        <f t="array" ref="B535">_xlfn.XLOOKUP(G535,Product[[#All],[PRODUCT NAME]],Product[[#All],[CODE]],"",0,1)</f>
        <v>PRC008</v>
      </c>
      <c r="C535" s="12">
        <v>71</v>
      </c>
      <c r="D535" s="12" t="s">
        <v>53</v>
      </c>
      <c r="E535" s="12" t="s">
        <v>52</v>
      </c>
      <c r="F535" s="13">
        <v>0</v>
      </c>
      <c r="G535" s="12" t="s">
        <v>28</v>
      </c>
      <c r="H535" s="12" t="str">
        <f>VLOOKUP(LEFT(B535,3),Table2[#All],2,)</f>
        <v>Personal Care</v>
      </c>
      <c r="I535" s="12" t="s">
        <v>1</v>
      </c>
      <c r="J535" s="14">
        <f>VLOOKUP(Transaction!B535,Product[#All],5,0)</f>
        <v>13500</v>
      </c>
      <c r="K535" s="14">
        <f>VLOOKUP(Transaction!B535,Product[#All],6,0)</f>
        <v>17000</v>
      </c>
      <c r="L535" s="19">
        <f>Transaction[[#This Row],[QTY]]*Transaction[[#This Row],[PURCHASE PRICE]]</f>
        <v>958500</v>
      </c>
      <c r="M535" s="19">
        <f>Transaction[[#This Row],[QTY]]*Transaction[[#This Row],[SELLING PRICE]]</f>
        <v>1207000</v>
      </c>
      <c r="N535" s="12">
        <f>DAY(Transaction[[#This Row],[DATE]])</f>
        <v>17</v>
      </c>
      <c r="O535" s="12" t="str">
        <f>TEXT(Transaction[[#This Row],[DATE]],"mmm")</f>
        <v>Jun</v>
      </c>
      <c r="P535" s="12">
        <f>YEAR(Transaction[[#This Row],[DATE]])</f>
        <v>2021</v>
      </c>
    </row>
    <row r="536" spans="1:16" x14ac:dyDescent="0.3">
      <c r="A536" s="11">
        <v>44365</v>
      </c>
      <c r="B536" s="12" t="str" cm="1">
        <f t="array" ref="B536">_xlfn.XLOOKUP(G536,Product[[#All],[PRODUCT NAME]],Product[[#All],[CODE]],"",0,1)</f>
        <v>BEV001</v>
      </c>
      <c r="C536" s="12">
        <v>76</v>
      </c>
      <c r="D536" s="12" t="s">
        <v>53</v>
      </c>
      <c r="E536" s="12" t="s">
        <v>132</v>
      </c>
      <c r="F536" s="13">
        <v>0</v>
      </c>
      <c r="G536" s="12" t="s">
        <v>11</v>
      </c>
      <c r="H536" s="12" t="str">
        <f>VLOOKUP(LEFT(B536,3),Table2[#All],2,)</f>
        <v>Beverage</v>
      </c>
      <c r="I536" s="12" t="s">
        <v>1</v>
      </c>
      <c r="J536" s="14">
        <f>VLOOKUP(Transaction!B536,Product[#All],5,0)</f>
        <v>3750</v>
      </c>
      <c r="K536" s="14">
        <f>VLOOKUP(Transaction!B536,Product[#All],6,0)</f>
        <v>5000</v>
      </c>
      <c r="L536" s="19">
        <f>Transaction[[#This Row],[QTY]]*Transaction[[#This Row],[PURCHASE PRICE]]</f>
        <v>285000</v>
      </c>
      <c r="M536" s="19">
        <f>Transaction[[#This Row],[QTY]]*Transaction[[#This Row],[SELLING PRICE]]</f>
        <v>380000</v>
      </c>
      <c r="N536" s="12">
        <f>DAY(Transaction[[#This Row],[DATE]])</f>
        <v>18</v>
      </c>
      <c r="O536" s="12" t="str">
        <f>TEXT(Transaction[[#This Row],[DATE]],"mmm")</f>
        <v>Jun</v>
      </c>
      <c r="P536" s="12">
        <f>YEAR(Transaction[[#This Row],[DATE]])</f>
        <v>2021</v>
      </c>
    </row>
    <row r="537" spans="1:16" x14ac:dyDescent="0.3">
      <c r="A537" s="11">
        <v>44366</v>
      </c>
      <c r="B537" s="12" t="str" cm="1">
        <f t="array" ref="B537">_xlfn.XLOOKUP(G537,Product[[#All],[PRODUCT NAME]],Product[[#All],[CODE]],"",0,1)</f>
        <v>STA009</v>
      </c>
      <c r="C537" s="12">
        <v>73</v>
      </c>
      <c r="D537" s="12" t="s">
        <v>130</v>
      </c>
      <c r="E537" s="12" t="s">
        <v>52</v>
      </c>
      <c r="F537" s="13">
        <v>0</v>
      </c>
      <c r="G537" s="12" t="s">
        <v>39</v>
      </c>
      <c r="H537" s="12" t="str">
        <f>VLOOKUP(LEFT(B537,3),Table2[#All],2,)</f>
        <v>Stationery</v>
      </c>
      <c r="I537" s="12" t="s">
        <v>1</v>
      </c>
      <c r="J537" s="14">
        <f>VLOOKUP(Transaction!B537,Product[#All],5,0)</f>
        <v>6000</v>
      </c>
      <c r="K537" s="14">
        <f>VLOOKUP(Transaction!B537,Product[#All],6,0)</f>
        <v>8000</v>
      </c>
      <c r="L537" s="19">
        <f>Transaction[[#This Row],[QTY]]*Transaction[[#This Row],[PURCHASE PRICE]]</f>
        <v>438000</v>
      </c>
      <c r="M537" s="19">
        <f>Transaction[[#This Row],[QTY]]*Transaction[[#This Row],[SELLING PRICE]]</f>
        <v>584000</v>
      </c>
      <c r="N537" s="12">
        <f>DAY(Transaction[[#This Row],[DATE]])</f>
        <v>19</v>
      </c>
      <c r="O537" s="12" t="str">
        <f>TEXT(Transaction[[#This Row],[DATE]],"mmm")</f>
        <v>Jun</v>
      </c>
      <c r="P537" s="12">
        <f>YEAR(Transaction[[#This Row],[DATE]])</f>
        <v>2021</v>
      </c>
    </row>
    <row r="538" spans="1:16" x14ac:dyDescent="0.3">
      <c r="A538" s="11">
        <v>44367</v>
      </c>
      <c r="B538" s="12" t="str" cm="1">
        <f t="array" ref="B538">_xlfn.XLOOKUP(G538,Product[[#All],[PRODUCT NAME]],Product[[#All],[CODE]],"",0,1)</f>
        <v>ELC006</v>
      </c>
      <c r="C538" s="12">
        <v>77</v>
      </c>
      <c r="D538" s="12" t="s">
        <v>130</v>
      </c>
      <c r="E538" s="12" t="s">
        <v>52</v>
      </c>
      <c r="F538" s="13">
        <v>0</v>
      </c>
      <c r="G538" s="12" t="s">
        <v>141</v>
      </c>
      <c r="H538" s="12" t="str">
        <f>VLOOKUP(LEFT(B538,3),Table2[#All],2,)</f>
        <v>Electronics</v>
      </c>
      <c r="I538" s="12" t="s">
        <v>1</v>
      </c>
      <c r="J538" s="14">
        <f>VLOOKUP(Transaction!B538,Product[#All],5,0)</f>
        <v>15000</v>
      </c>
      <c r="K538" s="14">
        <f>VLOOKUP(Transaction!B538,Product[#All],6,0)</f>
        <v>20000</v>
      </c>
      <c r="L538" s="19">
        <f>Transaction[[#This Row],[QTY]]*Transaction[[#This Row],[PURCHASE PRICE]]</f>
        <v>1155000</v>
      </c>
      <c r="M538" s="19">
        <f>Transaction[[#This Row],[QTY]]*Transaction[[#This Row],[SELLING PRICE]]</f>
        <v>1540000</v>
      </c>
      <c r="N538" s="12">
        <f>DAY(Transaction[[#This Row],[DATE]])</f>
        <v>20</v>
      </c>
      <c r="O538" s="12" t="str">
        <f>TEXT(Transaction[[#This Row],[DATE]],"mmm")</f>
        <v>Jun</v>
      </c>
      <c r="P538" s="12">
        <f>YEAR(Transaction[[#This Row],[DATE]])</f>
        <v>2021</v>
      </c>
    </row>
    <row r="539" spans="1:16" x14ac:dyDescent="0.3">
      <c r="A539" s="11">
        <v>44368</v>
      </c>
      <c r="B539" s="12" t="str" cm="1">
        <f t="array" ref="B539">_xlfn.XLOOKUP(G539,Product[[#All],[PRODUCT NAME]],Product[[#All],[CODE]],"",0,1)</f>
        <v>ELC009</v>
      </c>
      <c r="C539" s="12">
        <v>82</v>
      </c>
      <c r="D539" s="12" t="s">
        <v>130</v>
      </c>
      <c r="E539" s="12" t="s">
        <v>52</v>
      </c>
      <c r="F539" s="13">
        <v>0</v>
      </c>
      <c r="G539" s="12" t="s">
        <v>48</v>
      </c>
      <c r="H539" s="12" t="str">
        <f>VLOOKUP(LEFT(B539,3),Table2[#All],2,)</f>
        <v>Electronics</v>
      </c>
      <c r="I539" s="12" t="s">
        <v>1</v>
      </c>
      <c r="J539" s="14">
        <f>VLOOKUP(Transaction!B539,Product[#All],5,0)</f>
        <v>12000</v>
      </c>
      <c r="K539" s="14">
        <f>VLOOKUP(Transaction!B539,Product[#All],6,0)</f>
        <v>20000</v>
      </c>
      <c r="L539" s="19">
        <f>Transaction[[#This Row],[QTY]]*Transaction[[#This Row],[PURCHASE PRICE]]</f>
        <v>984000</v>
      </c>
      <c r="M539" s="19">
        <f>Transaction[[#This Row],[QTY]]*Transaction[[#This Row],[SELLING PRICE]]</f>
        <v>1640000</v>
      </c>
      <c r="N539" s="12">
        <f>DAY(Transaction[[#This Row],[DATE]])</f>
        <v>21</v>
      </c>
      <c r="O539" s="12" t="str">
        <f>TEXT(Transaction[[#This Row],[DATE]],"mmm")</f>
        <v>Jun</v>
      </c>
      <c r="P539" s="12">
        <f>YEAR(Transaction[[#This Row],[DATE]])</f>
        <v>2021</v>
      </c>
    </row>
    <row r="540" spans="1:16" x14ac:dyDescent="0.3">
      <c r="A540" s="11">
        <v>44369</v>
      </c>
      <c r="B540" s="12" t="str" cm="1">
        <f t="array" ref="B540">_xlfn.XLOOKUP(G540,Product[[#All],[PRODUCT NAME]],Product[[#All],[CODE]],"",0,1)</f>
        <v>FOD004</v>
      </c>
      <c r="C540" s="12">
        <v>90</v>
      </c>
      <c r="D540" s="12" t="s">
        <v>131</v>
      </c>
      <c r="E540" s="12" t="s">
        <v>132</v>
      </c>
      <c r="F540" s="13">
        <v>0</v>
      </c>
      <c r="G540" s="12" t="s">
        <v>4</v>
      </c>
      <c r="H540" s="12" t="str">
        <f>VLOOKUP(LEFT(B540,3),Table2[#All],2,)</f>
        <v>Food</v>
      </c>
      <c r="I540" s="12" t="s">
        <v>1</v>
      </c>
      <c r="J540" s="14">
        <f>VLOOKUP(Transaction!B540,Product[#All],5,0)</f>
        <v>6200</v>
      </c>
      <c r="K540" s="14">
        <f>VLOOKUP(Transaction!B540,Product[#All],6,0)</f>
        <v>7800</v>
      </c>
      <c r="L540" s="19">
        <f>Transaction[[#This Row],[QTY]]*Transaction[[#This Row],[PURCHASE PRICE]]</f>
        <v>558000</v>
      </c>
      <c r="M540" s="19">
        <f>Transaction[[#This Row],[QTY]]*Transaction[[#This Row],[SELLING PRICE]]</f>
        <v>702000</v>
      </c>
      <c r="N540" s="12">
        <f>DAY(Transaction[[#This Row],[DATE]])</f>
        <v>22</v>
      </c>
      <c r="O540" s="12" t="str">
        <f>TEXT(Transaction[[#This Row],[DATE]],"mmm")</f>
        <v>Jun</v>
      </c>
      <c r="P540" s="12">
        <f>YEAR(Transaction[[#This Row],[DATE]])</f>
        <v>2021</v>
      </c>
    </row>
    <row r="541" spans="1:16" x14ac:dyDescent="0.3">
      <c r="A541" s="11">
        <v>44370</v>
      </c>
      <c r="B541" s="12" t="str" cm="1">
        <f t="array" ref="B541">_xlfn.XLOOKUP(G541,Product[[#All],[PRODUCT NAME]],Product[[#All],[CODE]],"",0,1)</f>
        <v>BEV005</v>
      </c>
      <c r="C541" s="12">
        <v>90</v>
      </c>
      <c r="D541" s="12" t="s">
        <v>53</v>
      </c>
      <c r="E541" s="12" t="s">
        <v>132</v>
      </c>
      <c r="F541" s="13">
        <v>0</v>
      </c>
      <c r="G541" s="12" t="s">
        <v>15</v>
      </c>
      <c r="H541" s="12" t="str">
        <f>VLOOKUP(LEFT(B541,3),Table2[#All],2,)</f>
        <v>Beverage</v>
      </c>
      <c r="I541" s="12" t="s">
        <v>1</v>
      </c>
      <c r="J541" s="14">
        <f>VLOOKUP(Transaction!B541,Product[#All],5,0)</f>
        <v>7500</v>
      </c>
      <c r="K541" s="14">
        <f>VLOOKUP(Transaction!B541,Product[#All],6,0)</f>
        <v>9800</v>
      </c>
      <c r="L541" s="19">
        <f>Transaction[[#This Row],[QTY]]*Transaction[[#This Row],[PURCHASE PRICE]]</f>
        <v>675000</v>
      </c>
      <c r="M541" s="19">
        <f>Transaction[[#This Row],[QTY]]*Transaction[[#This Row],[SELLING PRICE]]</f>
        <v>882000</v>
      </c>
      <c r="N541" s="12">
        <f>DAY(Transaction[[#This Row],[DATE]])</f>
        <v>23</v>
      </c>
      <c r="O541" s="12" t="str">
        <f>TEXT(Transaction[[#This Row],[DATE]],"mmm")</f>
        <v>Jun</v>
      </c>
      <c r="P541" s="12">
        <f>YEAR(Transaction[[#This Row],[DATE]])</f>
        <v>2021</v>
      </c>
    </row>
    <row r="542" spans="1:16" x14ac:dyDescent="0.3">
      <c r="A542" s="11">
        <v>44371</v>
      </c>
      <c r="B542" s="12" t="str" cm="1">
        <f t="array" ref="B542">_xlfn.XLOOKUP(G542,Product[[#All],[PRODUCT NAME]],Product[[#All],[CODE]],"",0,1)</f>
        <v>PRC009</v>
      </c>
      <c r="C542" s="12">
        <v>72</v>
      </c>
      <c r="D542" s="12" t="s">
        <v>130</v>
      </c>
      <c r="E542" s="12" t="s">
        <v>132</v>
      </c>
      <c r="F542" s="13">
        <v>0</v>
      </c>
      <c r="G542" s="12" t="s">
        <v>29</v>
      </c>
      <c r="H542" s="12" t="str">
        <f>VLOOKUP(LEFT(B542,3),Table2[#All],2,)</f>
        <v>Personal Care</v>
      </c>
      <c r="I542" s="12" t="s">
        <v>1</v>
      </c>
      <c r="J542" s="14">
        <f>VLOOKUP(Transaction!B542,Product[#All],5,0)</f>
        <v>21000</v>
      </c>
      <c r="K542" s="14">
        <f>VLOOKUP(Transaction!B542,Product[#All],6,0)</f>
        <v>25000</v>
      </c>
      <c r="L542" s="19">
        <f>Transaction[[#This Row],[QTY]]*Transaction[[#This Row],[PURCHASE PRICE]]</f>
        <v>1512000</v>
      </c>
      <c r="M542" s="19">
        <f>Transaction[[#This Row],[QTY]]*Transaction[[#This Row],[SELLING PRICE]]</f>
        <v>1800000</v>
      </c>
      <c r="N542" s="12">
        <f>DAY(Transaction[[#This Row],[DATE]])</f>
        <v>24</v>
      </c>
      <c r="O542" s="12" t="str">
        <f>TEXT(Transaction[[#This Row],[DATE]],"mmm")</f>
        <v>Jun</v>
      </c>
      <c r="P542" s="12">
        <f>YEAR(Transaction[[#This Row],[DATE]])</f>
        <v>2021</v>
      </c>
    </row>
    <row r="543" spans="1:16" x14ac:dyDescent="0.3">
      <c r="A543" s="11">
        <v>44372</v>
      </c>
      <c r="B543" s="12" t="str" cm="1">
        <f t="array" ref="B543">_xlfn.XLOOKUP(G543,Product[[#All],[PRODUCT NAME]],Product[[#All],[CODE]],"",0,1)</f>
        <v>PRC008</v>
      </c>
      <c r="C543" s="12">
        <v>84</v>
      </c>
      <c r="D543" s="12" t="s">
        <v>130</v>
      </c>
      <c r="E543" s="12" t="s">
        <v>52</v>
      </c>
      <c r="F543" s="13">
        <v>0</v>
      </c>
      <c r="G543" s="12" t="s">
        <v>28</v>
      </c>
      <c r="H543" s="12" t="str">
        <f>VLOOKUP(LEFT(B543,3),Table2[#All],2,)</f>
        <v>Personal Care</v>
      </c>
      <c r="I543" s="12" t="s">
        <v>1</v>
      </c>
      <c r="J543" s="14">
        <f>VLOOKUP(Transaction!B543,Product[#All],5,0)</f>
        <v>13500</v>
      </c>
      <c r="K543" s="14">
        <f>VLOOKUP(Transaction!B543,Product[#All],6,0)</f>
        <v>17000</v>
      </c>
      <c r="L543" s="19">
        <f>Transaction[[#This Row],[QTY]]*Transaction[[#This Row],[PURCHASE PRICE]]</f>
        <v>1134000</v>
      </c>
      <c r="M543" s="19">
        <f>Transaction[[#This Row],[QTY]]*Transaction[[#This Row],[SELLING PRICE]]</f>
        <v>1428000</v>
      </c>
      <c r="N543" s="12">
        <f>DAY(Transaction[[#This Row],[DATE]])</f>
        <v>25</v>
      </c>
      <c r="O543" s="12" t="str">
        <f>TEXT(Transaction[[#This Row],[DATE]],"mmm")</f>
        <v>Jun</v>
      </c>
      <c r="P543" s="12">
        <f>YEAR(Transaction[[#This Row],[DATE]])</f>
        <v>2021</v>
      </c>
    </row>
    <row r="544" spans="1:16" x14ac:dyDescent="0.3">
      <c r="A544" s="11">
        <v>44373</v>
      </c>
      <c r="B544" s="12" t="str" cm="1">
        <f t="array" ref="B544">_xlfn.XLOOKUP(G544,Product[[#All],[PRODUCT NAME]],Product[[#All],[CODE]],"",0,1)</f>
        <v>ELC007</v>
      </c>
      <c r="C544" s="12">
        <v>81</v>
      </c>
      <c r="D544" s="12" t="s">
        <v>53</v>
      </c>
      <c r="E544" s="12" t="s">
        <v>132</v>
      </c>
      <c r="F544" s="13">
        <v>0</v>
      </c>
      <c r="G544" s="12" t="s">
        <v>46</v>
      </c>
      <c r="H544" s="12" t="str">
        <f>VLOOKUP(LEFT(B544,3),Table2[#All],2,)</f>
        <v>Electronics</v>
      </c>
      <c r="I544" s="12" t="s">
        <v>1</v>
      </c>
      <c r="J544" s="14">
        <f>VLOOKUP(Transaction!B544,Product[#All],5,0)</f>
        <v>18000</v>
      </c>
      <c r="K544" s="14">
        <f>VLOOKUP(Transaction!B544,Product[#All],6,0)</f>
        <v>27000</v>
      </c>
      <c r="L544" s="19">
        <f>Transaction[[#This Row],[QTY]]*Transaction[[#This Row],[PURCHASE PRICE]]</f>
        <v>1458000</v>
      </c>
      <c r="M544" s="19">
        <f>Transaction[[#This Row],[QTY]]*Transaction[[#This Row],[SELLING PRICE]]</f>
        <v>2187000</v>
      </c>
      <c r="N544" s="12">
        <f>DAY(Transaction[[#This Row],[DATE]])</f>
        <v>26</v>
      </c>
      <c r="O544" s="12" t="str">
        <f>TEXT(Transaction[[#This Row],[DATE]],"mmm")</f>
        <v>Jun</v>
      </c>
      <c r="P544" s="12">
        <f>YEAR(Transaction[[#This Row],[DATE]])</f>
        <v>2021</v>
      </c>
    </row>
    <row r="545" spans="1:16" x14ac:dyDescent="0.3">
      <c r="A545" s="11">
        <v>44374</v>
      </c>
      <c r="B545" s="12" t="str" cm="1">
        <f t="array" ref="B545">_xlfn.XLOOKUP(G545,Product[[#All],[PRODUCT NAME]],Product[[#All],[CODE]],"",0,1)</f>
        <v>BEV009</v>
      </c>
      <c r="C545" s="12">
        <v>81</v>
      </c>
      <c r="D545" s="12" t="s">
        <v>131</v>
      </c>
      <c r="E545" s="12" t="s">
        <v>52</v>
      </c>
      <c r="F545" s="13">
        <v>0</v>
      </c>
      <c r="G545" s="12" t="s">
        <v>19</v>
      </c>
      <c r="H545" s="12" t="str">
        <f>VLOOKUP(LEFT(B545,3),Table2[#All],2,)</f>
        <v>Beverage</v>
      </c>
      <c r="I545" s="12" t="s">
        <v>1</v>
      </c>
      <c r="J545" s="14">
        <f>VLOOKUP(Transaction!B545,Product[#All],5,0)</f>
        <v>6500</v>
      </c>
      <c r="K545" s="14">
        <f>VLOOKUP(Transaction!B545,Product[#All],6,0)</f>
        <v>8500</v>
      </c>
      <c r="L545" s="19">
        <f>Transaction[[#This Row],[QTY]]*Transaction[[#This Row],[PURCHASE PRICE]]</f>
        <v>526500</v>
      </c>
      <c r="M545" s="19">
        <f>Transaction[[#This Row],[QTY]]*Transaction[[#This Row],[SELLING PRICE]]</f>
        <v>688500</v>
      </c>
      <c r="N545" s="12">
        <f>DAY(Transaction[[#This Row],[DATE]])</f>
        <v>27</v>
      </c>
      <c r="O545" s="12" t="str">
        <f>TEXT(Transaction[[#This Row],[DATE]],"mmm")</f>
        <v>Jun</v>
      </c>
      <c r="P545" s="12">
        <f>YEAR(Transaction[[#This Row],[DATE]])</f>
        <v>2021</v>
      </c>
    </row>
    <row r="546" spans="1:16" x14ac:dyDescent="0.3">
      <c r="A546" s="11">
        <v>44375</v>
      </c>
      <c r="B546" s="12" t="str" cm="1">
        <f t="array" ref="B546">_xlfn.XLOOKUP(G546,Product[[#All],[PRODUCT NAME]],Product[[#All],[CODE]],"",0,1)</f>
        <v>ELC007</v>
      </c>
      <c r="C546" s="12">
        <v>71</v>
      </c>
      <c r="D546" s="12" t="s">
        <v>131</v>
      </c>
      <c r="E546" s="12" t="s">
        <v>52</v>
      </c>
      <c r="F546" s="13">
        <v>0</v>
      </c>
      <c r="G546" s="12" t="s">
        <v>46</v>
      </c>
      <c r="H546" s="12" t="str">
        <f>VLOOKUP(LEFT(B546,3),Table2[#All],2,)</f>
        <v>Electronics</v>
      </c>
      <c r="I546" s="12" t="s">
        <v>1</v>
      </c>
      <c r="J546" s="14">
        <f>VLOOKUP(Transaction!B546,Product[#All],5,0)</f>
        <v>18000</v>
      </c>
      <c r="K546" s="14">
        <f>VLOOKUP(Transaction!B546,Product[#All],6,0)</f>
        <v>27000</v>
      </c>
      <c r="L546" s="19">
        <f>Transaction[[#This Row],[QTY]]*Transaction[[#This Row],[PURCHASE PRICE]]</f>
        <v>1278000</v>
      </c>
      <c r="M546" s="19">
        <f>Transaction[[#This Row],[QTY]]*Transaction[[#This Row],[SELLING PRICE]]</f>
        <v>1917000</v>
      </c>
      <c r="N546" s="12">
        <f>DAY(Transaction[[#This Row],[DATE]])</f>
        <v>28</v>
      </c>
      <c r="O546" s="12" t="str">
        <f>TEXT(Transaction[[#This Row],[DATE]],"mmm")</f>
        <v>Jun</v>
      </c>
      <c r="P546" s="12">
        <f>YEAR(Transaction[[#This Row],[DATE]])</f>
        <v>2021</v>
      </c>
    </row>
    <row r="547" spans="1:16" x14ac:dyDescent="0.3">
      <c r="A547" s="11">
        <v>44376</v>
      </c>
      <c r="B547" s="12" t="str" cm="1">
        <f t="array" ref="B547">_xlfn.XLOOKUP(G547,Product[[#All],[PRODUCT NAME]],Product[[#All],[CODE]],"",0,1)</f>
        <v>PRC005</v>
      </c>
      <c r="C547" s="12">
        <v>79</v>
      </c>
      <c r="D547" s="12" t="s">
        <v>131</v>
      </c>
      <c r="E547" s="12" t="s">
        <v>52</v>
      </c>
      <c r="F547" s="13">
        <v>0</v>
      </c>
      <c r="G547" s="12" t="s">
        <v>25</v>
      </c>
      <c r="H547" s="12" t="str">
        <f>VLOOKUP(LEFT(B547,3),Table2[#All],2,)</f>
        <v>Personal Care</v>
      </c>
      <c r="I547" s="12" t="s">
        <v>1</v>
      </c>
      <c r="J547" s="14">
        <f>VLOOKUP(Transaction!B547,Product[#All],5,0)</f>
        <v>20500</v>
      </c>
      <c r="K547" s="14">
        <f>VLOOKUP(Transaction!B547,Product[#All],6,0)</f>
        <v>24000</v>
      </c>
      <c r="L547" s="19">
        <f>Transaction[[#This Row],[QTY]]*Transaction[[#This Row],[PURCHASE PRICE]]</f>
        <v>1619500</v>
      </c>
      <c r="M547" s="19">
        <f>Transaction[[#This Row],[QTY]]*Transaction[[#This Row],[SELLING PRICE]]</f>
        <v>1896000</v>
      </c>
      <c r="N547" s="12">
        <f>DAY(Transaction[[#This Row],[DATE]])</f>
        <v>29</v>
      </c>
      <c r="O547" s="12" t="str">
        <f>TEXT(Transaction[[#This Row],[DATE]],"mmm")</f>
        <v>Jun</v>
      </c>
      <c r="P547" s="12">
        <f>YEAR(Transaction[[#This Row],[DATE]])</f>
        <v>2021</v>
      </c>
    </row>
    <row r="548" spans="1:16" x14ac:dyDescent="0.3">
      <c r="A548" s="11">
        <v>44377</v>
      </c>
      <c r="B548" s="12" t="str" cm="1">
        <f t="array" ref="B548">_xlfn.XLOOKUP(G548,Product[[#All],[PRODUCT NAME]],Product[[#All],[CODE]],"",0,1)</f>
        <v>PRC005</v>
      </c>
      <c r="C548" s="12">
        <v>80</v>
      </c>
      <c r="D548" s="12" t="s">
        <v>53</v>
      </c>
      <c r="E548" s="12" t="s">
        <v>52</v>
      </c>
      <c r="F548" s="13">
        <v>0</v>
      </c>
      <c r="G548" s="12" t="s">
        <v>25</v>
      </c>
      <c r="H548" s="12" t="str">
        <f>VLOOKUP(LEFT(B548,3),Table2[#All],2,)</f>
        <v>Personal Care</v>
      </c>
      <c r="I548" s="12" t="s">
        <v>1</v>
      </c>
      <c r="J548" s="14">
        <f>VLOOKUP(Transaction!B548,Product[#All],5,0)</f>
        <v>20500</v>
      </c>
      <c r="K548" s="14">
        <f>VLOOKUP(Transaction!B548,Product[#All],6,0)</f>
        <v>24000</v>
      </c>
      <c r="L548" s="19">
        <f>Transaction[[#This Row],[QTY]]*Transaction[[#This Row],[PURCHASE PRICE]]</f>
        <v>1640000</v>
      </c>
      <c r="M548" s="19">
        <f>Transaction[[#This Row],[QTY]]*Transaction[[#This Row],[SELLING PRICE]]</f>
        <v>1920000</v>
      </c>
      <c r="N548" s="12">
        <f>DAY(Transaction[[#This Row],[DATE]])</f>
        <v>30</v>
      </c>
      <c r="O548" s="12" t="str">
        <f>TEXT(Transaction[[#This Row],[DATE]],"mmm")</f>
        <v>Jun</v>
      </c>
      <c r="P548" s="12">
        <f>YEAR(Transaction[[#This Row],[DATE]])</f>
        <v>2021</v>
      </c>
    </row>
    <row r="549" spans="1:16" x14ac:dyDescent="0.3">
      <c r="A549" s="11">
        <v>44378</v>
      </c>
      <c r="B549" s="12" t="str" cm="1">
        <f t="array" ref="B549">_xlfn.XLOOKUP(G549,Product[[#All],[PRODUCT NAME]],Product[[#All],[CODE]],"",0,1)</f>
        <v>PRC003</v>
      </c>
      <c r="C549" s="12">
        <v>89</v>
      </c>
      <c r="D549" s="12" t="s">
        <v>131</v>
      </c>
      <c r="E549" s="12" t="s">
        <v>132</v>
      </c>
      <c r="F549" s="13">
        <v>0</v>
      </c>
      <c r="G549" s="12" t="s">
        <v>23</v>
      </c>
      <c r="H549" s="12" t="str">
        <f>VLOOKUP(LEFT(B549,3),Table2[#All],2,)</f>
        <v>Personal Care</v>
      </c>
      <c r="I549" s="12" t="s">
        <v>1</v>
      </c>
      <c r="J549" s="14">
        <f>VLOOKUP(Transaction!B549,Product[#All],5,0)</f>
        <v>6500</v>
      </c>
      <c r="K549" s="14">
        <f>VLOOKUP(Transaction!B549,Product[#All],6,0)</f>
        <v>9000</v>
      </c>
      <c r="L549" s="19">
        <f>Transaction[[#This Row],[QTY]]*Transaction[[#This Row],[PURCHASE PRICE]]</f>
        <v>578500</v>
      </c>
      <c r="M549" s="19">
        <f>Transaction[[#This Row],[QTY]]*Transaction[[#This Row],[SELLING PRICE]]</f>
        <v>801000</v>
      </c>
      <c r="N549" s="12">
        <f>DAY(Transaction[[#This Row],[DATE]])</f>
        <v>1</v>
      </c>
      <c r="O549" s="12" t="str">
        <f>TEXT(Transaction[[#This Row],[DATE]],"mmm")</f>
        <v>Jul</v>
      </c>
      <c r="P549" s="12">
        <f>YEAR(Transaction[[#This Row],[DATE]])</f>
        <v>2021</v>
      </c>
    </row>
    <row r="550" spans="1:16" x14ac:dyDescent="0.3">
      <c r="A550" s="11">
        <v>44379</v>
      </c>
      <c r="B550" s="12" t="str" cm="1">
        <f t="array" ref="B550">_xlfn.XLOOKUP(G550,Product[[#All],[PRODUCT NAME]],Product[[#All],[CODE]],"",0,1)</f>
        <v>STA001</v>
      </c>
      <c r="C550" s="12">
        <v>90</v>
      </c>
      <c r="D550" s="12" t="s">
        <v>130</v>
      </c>
      <c r="E550" s="12" t="s">
        <v>52</v>
      </c>
      <c r="F550" s="13">
        <v>0</v>
      </c>
      <c r="G550" s="12" t="s">
        <v>31</v>
      </c>
      <c r="H550" s="12" t="str">
        <f>VLOOKUP(LEFT(B550,3),Table2[#All],2,)</f>
        <v>Stationery</v>
      </c>
      <c r="I550" s="12" t="s">
        <v>1</v>
      </c>
      <c r="J550" s="14">
        <f>VLOOKUP(Transaction!B550,Product[#All],5,0)</f>
        <v>9500</v>
      </c>
      <c r="K550" s="14">
        <f>VLOOKUP(Transaction!B550,Product[#All],6,0)</f>
        <v>12000</v>
      </c>
      <c r="L550" s="19">
        <f>Transaction[[#This Row],[QTY]]*Transaction[[#This Row],[PURCHASE PRICE]]</f>
        <v>855000</v>
      </c>
      <c r="M550" s="19">
        <f>Transaction[[#This Row],[QTY]]*Transaction[[#This Row],[SELLING PRICE]]</f>
        <v>1080000</v>
      </c>
      <c r="N550" s="12">
        <f>DAY(Transaction[[#This Row],[DATE]])</f>
        <v>2</v>
      </c>
      <c r="O550" s="12" t="str">
        <f>TEXT(Transaction[[#This Row],[DATE]],"mmm")</f>
        <v>Jul</v>
      </c>
      <c r="P550" s="12">
        <f>YEAR(Transaction[[#This Row],[DATE]])</f>
        <v>2021</v>
      </c>
    </row>
    <row r="551" spans="1:16" x14ac:dyDescent="0.3">
      <c r="A551" s="11">
        <v>44380</v>
      </c>
      <c r="B551" s="12" t="str" cm="1">
        <f t="array" ref="B551">_xlfn.XLOOKUP(G551,Product[[#All],[PRODUCT NAME]],Product[[#All],[CODE]],"",0,1)</f>
        <v>BEV010</v>
      </c>
      <c r="C551" s="12">
        <v>83</v>
      </c>
      <c r="D551" s="12" t="s">
        <v>53</v>
      </c>
      <c r="E551" s="12" t="s">
        <v>52</v>
      </c>
      <c r="F551" s="13">
        <v>0</v>
      </c>
      <c r="G551" s="12" t="s">
        <v>20</v>
      </c>
      <c r="H551" s="12" t="str">
        <f>VLOOKUP(LEFT(B551,3),Table2[#All],2,)</f>
        <v>Beverage</v>
      </c>
      <c r="I551" s="12" t="s">
        <v>1</v>
      </c>
      <c r="J551" s="14">
        <f>VLOOKUP(Transaction!B551,Product[#All],5,0)</f>
        <v>12000</v>
      </c>
      <c r="K551" s="14">
        <f>VLOOKUP(Transaction!B551,Product[#All],6,0)</f>
        <v>15500</v>
      </c>
      <c r="L551" s="19">
        <f>Transaction[[#This Row],[QTY]]*Transaction[[#This Row],[PURCHASE PRICE]]</f>
        <v>996000</v>
      </c>
      <c r="M551" s="19">
        <f>Transaction[[#This Row],[QTY]]*Transaction[[#This Row],[SELLING PRICE]]</f>
        <v>1286500</v>
      </c>
      <c r="N551" s="12">
        <f>DAY(Transaction[[#This Row],[DATE]])</f>
        <v>3</v>
      </c>
      <c r="O551" s="12" t="str">
        <f>TEXT(Transaction[[#This Row],[DATE]],"mmm")</f>
        <v>Jul</v>
      </c>
      <c r="P551" s="12">
        <f>YEAR(Transaction[[#This Row],[DATE]])</f>
        <v>2021</v>
      </c>
    </row>
    <row r="552" spans="1:16" x14ac:dyDescent="0.3">
      <c r="A552" s="11">
        <v>44381</v>
      </c>
      <c r="B552" s="12" t="str" cm="1">
        <f t="array" ref="B552">_xlfn.XLOOKUP(G552,Product[[#All],[PRODUCT NAME]],Product[[#All],[CODE]],"",0,1)</f>
        <v>PRC003</v>
      </c>
      <c r="C552" s="12">
        <v>82</v>
      </c>
      <c r="D552" s="12" t="s">
        <v>130</v>
      </c>
      <c r="E552" s="12" t="s">
        <v>132</v>
      </c>
      <c r="F552" s="13">
        <v>0</v>
      </c>
      <c r="G552" s="12" t="s">
        <v>23</v>
      </c>
      <c r="H552" s="12" t="str">
        <f>VLOOKUP(LEFT(B552,3),Table2[#All],2,)</f>
        <v>Personal Care</v>
      </c>
      <c r="I552" s="12" t="s">
        <v>1</v>
      </c>
      <c r="J552" s="14">
        <f>VLOOKUP(Transaction!B552,Product[#All],5,0)</f>
        <v>6500</v>
      </c>
      <c r="K552" s="14">
        <f>VLOOKUP(Transaction!B552,Product[#All],6,0)</f>
        <v>9000</v>
      </c>
      <c r="L552" s="19">
        <f>Transaction[[#This Row],[QTY]]*Transaction[[#This Row],[PURCHASE PRICE]]</f>
        <v>533000</v>
      </c>
      <c r="M552" s="19">
        <f>Transaction[[#This Row],[QTY]]*Transaction[[#This Row],[SELLING PRICE]]</f>
        <v>738000</v>
      </c>
      <c r="N552" s="12">
        <f>DAY(Transaction[[#This Row],[DATE]])</f>
        <v>4</v>
      </c>
      <c r="O552" s="12" t="str">
        <f>TEXT(Transaction[[#This Row],[DATE]],"mmm")</f>
        <v>Jul</v>
      </c>
      <c r="P552" s="12">
        <f>YEAR(Transaction[[#This Row],[DATE]])</f>
        <v>2021</v>
      </c>
    </row>
    <row r="553" spans="1:16" x14ac:dyDescent="0.3">
      <c r="A553" s="11">
        <v>44382</v>
      </c>
      <c r="B553" s="12" t="str" cm="1">
        <f t="array" ref="B553">_xlfn.XLOOKUP(G553,Product[[#All],[PRODUCT NAME]],Product[[#All],[CODE]],"",0,1)</f>
        <v>STA008</v>
      </c>
      <c r="C553" s="12">
        <v>85</v>
      </c>
      <c r="D553" s="12" t="s">
        <v>53</v>
      </c>
      <c r="E553" s="12" t="s">
        <v>132</v>
      </c>
      <c r="F553" s="13">
        <v>0</v>
      </c>
      <c r="G553" s="12" t="s">
        <v>38</v>
      </c>
      <c r="H553" s="12" t="str">
        <f>VLOOKUP(LEFT(B553,3),Table2[#All],2,)</f>
        <v>Stationery</v>
      </c>
      <c r="I553" s="12" t="s">
        <v>1</v>
      </c>
      <c r="J553" s="14">
        <f>VLOOKUP(Transaction!B553,Product[#All],5,0)</f>
        <v>5000</v>
      </c>
      <c r="K553" s="14">
        <f>VLOOKUP(Transaction!B553,Product[#All],6,0)</f>
        <v>7500</v>
      </c>
      <c r="L553" s="19">
        <f>Transaction[[#This Row],[QTY]]*Transaction[[#This Row],[PURCHASE PRICE]]</f>
        <v>425000</v>
      </c>
      <c r="M553" s="19">
        <f>Transaction[[#This Row],[QTY]]*Transaction[[#This Row],[SELLING PRICE]]</f>
        <v>637500</v>
      </c>
      <c r="N553" s="12">
        <f>DAY(Transaction[[#This Row],[DATE]])</f>
        <v>5</v>
      </c>
      <c r="O553" s="12" t="str">
        <f>TEXT(Transaction[[#This Row],[DATE]],"mmm")</f>
        <v>Jul</v>
      </c>
      <c r="P553" s="12">
        <f>YEAR(Transaction[[#This Row],[DATE]])</f>
        <v>2021</v>
      </c>
    </row>
    <row r="554" spans="1:16" x14ac:dyDescent="0.3">
      <c r="A554" s="11">
        <v>44383</v>
      </c>
      <c r="B554" s="12" t="str" cm="1">
        <f t="array" ref="B554">_xlfn.XLOOKUP(G554,Product[[#All],[PRODUCT NAME]],Product[[#All],[CODE]],"",0,1)</f>
        <v>STA006</v>
      </c>
      <c r="C554" s="12">
        <v>85</v>
      </c>
      <c r="D554" s="12" t="s">
        <v>53</v>
      </c>
      <c r="E554" s="12" t="s">
        <v>132</v>
      </c>
      <c r="F554" s="13">
        <v>0</v>
      </c>
      <c r="G554" s="12" t="s">
        <v>36</v>
      </c>
      <c r="H554" s="12" t="str">
        <f>VLOOKUP(LEFT(B554,3),Table2[#All],2,)</f>
        <v>Stationery</v>
      </c>
      <c r="I554" s="12" t="s">
        <v>1</v>
      </c>
      <c r="J554" s="14">
        <f>VLOOKUP(Transaction!B554,Product[#All],5,0)</f>
        <v>3000</v>
      </c>
      <c r="K554" s="14">
        <f>VLOOKUP(Transaction!B554,Product[#All],6,0)</f>
        <v>5000</v>
      </c>
      <c r="L554" s="19">
        <f>Transaction[[#This Row],[QTY]]*Transaction[[#This Row],[PURCHASE PRICE]]</f>
        <v>255000</v>
      </c>
      <c r="M554" s="19">
        <f>Transaction[[#This Row],[QTY]]*Transaction[[#This Row],[SELLING PRICE]]</f>
        <v>425000</v>
      </c>
      <c r="N554" s="12">
        <f>DAY(Transaction[[#This Row],[DATE]])</f>
        <v>6</v>
      </c>
      <c r="O554" s="12" t="str">
        <f>TEXT(Transaction[[#This Row],[DATE]],"mmm")</f>
        <v>Jul</v>
      </c>
      <c r="P554" s="12">
        <f>YEAR(Transaction[[#This Row],[DATE]])</f>
        <v>2021</v>
      </c>
    </row>
    <row r="555" spans="1:16" x14ac:dyDescent="0.3">
      <c r="A555" s="11">
        <v>44384</v>
      </c>
      <c r="B555" s="12" t="str" cm="1">
        <f t="array" ref="B555">_xlfn.XLOOKUP(G555,Product[[#All],[PRODUCT NAME]],Product[[#All],[CODE]],"",0,1)</f>
        <v>PRC010</v>
      </c>
      <c r="C555" s="12">
        <v>71</v>
      </c>
      <c r="D555" s="12" t="s">
        <v>130</v>
      </c>
      <c r="E555" s="12" t="s">
        <v>132</v>
      </c>
      <c r="F555" s="13">
        <v>0</v>
      </c>
      <c r="G555" s="12" t="s">
        <v>30</v>
      </c>
      <c r="H555" s="12" t="str">
        <f>VLOOKUP(LEFT(B555,3),Table2[#All],2,)</f>
        <v>Personal Care</v>
      </c>
      <c r="I555" s="12" t="s">
        <v>1</v>
      </c>
      <c r="J555" s="14">
        <f>VLOOKUP(Transaction!B555,Product[#All],5,0)</f>
        <v>24500</v>
      </c>
      <c r="K555" s="14">
        <f>VLOOKUP(Transaction!B555,Product[#All],6,0)</f>
        <v>29000</v>
      </c>
      <c r="L555" s="19">
        <f>Transaction[[#This Row],[QTY]]*Transaction[[#This Row],[PURCHASE PRICE]]</f>
        <v>1739500</v>
      </c>
      <c r="M555" s="19">
        <f>Transaction[[#This Row],[QTY]]*Transaction[[#This Row],[SELLING PRICE]]</f>
        <v>2059000</v>
      </c>
      <c r="N555" s="12">
        <f>DAY(Transaction[[#This Row],[DATE]])</f>
        <v>7</v>
      </c>
      <c r="O555" s="12" t="str">
        <f>TEXT(Transaction[[#This Row],[DATE]],"mmm")</f>
        <v>Jul</v>
      </c>
      <c r="P555" s="12">
        <f>YEAR(Transaction[[#This Row],[DATE]])</f>
        <v>2021</v>
      </c>
    </row>
    <row r="556" spans="1:16" x14ac:dyDescent="0.3">
      <c r="A556" s="11">
        <v>44385</v>
      </c>
      <c r="B556" s="12" t="str" cm="1">
        <f t="array" ref="B556">_xlfn.XLOOKUP(G556,Product[[#All],[PRODUCT NAME]],Product[[#All],[CODE]],"",0,1)</f>
        <v>FOD006</v>
      </c>
      <c r="C556" s="12">
        <v>72</v>
      </c>
      <c r="D556" s="12" t="s">
        <v>130</v>
      </c>
      <c r="E556" s="12" t="s">
        <v>52</v>
      </c>
      <c r="F556" s="13">
        <v>0</v>
      </c>
      <c r="G556" s="12" t="s">
        <v>6</v>
      </c>
      <c r="H556" s="12" t="str">
        <f>VLOOKUP(LEFT(B556,3),Table2[#All],2,)</f>
        <v>Food</v>
      </c>
      <c r="I556" s="12" t="s">
        <v>1</v>
      </c>
      <c r="J556" s="14">
        <f>VLOOKUP(Transaction!B556,Product[#All],5,0)</f>
        <v>4800</v>
      </c>
      <c r="K556" s="14">
        <f>VLOOKUP(Transaction!B556,Product[#All],6,0)</f>
        <v>6500</v>
      </c>
      <c r="L556" s="19">
        <f>Transaction[[#This Row],[QTY]]*Transaction[[#This Row],[PURCHASE PRICE]]</f>
        <v>345600</v>
      </c>
      <c r="M556" s="19">
        <f>Transaction[[#This Row],[QTY]]*Transaction[[#This Row],[SELLING PRICE]]</f>
        <v>468000</v>
      </c>
      <c r="N556" s="12">
        <f>DAY(Transaction[[#This Row],[DATE]])</f>
        <v>8</v>
      </c>
      <c r="O556" s="12" t="str">
        <f>TEXT(Transaction[[#This Row],[DATE]],"mmm")</f>
        <v>Jul</v>
      </c>
      <c r="P556" s="12">
        <f>YEAR(Transaction[[#This Row],[DATE]])</f>
        <v>2021</v>
      </c>
    </row>
    <row r="557" spans="1:16" x14ac:dyDescent="0.3">
      <c r="A557" s="11">
        <v>44386</v>
      </c>
      <c r="B557" s="12" t="str" cm="1">
        <f t="array" ref="B557">_xlfn.XLOOKUP(G557,Product[[#All],[PRODUCT NAME]],Product[[#All],[CODE]],"",0,1)</f>
        <v>STA008</v>
      </c>
      <c r="C557" s="12">
        <v>80</v>
      </c>
      <c r="D557" s="12" t="s">
        <v>130</v>
      </c>
      <c r="E557" s="12" t="s">
        <v>132</v>
      </c>
      <c r="F557" s="13">
        <v>0</v>
      </c>
      <c r="G557" s="12" t="s">
        <v>38</v>
      </c>
      <c r="H557" s="12" t="str">
        <f>VLOOKUP(LEFT(B557,3),Table2[#All],2,)</f>
        <v>Stationery</v>
      </c>
      <c r="I557" s="12" t="s">
        <v>1</v>
      </c>
      <c r="J557" s="14">
        <f>VLOOKUP(Transaction!B557,Product[#All],5,0)</f>
        <v>5000</v>
      </c>
      <c r="K557" s="14">
        <f>VLOOKUP(Transaction!B557,Product[#All],6,0)</f>
        <v>7500</v>
      </c>
      <c r="L557" s="19">
        <f>Transaction[[#This Row],[QTY]]*Transaction[[#This Row],[PURCHASE PRICE]]</f>
        <v>400000</v>
      </c>
      <c r="M557" s="19">
        <f>Transaction[[#This Row],[QTY]]*Transaction[[#This Row],[SELLING PRICE]]</f>
        <v>600000</v>
      </c>
      <c r="N557" s="12">
        <f>DAY(Transaction[[#This Row],[DATE]])</f>
        <v>9</v>
      </c>
      <c r="O557" s="12" t="str">
        <f>TEXT(Transaction[[#This Row],[DATE]],"mmm")</f>
        <v>Jul</v>
      </c>
      <c r="P557" s="12">
        <f>YEAR(Transaction[[#This Row],[DATE]])</f>
        <v>2021</v>
      </c>
    </row>
    <row r="558" spans="1:16" x14ac:dyDescent="0.3">
      <c r="A558" s="11">
        <v>44387</v>
      </c>
      <c r="B558" s="12" t="str" cm="1">
        <f t="array" ref="B558">_xlfn.XLOOKUP(G558,Product[[#All],[PRODUCT NAME]],Product[[#All],[CODE]],"",0,1)</f>
        <v>BEV006</v>
      </c>
      <c r="C558" s="12">
        <v>90</v>
      </c>
      <c r="D558" s="12" t="s">
        <v>131</v>
      </c>
      <c r="E558" s="12" t="s">
        <v>52</v>
      </c>
      <c r="F558" s="13">
        <v>0</v>
      </c>
      <c r="G558" s="12" t="s">
        <v>16</v>
      </c>
      <c r="H558" s="12" t="str">
        <f>VLOOKUP(LEFT(B558,3),Table2[#All],2,)</f>
        <v>Beverage</v>
      </c>
      <c r="I558" s="12" t="s">
        <v>1</v>
      </c>
      <c r="J558" s="14">
        <f>VLOOKUP(Transaction!B558,Product[#All],5,0)</f>
        <v>7200</v>
      </c>
      <c r="K558" s="14">
        <f>VLOOKUP(Transaction!B558,Product[#All],6,0)</f>
        <v>9500</v>
      </c>
      <c r="L558" s="19">
        <f>Transaction[[#This Row],[QTY]]*Transaction[[#This Row],[PURCHASE PRICE]]</f>
        <v>648000</v>
      </c>
      <c r="M558" s="19">
        <f>Transaction[[#This Row],[QTY]]*Transaction[[#This Row],[SELLING PRICE]]</f>
        <v>855000</v>
      </c>
      <c r="N558" s="12">
        <f>DAY(Transaction[[#This Row],[DATE]])</f>
        <v>10</v>
      </c>
      <c r="O558" s="12" t="str">
        <f>TEXT(Transaction[[#This Row],[DATE]],"mmm")</f>
        <v>Jul</v>
      </c>
      <c r="P558" s="12">
        <f>YEAR(Transaction[[#This Row],[DATE]])</f>
        <v>2021</v>
      </c>
    </row>
    <row r="559" spans="1:16" x14ac:dyDescent="0.3">
      <c r="A559" s="11">
        <v>44388</v>
      </c>
      <c r="B559" s="12" t="str" cm="1">
        <f t="array" ref="B559">_xlfn.XLOOKUP(G559,Product[[#All],[PRODUCT NAME]],Product[[#All],[CODE]],"",0,1)</f>
        <v>PRC007</v>
      </c>
      <c r="C559" s="12">
        <v>86</v>
      </c>
      <c r="D559" s="12" t="s">
        <v>53</v>
      </c>
      <c r="E559" s="12" t="s">
        <v>52</v>
      </c>
      <c r="F559" s="13">
        <v>0</v>
      </c>
      <c r="G559" s="12" t="s">
        <v>27</v>
      </c>
      <c r="H559" s="12" t="str">
        <f>VLOOKUP(LEFT(B559,3),Table2[#All],2,)</f>
        <v>Personal Care</v>
      </c>
      <c r="I559" s="12" t="s">
        <v>1</v>
      </c>
      <c r="J559" s="14">
        <f>VLOOKUP(Transaction!B559,Product[#All],5,0)</f>
        <v>9500</v>
      </c>
      <c r="K559" s="14">
        <f>VLOOKUP(Transaction!B559,Product[#All],6,0)</f>
        <v>12000</v>
      </c>
      <c r="L559" s="19">
        <f>Transaction[[#This Row],[QTY]]*Transaction[[#This Row],[PURCHASE PRICE]]</f>
        <v>817000</v>
      </c>
      <c r="M559" s="19">
        <f>Transaction[[#This Row],[QTY]]*Transaction[[#This Row],[SELLING PRICE]]</f>
        <v>1032000</v>
      </c>
      <c r="N559" s="12">
        <f>DAY(Transaction[[#This Row],[DATE]])</f>
        <v>11</v>
      </c>
      <c r="O559" s="12" t="str">
        <f>TEXT(Transaction[[#This Row],[DATE]],"mmm")</f>
        <v>Jul</v>
      </c>
      <c r="P559" s="12">
        <f>YEAR(Transaction[[#This Row],[DATE]])</f>
        <v>2021</v>
      </c>
    </row>
    <row r="560" spans="1:16" x14ac:dyDescent="0.3">
      <c r="A560" s="11">
        <v>44389</v>
      </c>
      <c r="B560" s="12" t="str" cm="1">
        <f t="array" ref="B560">_xlfn.XLOOKUP(G560,Product[[#All],[PRODUCT NAME]],Product[[#All],[CODE]],"",0,1)</f>
        <v>BEV010</v>
      </c>
      <c r="C560" s="12">
        <v>75</v>
      </c>
      <c r="D560" s="12" t="s">
        <v>130</v>
      </c>
      <c r="E560" s="12" t="s">
        <v>52</v>
      </c>
      <c r="F560" s="13">
        <v>0</v>
      </c>
      <c r="G560" s="12" t="s">
        <v>20</v>
      </c>
      <c r="H560" s="12" t="str">
        <f>VLOOKUP(LEFT(B560,3),Table2[#All],2,)</f>
        <v>Beverage</v>
      </c>
      <c r="I560" s="12" t="s">
        <v>1</v>
      </c>
      <c r="J560" s="14">
        <f>VLOOKUP(Transaction!B560,Product[#All],5,0)</f>
        <v>12000</v>
      </c>
      <c r="K560" s="14">
        <f>VLOOKUP(Transaction!B560,Product[#All],6,0)</f>
        <v>15500</v>
      </c>
      <c r="L560" s="19">
        <f>Transaction[[#This Row],[QTY]]*Transaction[[#This Row],[PURCHASE PRICE]]</f>
        <v>900000</v>
      </c>
      <c r="M560" s="19">
        <f>Transaction[[#This Row],[QTY]]*Transaction[[#This Row],[SELLING PRICE]]</f>
        <v>1162500</v>
      </c>
      <c r="N560" s="12">
        <f>DAY(Transaction[[#This Row],[DATE]])</f>
        <v>12</v>
      </c>
      <c r="O560" s="12" t="str">
        <f>TEXT(Transaction[[#This Row],[DATE]],"mmm")</f>
        <v>Jul</v>
      </c>
      <c r="P560" s="12">
        <f>YEAR(Transaction[[#This Row],[DATE]])</f>
        <v>2021</v>
      </c>
    </row>
    <row r="561" spans="1:16" x14ac:dyDescent="0.3">
      <c r="A561" s="11">
        <v>44390</v>
      </c>
      <c r="B561" s="12" t="str" cm="1">
        <f t="array" ref="B561">_xlfn.XLOOKUP(G561,Product[[#All],[PRODUCT NAME]],Product[[#All],[CODE]],"",0,1)</f>
        <v>PRC004</v>
      </c>
      <c r="C561" s="12">
        <v>89</v>
      </c>
      <c r="D561" s="12" t="s">
        <v>131</v>
      </c>
      <c r="E561" s="12" t="s">
        <v>52</v>
      </c>
      <c r="F561" s="13">
        <v>0</v>
      </c>
      <c r="G561" s="12" t="s">
        <v>24</v>
      </c>
      <c r="H561" s="12" t="str">
        <f>VLOOKUP(LEFT(B561,3),Table2[#All],2,)</f>
        <v>Personal Care</v>
      </c>
      <c r="I561" s="12" t="s">
        <v>1</v>
      </c>
      <c r="J561" s="14">
        <f>VLOOKUP(Transaction!B561,Product[#All],5,0)</f>
        <v>7200</v>
      </c>
      <c r="K561" s="14">
        <f>VLOOKUP(Transaction!B561,Product[#All],6,0)</f>
        <v>10000</v>
      </c>
      <c r="L561" s="19">
        <f>Transaction[[#This Row],[QTY]]*Transaction[[#This Row],[PURCHASE PRICE]]</f>
        <v>640800</v>
      </c>
      <c r="M561" s="19">
        <f>Transaction[[#This Row],[QTY]]*Transaction[[#This Row],[SELLING PRICE]]</f>
        <v>890000</v>
      </c>
      <c r="N561" s="12">
        <f>DAY(Transaction[[#This Row],[DATE]])</f>
        <v>13</v>
      </c>
      <c r="O561" s="12" t="str">
        <f>TEXT(Transaction[[#This Row],[DATE]],"mmm")</f>
        <v>Jul</v>
      </c>
      <c r="P561" s="12">
        <f>YEAR(Transaction[[#This Row],[DATE]])</f>
        <v>2021</v>
      </c>
    </row>
    <row r="562" spans="1:16" x14ac:dyDescent="0.3">
      <c r="A562" s="11">
        <v>44391</v>
      </c>
      <c r="B562" s="12" t="str" cm="1">
        <f t="array" ref="B562">_xlfn.XLOOKUP(G562,Product[[#All],[PRODUCT NAME]],Product[[#All],[CODE]],"",0,1)</f>
        <v>FOD007</v>
      </c>
      <c r="C562" s="12">
        <v>88</v>
      </c>
      <c r="D562" s="12" t="s">
        <v>53</v>
      </c>
      <c r="E562" s="12" t="s">
        <v>52</v>
      </c>
      <c r="F562" s="13">
        <v>0</v>
      </c>
      <c r="G562" s="12" t="s">
        <v>7</v>
      </c>
      <c r="H562" s="12" t="str">
        <f>VLOOKUP(LEFT(B562,3),Table2[#All],2,)</f>
        <v>Food</v>
      </c>
      <c r="I562" s="12" t="s">
        <v>1</v>
      </c>
      <c r="J562" s="14">
        <f>VLOOKUP(Transaction!B562,Product[#All],5,0)</f>
        <v>7200</v>
      </c>
      <c r="K562" s="14">
        <f>VLOOKUP(Transaction!B562,Product[#All],6,0)</f>
        <v>9500</v>
      </c>
      <c r="L562" s="19">
        <f>Transaction[[#This Row],[QTY]]*Transaction[[#This Row],[PURCHASE PRICE]]</f>
        <v>633600</v>
      </c>
      <c r="M562" s="19">
        <f>Transaction[[#This Row],[QTY]]*Transaction[[#This Row],[SELLING PRICE]]</f>
        <v>836000</v>
      </c>
      <c r="N562" s="12">
        <f>DAY(Transaction[[#This Row],[DATE]])</f>
        <v>14</v>
      </c>
      <c r="O562" s="12" t="str">
        <f>TEXT(Transaction[[#This Row],[DATE]],"mmm")</f>
        <v>Jul</v>
      </c>
      <c r="P562" s="12">
        <f>YEAR(Transaction[[#This Row],[DATE]])</f>
        <v>2021</v>
      </c>
    </row>
    <row r="563" spans="1:16" x14ac:dyDescent="0.3">
      <c r="A563" s="11">
        <v>44392</v>
      </c>
      <c r="B563" s="12" t="str" cm="1">
        <f t="array" ref="B563">_xlfn.XLOOKUP(G563,Product[[#All],[PRODUCT NAME]],Product[[#All],[CODE]],"",0,1)</f>
        <v>FOD008</v>
      </c>
      <c r="C563" s="12">
        <v>70</v>
      </c>
      <c r="D563" s="12" t="s">
        <v>53</v>
      </c>
      <c r="E563" s="12" t="s">
        <v>52</v>
      </c>
      <c r="F563" s="13">
        <v>0</v>
      </c>
      <c r="G563" s="12" t="s">
        <v>8</v>
      </c>
      <c r="H563" s="12" t="str">
        <f>VLOOKUP(LEFT(B563,3),Table2[#All],2,)</f>
        <v>Food</v>
      </c>
      <c r="I563" s="12" t="s">
        <v>1</v>
      </c>
      <c r="J563" s="14">
        <f>VLOOKUP(Transaction!B563,Product[#All],5,0)</f>
        <v>3000</v>
      </c>
      <c r="K563" s="14">
        <f>VLOOKUP(Transaction!B563,Product[#All],6,0)</f>
        <v>4500</v>
      </c>
      <c r="L563" s="19">
        <f>Transaction[[#This Row],[QTY]]*Transaction[[#This Row],[PURCHASE PRICE]]</f>
        <v>210000</v>
      </c>
      <c r="M563" s="19">
        <f>Transaction[[#This Row],[QTY]]*Transaction[[#This Row],[SELLING PRICE]]</f>
        <v>315000</v>
      </c>
      <c r="N563" s="12">
        <f>DAY(Transaction[[#This Row],[DATE]])</f>
        <v>15</v>
      </c>
      <c r="O563" s="12" t="str">
        <f>TEXT(Transaction[[#This Row],[DATE]],"mmm")</f>
        <v>Jul</v>
      </c>
      <c r="P563" s="12">
        <f>YEAR(Transaction[[#This Row],[DATE]])</f>
        <v>2021</v>
      </c>
    </row>
    <row r="564" spans="1:16" x14ac:dyDescent="0.3">
      <c r="A564" s="11">
        <v>44393</v>
      </c>
      <c r="B564" s="12" t="str" cm="1">
        <f t="array" ref="B564">_xlfn.XLOOKUP(G564,Product[[#All],[PRODUCT NAME]],Product[[#All],[CODE]],"",0,1)</f>
        <v>STA002</v>
      </c>
      <c r="C564" s="12">
        <v>84</v>
      </c>
      <c r="D564" s="12" t="s">
        <v>131</v>
      </c>
      <c r="E564" s="12" t="s">
        <v>52</v>
      </c>
      <c r="F564" s="13">
        <v>0</v>
      </c>
      <c r="G564" s="12" t="s">
        <v>32</v>
      </c>
      <c r="H564" s="12" t="str">
        <f>VLOOKUP(LEFT(B564,3),Table2[#All],2,)</f>
        <v>Stationery</v>
      </c>
      <c r="I564" s="12" t="s">
        <v>1</v>
      </c>
      <c r="J564" s="14">
        <f>VLOOKUP(Transaction!B564,Product[#All],5,0)</f>
        <v>5500</v>
      </c>
      <c r="K564" s="14">
        <f>VLOOKUP(Transaction!B564,Product[#All],6,0)</f>
        <v>7500</v>
      </c>
      <c r="L564" s="19">
        <f>Transaction[[#This Row],[QTY]]*Transaction[[#This Row],[PURCHASE PRICE]]</f>
        <v>462000</v>
      </c>
      <c r="M564" s="19">
        <f>Transaction[[#This Row],[QTY]]*Transaction[[#This Row],[SELLING PRICE]]</f>
        <v>630000</v>
      </c>
      <c r="N564" s="12">
        <f>DAY(Transaction[[#This Row],[DATE]])</f>
        <v>16</v>
      </c>
      <c r="O564" s="12" t="str">
        <f>TEXT(Transaction[[#This Row],[DATE]],"mmm")</f>
        <v>Jul</v>
      </c>
      <c r="P564" s="12">
        <f>YEAR(Transaction[[#This Row],[DATE]])</f>
        <v>2021</v>
      </c>
    </row>
    <row r="565" spans="1:16" x14ac:dyDescent="0.3">
      <c r="A565" s="11">
        <v>44394</v>
      </c>
      <c r="B565" s="12" t="str" cm="1">
        <f t="array" ref="B565">_xlfn.XLOOKUP(G565,Product[[#All],[PRODUCT NAME]],Product[[#All],[CODE]],"",0,1)</f>
        <v>PRC005</v>
      </c>
      <c r="C565" s="12">
        <v>79</v>
      </c>
      <c r="D565" s="12" t="s">
        <v>131</v>
      </c>
      <c r="E565" s="12" t="s">
        <v>132</v>
      </c>
      <c r="F565" s="13">
        <v>0</v>
      </c>
      <c r="G565" s="12" t="s">
        <v>25</v>
      </c>
      <c r="H565" s="12" t="str">
        <f>VLOOKUP(LEFT(B565,3),Table2[#All],2,)</f>
        <v>Personal Care</v>
      </c>
      <c r="I565" s="12" t="s">
        <v>1</v>
      </c>
      <c r="J565" s="14">
        <f>VLOOKUP(Transaction!B565,Product[#All],5,0)</f>
        <v>20500</v>
      </c>
      <c r="K565" s="14">
        <f>VLOOKUP(Transaction!B565,Product[#All],6,0)</f>
        <v>24000</v>
      </c>
      <c r="L565" s="19">
        <f>Transaction[[#This Row],[QTY]]*Transaction[[#This Row],[PURCHASE PRICE]]</f>
        <v>1619500</v>
      </c>
      <c r="M565" s="19">
        <f>Transaction[[#This Row],[QTY]]*Transaction[[#This Row],[SELLING PRICE]]</f>
        <v>1896000</v>
      </c>
      <c r="N565" s="12">
        <f>DAY(Transaction[[#This Row],[DATE]])</f>
        <v>17</v>
      </c>
      <c r="O565" s="12" t="str">
        <f>TEXT(Transaction[[#This Row],[DATE]],"mmm")</f>
        <v>Jul</v>
      </c>
      <c r="P565" s="12">
        <f>YEAR(Transaction[[#This Row],[DATE]])</f>
        <v>2021</v>
      </c>
    </row>
    <row r="566" spans="1:16" x14ac:dyDescent="0.3">
      <c r="A566" s="11">
        <v>44395</v>
      </c>
      <c r="B566" s="12" t="str" cm="1">
        <f t="array" ref="B566">_xlfn.XLOOKUP(G566,Product[[#All],[PRODUCT NAME]],Product[[#All],[CODE]],"",0,1)</f>
        <v>ELC007</v>
      </c>
      <c r="C566" s="12">
        <v>76</v>
      </c>
      <c r="D566" s="12" t="s">
        <v>130</v>
      </c>
      <c r="E566" s="12" t="s">
        <v>52</v>
      </c>
      <c r="F566" s="13">
        <v>0</v>
      </c>
      <c r="G566" s="12" t="s">
        <v>46</v>
      </c>
      <c r="H566" s="12" t="str">
        <f>VLOOKUP(LEFT(B566,3),Table2[#All],2,)</f>
        <v>Electronics</v>
      </c>
      <c r="I566" s="12" t="s">
        <v>1</v>
      </c>
      <c r="J566" s="14">
        <f>VLOOKUP(Transaction!B566,Product[#All],5,0)</f>
        <v>18000</v>
      </c>
      <c r="K566" s="14">
        <f>VLOOKUP(Transaction!B566,Product[#All],6,0)</f>
        <v>27000</v>
      </c>
      <c r="L566" s="19">
        <f>Transaction[[#This Row],[QTY]]*Transaction[[#This Row],[PURCHASE PRICE]]</f>
        <v>1368000</v>
      </c>
      <c r="M566" s="19">
        <f>Transaction[[#This Row],[QTY]]*Transaction[[#This Row],[SELLING PRICE]]</f>
        <v>2052000</v>
      </c>
      <c r="N566" s="12">
        <f>DAY(Transaction[[#This Row],[DATE]])</f>
        <v>18</v>
      </c>
      <c r="O566" s="12" t="str">
        <f>TEXT(Transaction[[#This Row],[DATE]],"mmm")</f>
        <v>Jul</v>
      </c>
      <c r="P566" s="12">
        <f>YEAR(Transaction[[#This Row],[DATE]])</f>
        <v>2021</v>
      </c>
    </row>
    <row r="567" spans="1:16" x14ac:dyDescent="0.3">
      <c r="A567" s="11">
        <v>44396</v>
      </c>
      <c r="B567" s="12" t="str" cm="1">
        <f t="array" ref="B567">_xlfn.XLOOKUP(G567,Product[[#All],[PRODUCT NAME]],Product[[#All],[CODE]],"",0,1)</f>
        <v>ELC006</v>
      </c>
      <c r="C567" s="12">
        <v>71</v>
      </c>
      <c r="D567" s="12" t="s">
        <v>131</v>
      </c>
      <c r="E567" s="12" t="s">
        <v>132</v>
      </c>
      <c r="F567" s="13">
        <v>0</v>
      </c>
      <c r="G567" s="12" t="s">
        <v>141</v>
      </c>
      <c r="H567" s="12" t="str">
        <f>VLOOKUP(LEFT(B567,3),Table2[#All],2,)</f>
        <v>Electronics</v>
      </c>
      <c r="I567" s="12" t="s">
        <v>1</v>
      </c>
      <c r="J567" s="14">
        <f>VLOOKUP(Transaction!B567,Product[#All],5,0)</f>
        <v>15000</v>
      </c>
      <c r="K567" s="14">
        <f>VLOOKUP(Transaction!B567,Product[#All],6,0)</f>
        <v>20000</v>
      </c>
      <c r="L567" s="19">
        <f>Transaction[[#This Row],[QTY]]*Transaction[[#This Row],[PURCHASE PRICE]]</f>
        <v>1065000</v>
      </c>
      <c r="M567" s="19">
        <f>Transaction[[#This Row],[QTY]]*Transaction[[#This Row],[SELLING PRICE]]</f>
        <v>1420000</v>
      </c>
      <c r="N567" s="12">
        <f>DAY(Transaction[[#This Row],[DATE]])</f>
        <v>19</v>
      </c>
      <c r="O567" s="12" t="str">
        <f>TEXT(Transaction[[#This Row],[DATE]],"mmm")</f>
        <v>Jul</v>
      </c>
      <c r="P567" s="12">
        <f>YEAR(Transaction[[#This Row],[DATE]])</f>
        <v>2021</v>
      </c>
    </row>
    <row r="568" spans="1:16" x14ac:dyDescent="0.3">
      <c r="A568" s="11">
        <v>44397</v>
      </c>
      <c r="B568" s="12" t="str" cm="1">
        <f t="array" ref="B568">_xlfn.XLOOKUP(G568,Product[[#All],[PRODUCT NAME]],Product[[#All],[CODE]],"",0,1)</f>
        <v>FOD006</v>
      </c>
      <c r="C568" s="12">
        <v>87</v>
      </c>
      <c r="D568" s="12" t="s">
        <v>131</v>
      </c>
      <c r="E568" s="12" t="s">
        <v>52</v>
      </c>
      <c r="F568" s="13">
        <v>0</v>
      </c>
      <c r="G568" s="12" t="s">
        <v>6</v>
      </c>
      <c r="H568" s="12" t="str">
        <f>VLOOKUP(LEFT(B568,3),Table2[#All],2,)</f>
        <v>Food</v>
      </c>
      <c r="I568" s="12" t="s">
        <v>1</v>
      </c>
      <c r="J568" s="14">
        <f>VLOOKUP(Transaction!B568,Product[#All],5,0)</f>
        <v>4800</v>
      </c>
      <c r="K568" s="14">
        <f>VLOOKUP(Transaction!B568,Product[#All],6,0)</f>
        <v>6500</v>
      </c>
      <c r="L568" s="19">
        <f>Transaction[[#This Row],[QTY]]*Transaction[[#This Row],[PURCHASE PRICE]]</f>
        <v>417600</v>
      </c>
      <c r="M568" s="19">
        <f>Transaction[[#This Row],[QTY]]*Transaction[[#This Row],[SELLING PRICE]]</f>
        <v>565500</v>
      </c>
      <c r="N568" s="12">
        <f>DAY(Transaction[[#This Row],[DATE]])</f>
        <v>20</v>
      </c>
      <c r="O568" s="12" t="str">
        <f>TEXT(Transaction[[#This Row],[DATE]],"mmm")</f>
        <v>Jul</v>
      </c>
      <c r="P568" s="12">
        <f>YEAR(Transaction[[#This Row],[DATE]])</f>
        <v>2021</v>
      </c>
    </row>
    <row r="569" spans="1:16" x14ac:dyDescent="0.3">
      <c r="A569" s="11">
        <v>44398</v>
      </c>
      <c r="B569" s="12" t="str" cm="1">
        <f t="array" ref="B569">_xlfn.XLOOKUP(G569,Product[[#All],[PRODUCT NAME]],Product[[#All],[CODE]],"",0,1)</f>
        <v>PRC006</v>
      </c>
      <c r="C569" s="12">
        <v>83</v>
      </c>
      <c r="D569" s="12" t="s">
        <v>131</v>
      </c>
      <c r="E569" s="12" t="s">
        <v>132</v>
      </c>
      <c r="F569" s="13">
        <v>0</v>
      </c>
      <c r="G569" s="12" t="s">
        <v>26</v>
      </c>
      <c r="H569" s="12" t="str">
        <f>VLOOKUP(LEFT(B569,3),Table2[#All],2,)</f>
        <v>Personal Care</v>
      </c>
      <c r="I569" s="12" t="s">
        <v>1</v>
      </c>
      <c r="J569" s="14">
        <f>VLOOKUP(Transaction!B569,Product[#All],5,0)</f>
        <v>14000</v>
      </c>
      <c r="K569" s="14">
        <f>VLOOKUP(Transaction!B569,Product[#All],6,0)</f>
        <v>17500</v>
      </c>
      <c r="L569" s="19">
        <f>Transaction[[#This Row],[QTY]]*Transaction[[#This Row],[PURCHASE PRICE]]</f>
        <v>1162000</v>
      </c>
      <c r="M569" s="19">
        <f>Transaction[[#This Row],[QTY]]*Transaction[[#This Row],[SELLING PRICE]]</f>
        <v>1452500</v>
      </c>
      <c r="N569" s="12">
        <f>DAY(Transaction[[#This Row],[DATE]])</f>
        <v>21</v>
      </c>
      <c r="O569" s="12" t="str">
        <f>TEXT(Transaction[[#This Row],[DATE]],"mmm")</f>
        <v>Jul</v>
      </c>
      <c r="P569" s="12">
        <f>YEAR(Transaction[[#This Row],[DATE]])</f>
        <v>2021</v>
      </c>
    </row>
    <row r="570" spans="1:16" x14ac:dyDescent="0.3">
      <c r="A570" s="11">
        <v>44399</v>
      </c>
      <c r="B570" s="12" t="str" cm="1">
        <f t="array" ref="B570">_xlfn.XLOOKUP(G570,Product[[#All],[PRODUCT NAME]],Product[[#All],[CODE]],"",0,1)</f>
        <v>STA004</v>
      </c>
      <c r="C570" s="12">
        <v>90</v>
      </c>
      <c r="D570" s="12" t="s">
        <v>130</v>
      </c>
      <c r="E570" s="12" t="s">
        <v>132</v>
      </c>
      <c r="F570" s="13">
        <v>0</v>
      </c>
      <c r="G570" s="12" t="s">
        <v>34</v>
      </c>
      <c r="H570" s="12" t="str">
        <f>VLOOKUP(LEFT(B570,3),Table2[#All],2,)</f>
        <v>Stationery</v>
      </c>
      <c r="I570" s="12" t="s">
        <v>1</v>
      </c>
      <c r="J570" s="14">
        <f>VLOOKUP(Transaction!B570,Product[#All],5,0)</f>
        <v>1800</v>
      </c>
      <c r="K570" s="14">
        <f>VLOOKUP(Transaction!B570,Product[#All],6,0)</f>
        <v>3000</v>
      </c>
      <c r="L570" s="19">
        <f>Transaction[[#This Row],[QTY]]*Transaction[[#This Row],[PURCHASE PRICE]]</f>
        <v>162000</v>
      </c>
      <c r="M570" s="19">
        <f>Transaction[[#This Row],[QTY]]*Transaction[[#This Row],[SELLING PRICE]]</f>
        <v>270000</v>
      </c>
      <c r="N570" s="12">
        <f>DAY(Transaction[[#This Row],[DATE]])</f>
        <v>22</v>
      </c>
      <c r="O570" s="12" t="str">
        <f>TEXT(Transaction[[#This Row],[DATE]],"mmm")</f>
        <v>Jul</v>
      </c>
      <c r="P570" s="12">
        <f>YEAR(Transaction[[#This Row],[DATE]])</f>
        <v>2021</v>
      </c>
    </row>
    <row r="571" spans="1:16" x14ac:dyDescent="0.3">
      <c r="A571" s="11">
        <v>44400</v>
      </c>
      <c r="B571" s="12" t="str" cm="1">
        <f t="array" ref="B571">_xlfn.XLOOKUP(G571,Product[[#All],[PRODUCT NAME]],Product[[#All],[CODE]],"",0,1)</f>
        <v>ELC003</v>
      </c>
      <c r="C571" s="12">
        <v>85</v>
      </c>
      <c r="D571" s="12" t="s">
        <v>53</v>
      </c>
      <c r="E571" s="12" t="s">
        <v>132</v>
      </c>
      <c r="F571" s="13">
        <v>0</v>
      </c>
      <c r="G571" s="12" t="s">
        <v>43</v>
      </c>
      <c r="H571" s="12" t="str">
        <f>VLOOKUP(LEFT(B571,3),Table2[#All],2,)</f>
        <v>Electronics</v>
      </c>
      <c r="I571" s="12" t="s">
        <v>1</v>
      </c>
      <c r="J571" s="14">
        <f>VLOOKUP(Transaction!B571,Product[#All],5,0)</f>
        <v>15000</v>
      </c>
      <c r="K571" s="14">
        <f>VLOOKUP(Transaction!B571,Product[#All],6,0)</f>
        <v>25000</v>
      </c>
      <c r="L571" s="19">
        <f>Transaction[[#This Row],[QTY]]*Transaction[[#This Row],[PURCHASE PRICE]]</f>
        <v>1275000</v>
      </c>
      <c r="M571" s="19">
        <f>Transaction[[#This Row],[QTY]]*Transaction[[#This Row],[SELLING PRICE]]</f>
        <v>2125000</v>
      </c>
      <c r="N571" s="12">
        <f>DAY(Transaction[[#This Row],[DATE]])</f>
        <v>23</v>
      </c>
      <c r="O571" s="12" t="str">
        <f>TEXT(Transaction[[#This Row],[DATE]],"mmm")</f>
        <v>Jul</v>
      </c>
      <c r="P571" s="12">
        <f>YEAR(Transaction[[#This Row],[DATE]])</f>
        <v>2021</v>
      </c>
    </row>
    <row r="572" spans="1:16" x14ac:dyDescent="0.3">
      <c r="A572" s="11">
        <v>44401</v>
      </c>
      <c r="B572" s="12" t="str" cm="1">
        <f t="array" ref="B572">_xlfn.XLOOKUP(G572,Product[[#All],[PRODUCT NAME]],Product[[#All],[CODE]],"",0,1)</f>
        <v>PRC007</v>
      </c>
      <c r="C572" s="12">
        <v>79</v>
      </c>
      <c r="D572" s="12" t="s">
        <v>130</v>
      </c>
      <c r="E572" s="12" t="s">
        <v>132</v>
      </c>
      <c r="F572" s="13">
        <v>0</v>
      </c>
      <c r="G572" s="12" t="s">
        <v>27</v>
      </c>
      <c r="H572" s="12" t="str">
        <f>VLOOKUP(LEFT(B572,3),Table2[#All],2,)</f>
        <v>Personal Care</v>
      </c>
      <c r="I572" s="12" t="s">
        <v>1</v>
      </c>
      <c r="J572" s="14">
        <f>VLOOKUP(Transaction!B572,Product[#All],5,0)</f>
        <v>9500</v>
      </c>
      <c r="K572" s="14">
        <f>VLOOKUP(Transaction!B572,Product[#All],6,0)</f>
        <v>12000</v>
      </c>
      <c r="L572" s="19">
        <f>Transaction[[#This Row],[QTY]]*Transaction[[#This Row],[PURCHASE PRICE]]</f>
        <v>750500</v>
      </c>
      <c r="M572" s="19">
        <f>Transaction[[#This Row],[QTY]]*Transaction[[#This Row],[SELLING PRICE]]</f>
        <v>948000</v>
      </c>
      <c r="N572" s="12">
        <f>DAY(Transaction[[#This Row],[DATE]])</f>
        <v>24</v>
      </c>
      <c r="O572" s="12" t="str">
        <f>TEXT(Transaction[[#This Row],[DATE]],"mmm")</f>
        <v>Jul</v>
      </c>
      <c r="P572" s="12">
        <f>YEAR(Transaction[[#This Row],[DATE]])</f>
        <v>2021</v>
      </c>
    </row>
    <row r="573" spans="1:16" x14ac:dyDescent="0.3">
      <c r="A573" s="11">
        <v>44402</v>
      </c>
      <c r="B573" s="12" t="str" cm="1">
        <f t="array" ref="B573">_xlfn.XLOOKUP(G573,Product[[#All],[PRODUCT NAME]],Product[[#All],[CODE]],"",0,1)</f>
        <v>PRC009</v>
      </c>
      <c r="C573" s="12">
        <v>77</v>
      </c>
      <c r="D573" s="12" t="s">
        <v>130</v>
      </c>
      <c r="E573" s="12" t="s">
        <v>52</v>
      </c>
      <c r="F573" s="13">
        <v>0</v>
      </c>
      <c r="G573" s="12" t="s">
        <v>29</v>
      </c>
      <c r="H573" s="12" t="str">
        <f>VLOOKUP(LEFT(B573,3),Table2[#All],2,)</f>
        <v>Personal Care</v>
      </c>
      <c r="I573" s="12" t="s">
        <v>1</v>
      </c>
      <c r="J573" s="14">
        <f>VLOOKUP(Transaction!B573,Product[#All],5,0)</f>
        <v>21000</v>
      </c>
      <c r="K573" s="14">
        <f>VLOOKUP(Transaction!B573,Product[#All],6,0)</f>
        <v>25000</v>
      </c>
      <c r="L573" s="19">
        <f>Transaction[[#This Row],[QTY]]*Transaction[[#This Row],[PURCHASE PRICE]]</f>
        <v>1617000</v>
      </c>
      <c r="M573" s="19">
        <f>Transaction[[#This Row],[QTY]]*Transaction[[#This Row],[SELLING PRICE]]</f>
        <v>1925000</v>
      </c>
      <c r="N573" s="12">
        <f>DAY(Transaction[[#This Row],[DATE]])</f>
        <v>25</v>
      </c>
      <c r="O573" s="12" t="str">
        <f>TEXT(Transaction[[#This Row],[DATE]],"mmm")</f>
        <v>Jul</v>
      </c>
      <c r="P573" s="12">
        <f>YEAR(Transaction[[#This Row],[DATE]])</f>
        <v>2021</v>
      </c>
    </row>
    <row r="574" spans="1:16" x14ac:dyDescent="0.3">
      <c r="A574" s="11">
        <v>44403</v>
      </c>
      <c r="B574" s="12" t="str" cm="1">
        <f t="array" ref="B574">_xlfn.XLOOKUP(G574,Product[[#All],[PRODUCT NAME]],Product[[#All],[CODE]],"",0,1)</f>
        <v>FOD003</v>
      </c>
      <c r="C574" s="12">
        <v>86</v>
      </c>
      <c r="D574" s="12" t="s">
        <v>53</v>
      </c>
      <c r="E574" s="12" t="s">
        <v>132</v>
      </c>
      <c r="F574" s="13">
        <v>0</v>
      </c>
      <c r="G574" s="12" t="s">
        <v>3</v>
      </c>
      <c r="H574" s="12" t="str">
        <f>VLOOKUP(LEFT(B574,3),Table2[#All],2,)</f>
        <v>Food</v>
      </c>
      <c r="I574" s="12" t="s">
        <v>1</v>
      </c>
      <c r="J574" s="14">
        <f>VLOOKUP(Transaction!B574,Product[#All],5,0)</f>
        <v>8750</v>
      </c>
      <c r="K574" s="14">
        <f>VLOOKUP(Transaction!B574,Product[#All],6,0)</f>
        <v>10500</v>
      </c>
      <c r="L574" s="19">
        <f>Transaction[[#This Row],[QTY]]*Transaction[[#This Row],[PURCHASE PRICE]]</f>
        <v>752500</v>
      </c>
      <c r="M574" s="19">
        <f>Transaction[[#This Row],[QTY]]*Transaction[[#This Row],[SELLING PRICE]]</f>
        <v>903000</v>
      </c>
      <c r="N574" s="12">
        <f>DAY(Transaction[[#This Row],[DATE]])</f>
        <v>26</v>
      </c>
      <c r="O574" s="12" t="str">
        <f>TEXT(Transaction[[#This Row],[DATE]],"mmm")</f>
        <v>Jul</v>
      </c>
      <c r="P574" s="12">
        <f>YEAR(Transaction[[#This Row],[DATE]])</f>
        <v>2021</v>
      </c>
    </row>
    <row r="575" spans="1:16" x14ac:dyDescent="0.3">
      <c r="A575" s="11">
        <v>44404</v>
      </c>
      <c r="B575" s="12" t="str" cm="1">
        <f t="array" ref="B575">_xlfn.XLOOKUP(G575,Product[[#All],[PRODUCT NAME]],Product[[#All],[CODE]],"",0,1)</f>
        <v>STA005</v>
      </c>
      <c r="C575" s="12">
        <v>77</v>
      </c>
      <c r="D575" s="12" t="s">
        <v>131</v>
      </c>
      <c r="E575" s="12" t="s">
        <v>132</v>
      </c>
      <c r="F575" s="13">
        <v>0</v>
      </c>
      <c r="G575" s="12" t="s">
        <v>35</v>
      </c>
      <c r="H575" s="12" t="str">
        <f>VLOOKUP(LEFT(B575,3),Table2[#All],2,)</f>
        <v>Stationery</v>
      </c>
      <c r="I575" s="12" t="s">
        <v>1</v>
      </c>
      <c r="J575" s="14">
        <f>VLOOKUP(Transaction!B575,Product[#All],5,0)</f>
        <v>2200</v>
      </c>
      <c r="K575" s="14">
        <f>VLOOKUP(Transaction!B575,Product[#All],6,0)</f>
        <v>3500</v>
      </c>
      <c r="L575" s="19">
        <f>Transaction[[#This Row],[QTY]]*Transaction[[#This Row],[PURCHASE PRICE]]</f>
        <v>169400</v>
      </c>
      <c r="M575" s="19">
        <f>Transaction[[#This Row],[QTY]]*Transaction[[#This Row],[SELLING PRICE]]</f>
        <v>269500</v>
      </c>
      <c r="N575" s="12">
        <f>DAY(Transaction[[#This Row],[DATE]])</f>
        <v>27</v>
      </c>
      <c r="O575" s="12" t="str">
        <f>TEXT(Transaction[[#This Row],[DATE]],"mmm")</f>
        <v>Jul</v>
      </c>
      <c r="P575" s="12">
        <f>YEAR(Transaction[[#This Row],[DATE]])</f>
        <v>2021</v>
      </c>
    </row>
    <row r="576" spans="1:16" x14ac:dyDescent="0.3">
      <c r="A576" s="11">
        <v>44405</v>
      </c>
      <c r="B576" s="12" t="str" cm="1">
        <f t="array" ref="B576">_xlfn.XLOOKUP(G576,Product[[#All],[PRODUCT NAME]],Product[[#All],[CODE]],"",0,1)</f>
        <v>FOD001</v>
      </c>
      <c r="C576" s="12">
        <v>70</v>
      </c>
      <c r="D576" s="12" t="s">
        <v>131</v>
      </c>
      <c r="E576" s="12" t="s">
        <v>132</v>
      </c>
      <c r="F576" s="13">
        <v>0</v>
      </c>
      <c r="G576" s="12" t="s">
        <v>0</v>
      </c>
      <c r="H576" s="12" t="str">
        <f>VLOOKUP(LEFT(B576,3),Table2[#All],2,)</f>
        <v>Food</v>
      </c>
      <c r="I576" s="12" t="s">
        <v>1</v>
      </c>
      <c r="J576" s="14">
        <f>VLOOKUP(Transaction!B576,Product[#All],5,0)</f>
        <v>9000</v>
      </c>
      <c r="K576" s="14">
        <f>VLOOKUP(Transaction!B576,Product[#All],6,0)</f>
        <v>11000</v>
      </c>
      <c r="L576" s="19">
        <f>Transaction[[#This Row],[QTY]]*Transaction[[#This Row],[PURCHASE PRICE]]</f>
        <v>630000</v>
      </c>
      <c r="M576" s="19">
        <f>Transaction[[#This Row],[QTY]]*Transaction[[#This Row],[SELLING PRICE]]</f>
        <v>770000</v>
      </c>
      <c r="N576" s="12">
        <f>DAY(Transaction[[#This Row],[DATE]])</f>
        <v>28</v>
      </c>
      <c r="O576" s="12" t="str">
        <f>TEXT(Transaction[[#This Row],[DATE]],"mmm")</f>
        <v>Jul</v>
      </c>
      <c r="P576" s="12">
        <f>YEAR(Transaction[[#This Row],[DATE]])</f>
        <v>2021</v>
      </c>
    </row>
    <row r="577" spans="1:16" x14ac:dyDescent="0.3">
      <c r="A577" s="11">
        <v>44406</v>
      </c>
      <c r="B577" s="12" t="str" cm="1">
        <f t="array" ref="B577">_xlfn.XLOOKUP(G577,Product[[#All],[PRODUCT NAME]],Product[[#All],[CODE]],"",0,1)</f>
        <v>FOD004</v>
      </c>
      <c r="C577" s="12">
        <v>74</v>
      </c>
      <c r="D577" s="12" t="s">
        <v>53</v>
      </c>
      <c r="E577" s="12" t="s">
        <v>52</v>
      </c>
      <c r="F577" s="13">
        <v>0</v>
      </c>
      <c r="G577" s="12" t="s">
        <v>4</v>
      </c>
      <c r="H577" s="12" t="str">
        <f>VLOOKUP(LEFT(B577,3),Table2[#All],2,)</f>
        <v>Food</v>
      </c>
      <c r="I577" s="12" t="s">
        <v>1</v>
      </c>
      <c r="J577" s="14">
        <f>VLOOKUP(Transaction!B577,Product[#All],5,0)</f>
        <v>6200</v>
      </c>
      <c r="K577" s="14">
        <f>VLOOKUP(Transaction!B577,Product[#All],6,0)</f>
        <v>7800</v>
      </c>
      <c r="L577" s="19">
        <f>Transaction[[#This Row],[QTY]]*Transaction[[#This Row],[PURCHASE PRICE]]</f>
        <v>458800</v>
      </c>
      <c r="M577" s="19">
        <f>Transaction[[#This Row],[QTY]]*Transaction[[#This Row],[SELLING PRICE]]</f>
        <v>577200</v>
      </c>
      <c r="N577" s="12">
        <f>DAY(Transaction[[#This Row],[DATE]])</f>
        <v>29</v>
      </c>
      <c r="O577" s="12" t="str">
        <f>TEXT(Transaction[[#This Row],[DATE]],"mmm")</f>
        <v>Jul</v>
      </c>
      <c r="P577" s="12">
        <f>YEAR(Transaction[[#This Row],[DATE]])</f>
        <v>2021</v>
      </c>
    </row>
    <row r="578" spans="1:16" x14ac:dyDescent="0.3">
      <c r="A578" s="11">
        <v>44407</v>
      </c>
      <c r="B578" s="12" t="str" cm="1">
        <f t="array" ref="B578">_xlfn.XLOOKUP(G578,Product[[#All],[PRODUCT NAME]],Product[[#All],[CODE]],"",0,1)</f>
        <v>FOD004</v>
      </c>
      <c r="C578" s="12">
        <v>84</v>
      </c>
      <c r="D578" s="12" t="s">
        <v>131</v>
      </c>
      <c r="E578" s="12" t="s">
        <v>52</v>
      </c>
      <c r="F578" s="13">
        <v>0</v>
      </c>
      <c r="G578" s="12" t="s">
        <v>4</v>
      </c>
      <c r="H578" s="12" t="str">
        <f>VLOOKUP(LEFT(B578,3),Table2[#All],2,)</f>
        <v>Food</v>
      </c>
      <c r="I578" s="12" t="s">
        <v>1</v>
      </c>
      <c r="J578" s="14">
        <f>VLOOKUP(Transaction!B578,Product[#All],5,0)</f>
        <v>6200</v>
      </c>
      <c r="K578" s="14">
        <f>VLOOKUP(Transaction!B578,Product[#All],6,0)</f>
        <v>7800</v>
      </c>
      <c r="L578" s="19">
        <f>Transaction[[#This Row],[QTY]]*Transaction[[#This Row],[PURCHASE PRICE]]</f>
        <v>520800</v>
      </c>
      <c r="M578" s="19">
        <f>Transaction[[#This Row],[QTY]]*Transaction[[#This Row],[SELLING PRICE]]</f>
        <v>655200</v>
      </c>
      <c r="N578" s="12">
        <f>DAY(Transaction[[#This Row],[DATE]])</f>
        <v>30</v>
      </c>
      <c r="O578" s="12" t="str">
        <f>TEXT(Transaction[[#This Row],[DATE]],"mmm")</f>
        <v>Jul</v>
      </c>
      <c r="P578" s="12">
        <f>YEAR(Transaction[[#This Row],[DATE]])</f>
        <v>2021</v>
      </c>
    </row>
    <row r="579" spans="1:16" x14ac:dyDescent="0.3">
      <c r="A579" s="11">
        <v>44408</v>
      </c>
      <c r="B579" s="12" t="str" cm="1">
        <f t="array" ref="B579">_xlfn.XLOOKUP(G579,Product[[#All],[PRODUCT NAME]],Product[[#All],[CODE]],"",0,1)</f>
        <v>PRC006</v>
      </c>
      <c r="C579" s="12">
        <v>71</v>
      </c>
      <c r="D579" s="12" t="s">
        <v>53</v>
      </c>
      <c r="E579" s="12" t="s">
        <v>132</v>
      </c>
      <c r="F579" s="13">
        <v>0</v>
      </c>
      <c r="G579" s="12" t="s">
        <v>26</v>
      </c>
      <c r="H579" s="12" t="str">
        <f>VLOOKUP(LEFT(B579,3),Table2[#All],2,)</f>
        <v>Personal Care</v>
      </c>
      <c r="I579" s="12" t="s">
        <v>1</v>
      </c>
      <c r="J579" s="14">
        <f>VLOOKUP(Transaction!B579,Product[#All],5,0)</f>
        <v>14000</v>
      </c>
      <c r="K579" s="14">
        <f>VLOOKUP(Transaction!B579,Product[#All],6,0)</f>
        <v>17500</v>
      </c>
      <c r="L579" s="19">
        <f>Transaction[[#This Row],[QTY]]*Transaction[[#This Row],[PURCHASE PRICE]]</f>
        <v>994000</v>
      </c>
      <c r="M579" s="19">
        <f>Transaction[[#This Row],[QTY]]*Transaction[[#This Row],[SELLING PRICE]]</f>
        <v>1242500</v>
      </c>
      <c r="N579" s="12">
        <f>DAY(Transaction[[#This Row],[DATE]])</f>
        <v>31</v>
      </c>
      <c r="O579" s="12" t="str">
        <f>TEXT(Transaction[[#This Row],[DATE]],"mmm")</f>
        <v>Jul</v>
      </c>
      <c r="P579" s="12">
        <f>YEAR(Transaction[[#This Row],[DATE]])</f>
        <v>2021</v>
      </c>
    </row>
    <row r="580" spans="1:16" x14ac:dyDescent="0.3">
      <c r="A580" s="11">
        <v>44409</v>
      </c>
      <c r="B580" s="12" t="str" cm="1">
        <f t="array" ref="B580">_xlfn.XLOOKUP(G580,Product[[#All],[PRODUCT NAME]],Product[[#All],[CODE]],"",0,1)</f>
        <v>PRC004</v>
      </c>
      <c r="C580" s="12">
        <v>78</v>
      </c>
      <c r="D580" s="12" t="s">
        <v>131</v>
      </c>
      <c r="E580" s="12" t="s">
        <v>52</v>
      </c>
      <c r="F580" s="13">
        <v>0</v>
      </c>
      <c r="G580" s="12" t="s">
        <v>24</v>
      </c>
      <c r="H580" s="12" t="str">
        <f>VLOOKUP(LEFT(B580,3),Table2[#All],2,)</f>
        <v>Personal Care</v>
      </c>
      <c r="I580" s="12" t="s">
        <v>1</v>
      </c>
      <c r="J580" s="14">
        <f>VLOOKUP(Transaction!B580,Product[#All],5,0)</f>
        <v>7200</v>
      </c>
      <c r="K580" s="14">
        <f>VLOOKUP(Transaction!B580,Product[#All],6,0)</f>
        <v>10000</v>
      </c>
      <c r="L580" s="19">
        <f>Transaction[[#This Row],[QTY]]*Transaction[[#This Row],[PURCHASE PRICE]]</f>
        <v>561600</v>
      </c>
      <c r="M580" s="19">
        <f>Transaction[[#This Row],[QTY]]*Transaction[[#This Row],[SELLING PRICE]]</f>
        <v>780000</v>
      </c>
      <c r="N580" s="12">
        <f>DAY(Transaction[[#This Row],[DATE]])</f>
        <v>1</v>
      </c>
      <c r="O580" s="12" t="str">
        <f>TEXT(Transaction[[#This Row],[DATE]],"mmm")</f>
        <v>Aug</v>
      </c>
      <c r="P580" s="12">
        <f>YEAR(Transaction[[#This Row],[DATE]])</f>
        <v>2021</v>
      </c>
    </row>
    <row r="581" spans="1:16" x14ac:dyDescent="0.3">
      <c r="A581" s="11">
        <v>44410</v>
      </c>
      <c r="B581" s="12" t="str" cm="1">
        <f t="array" ref="B581">_xlfn.XLOOKUP(G581,Product[[#All],[PRODUCT NAME]],Product[[#All],[CODE]],"",0,1)</f>
        <v>STA010</v>
      </c>
      <c r="C581" s="12">
        <v>87</v>
      </c>
      <c r="D581" s="12" t="s">
        <v>53</v>
      </c>
      <c r="E581" s="12" t="s">
        <v>132</v>
      </c>
      <c r="F581" s="13">
        <v>0</v>
      </c>
      <c r="G581" s="12" t="s">
        <v>40</v>
      </c>
      <c r="H581" s="12" t="str">
        <f>VLOOKUP(LEFT(B581,3),Table2[#All],2,)</f>
        <v>Stationery</v>
      </c>
      <c r="I581" s="12" t="s">
        <v>1</v>
      </c>
      <c r="J581" s="14">
        <f>VLOOKUP(Transaction!B581,Product[#All],5,0)</f>
        <v>3800</v>
      </c>
      <c r="K581" s="14">
        <f>VLOOKUP(Transaction!B581,Product[#All],6,0)</f>
        <v>5500</v>
      </c>
      <c r="L581" s="19">
        <f>Transaction[[#This Row],[QTY]]*Transaction[[#This Row],[PURCHASE PRICE]]</f>
        <v>330600</v>
      </c>
      <c r="M581" s="19">
        <f>Transaction[[#This Row],[QTY]]*Transaction[[#This Row],[SELLING PRICE]]</f>
        <v>478500</v>
      </c>
      <c r="N581" s="12">
        <f>DAY(Transaction[[#This Row],[DATE]])</f>
        <v>2</v>
      </c>
      <c r="O581" s="12" t="str">
        <f>TEXT(Transaction[[#This Row],[DATE]],"mmm")</f>
        <v>Aug</v>
      </c>
      <c r="P581" s="12">
        <f>YEAR(Transaction[[#This Row],[DATE]])</f>
        <v>2021</v>
      </c>
    </row>
    <row r="582" spans="1:16" x14ac:dyDescent="0.3">
      <c r="A582" s="11">
        <v>44411</v>
      </c>
      <c r="B582" s="12" t="str" cm="1">
        <f t="array" ref="B582">_xlfn.XLOOKUP(G582,Product[[#All],[PRODUCT NAME]],Product[[#All],[CODE]],"",0,1)</f>
        <v>FOD009</v>
      </c>
      <c r="C582" s="12">
        <v>79</v>
      </c>
      <c r="D582" s="12" t="s">
        <v>131</v>
      </c>
      <c r="E582" s="12" t="s">
        <v>52</v>
      </c>
      <c r="F582" s="13">
        <v>0</v>
      </c>
      <c r="G582" s="12" t="s">
        <v>9</v>
      </c>
      <c r="H582" s="12" t="str">
        <f>VLOOKUP(LEFT(B582,3),Table2[#All],2,)</f>
        <v>Food</v>
      </c>
      <c r="I582" s="12" t="s">
        <v>1</v>
      </c>
      <c r="J582" s="14">
        <f>VLOOKUP(Transaction!B582,Product[#All],5,0)</f>
        <v>5500</v>
      </c>
      <c r="K582" s="14">
        <f>VLOOKUP(Transaction!B582,Product[#All],6,0)</f>
        <v>7250</v>
      </c>
      <c r="L582" s="19">
        <f>Transaction[[#This Row],[QTY]]*Transaction[[#This Row],[PURCHASE PRICE]]</f>
        <v>434500</v>
      </c>
      <c r="M582" s="19">
        <f>Transaction[[#This Row],[QTY]]*Transaction[[#This Row],[SELLING PRICE]]</f>
        <v>572750</v>
      </c>
      <c r="N582" s="12">
        <f>DAY(Transaction[[#This Row],[DATE]])</f>
        <v>3</v>
      </c>
      <c r="O582" s="12" t="str">
        <f>TEXT(Transaction[[#This Row],[DATE]],"mmm")</f>
        <v>Aug</v>
      </c>
      <c r="P582" s="12">
        <f>YEAR(Transaction[[#This Row],[DATE]])</f>
        <v>2021</v>
      </c>
    </row>
    <row r="583" spans="1:16" x14ac:dyDescent="0.3">
      <c r="A583" s="11">
        <v>44412</v>
      </c>
      <c r="B583" s="12" t="str" cm="1">
        <f t="array" ref="B583">_xlfn.XLOOKUP(G583,Product[[#All],[PRODUCT NAME]],Product[[#All],[CODE]],"",0,1)</f>
        <v>BEV010</v>
      </c>
      <c r="C583" s="12">
        <v>85</v>
      </c>
      <c r="D583" s="12" t="s">
        <v>130</v>
      </c>
      <c r="E583" s="12" t="s">
        <v>52</v>
      </c>
      <c r="F583" s="13">
        <v>0</v>
      </c>
      <c r="G583" s="12" t="s">
        <v>20</v>
      </c>
      <c r="H583" s="12" t="str">
        <f>VLOOKUP(LEFT(B583,3),Table2[#All],2,)</f>
        <v>Beverage</v>
      </c>
      <c r="I583" s="12" t="s">
        <v>1</v>
      </c>
      <c r="J583" s="14">
        <f>VLOOKUP(Transaction!B583,Product[#All],5,0)</f>
        <v>12000</v>
      </c>
      <c r="K583" s="14">
        <f>VLOOKUP(Transaction!B583,Product[#All],6,0)</f>
        <v>15500</v>
      </c>
      <c r="L583" s="19">
        <f>Transaction[[#This Row],[QTY]]*Transaction[[#This Row],[PURCHASE PRICE]]</f>
        <v>1020000</v>
      </c>
      <c r="M583" s="19">
        <f>Transaction[[#This Row],[QTY]]*Transaction[[#This Row],[SELLING PRICE]]</f>
        <v>1317500</v>
      </c>
      <c r="N583" s="12">
        <f>DAY(Transaction[[#This Row],[DATE]])</f>
        <v>4</v>
      </c>
      <c r="O583" s="12" t="str">
        <f>TEXT(Transaction[[#This Row],[DATE]],"mmm")</f>
        <v>Aug</v>
      </c>
      <c r="P583" s="12">
        <f>YEAR(Transaction[[#This Row],[DATE]])</f>
        <v>2021</v>
      </c>
    </row>
    <row r="584" spans="1:16" x14ac:dyDescent="0.3">
      <c r="A584" s="11">
        <v>44413</v>
      </c>
      <c r="B584" s="12" t="str" cm="1">
        <f t="array" ref="B584">_xlfn.XLOOKUP(G584,Product[[#All],[PRODUCT NAME]],Product[[#All],[CODE]],"",0,1)</f>
        <v>STA004</v>
      </c>
      <c r="C584" s="12">
        <v>72</v>
      </c>
      <c r="D584" s="12" t="s">
        <v>131</v>
      </c>
      <c r="E584" s="12" t="s">
        <v>132</v>
      </c>
      <c r="F584" s="13">
        <v>0</v>
      </c>
      <c r="G584" s="12" t="s">
        <v>34</v>
      </c>
      <c r="H584" s="12" t="str">
        <f>VLOOKUP(LEFT(B584,3),Table2[#All],2,)</f>
        <v>Stationery</v>
      </c>
      <c r="I584" s="12" t="s">
        <v>1</v>
      </c>
      <c r="J584" s="14">
        <f>VLOOKUP(Transaction!B584,Product[#All],5,0)</f>
        <v>1800</v>
      </c>
      <c r="K584" s="14">
        <f>VLOOKUP(Transaction!B584,Product[#All],6,0)</f>
        <v>3000</v>
      </c>
      <c r="L584" s="19">
        <f>Transaction[[#This Row],[QTY]]*Transaction[[#This Row],[PURCHASE PRICE]]</f>
        <v>129600</v>
      </c>
      <c r="M584" s="19">
        <f>Transaction[[#This Row],[QTY]]*Transaction[[#This Row],[SELLING PRICE]]</f>
        <v>216000</v>
      </c>
      <c r="N584" s="12">
        <f>DAY(Transaction[[#This Row],[DATE]])</f>
        <v>5</v>
      </c>
      <c r="O584" s="12" t="str">
        <f>TEXT(Transaction[[#This Row],[DATE]],"mmm")</f>
        <v>Aug</v>
      </c>
      <c r="P584" s="12">
        <f>YEAR(Transaction[[#This Row],[DATE]])</f>
        <v>2021</v>
      </c>
    </row>
    <row r="585" spans="1:16" x14ac:dyDescent="0.3">
      <c r="A585" s="11">
        <v>44414</v>
      </c>
      <c r="B585" s="12" t="str" cm="1">
        <f t="array" ref="B585">_xlfn.XLOOKUP(G585,Product[[#All],[PRODUCT NAME]],Product[[#All],[CODE]],"",0,1)</f>
        <v>PRC003</v>
      </c>
      <c r="C585" s="12">
        <v>86</v>
      </c>
      <c r="D585" s="12" t="s">
        <v>53</v>
      </c>
      <c r="E585" s="12" t="s">
        <v>132</v>
      </c>
      <c r="F585" s="13">
        <v>0</v>
      </c>
      <c r="G585" s="12" t="s">
        <v>23</v>
      </c>
      <c r="H585" s="12" t="str">
        <f>VLOOKUP(LEFT(B585,3),Table2[#All],2,)</f>
        <v>Personal Care</v>
      </c>
      <c r="I585" s="12" t="s">
        <v>1</v>
      </c>
      <c r="J585" s="14">
        <f>VLOOKUP(Transaction!B585,Product[#All],5,0)</f>
        <v>6500</v>
      </c>
      <c r="K585" s="14">
        <f>VLOOKUP(Transaction!B585,Product[#All],6,0)</f>
        <v>9000</v>
      </c>
      <c r="L585" s="19">
        <f>Transaction[[#This Row],[QTY]]*Transaction[[#This Row],[PURCHASE PRICE]]</f>
        <v>559000</v>
      </c>
      <c r="M585" s="19">
        <f>Transaction[[#This Row],[QTY]]*Transaction[[#This Row],[SELLING PRICE]]</f>
        <v>774000</v>
      </c>
      <c r="N585" s="12">
        <f>DAY(Transaction[[#This Row],[DATE]])</f>
        <v>6</v>
      </c>
      <c r="O585" s="12" t="str">
        <f>TEXT(Transaction[[#This Row],[DATE]],"mmm")</f>
        <v>Aug</v>
      </c>
      <c r="P585" s="12">
        <f>YEAR(Transaction[[#This Row],[DATE]])</f>
        <v>2021</v>
      </c>
    </row>
    <row r="586" spans="1:16" x14ac:dyDescent="0.3">
      <c r="A586" s="11">
        <v>44415</v>
      </c>
      <c r="B586" s="12" t="str" cm="1">
        <f t="array" ref="B586">_xlfn.XLOOKUP(G586,Product[[#All],[PRODUCT NAME]],Product[[#All],[CODE]],"",0,1)</f>
        <v>ELC004</v>
      </c>
      <c r="C586" s="12">
        <v>79</v>
      </c>
      <c r="D586" s="12" t="s">
        <v>130</v>
      </c>
      <c r="E586" s="12" t="s">
        <v>52</v>
      </c>
      <c r="F586" s="13">
        <v>0</v>
      </c>
      <c r="G586" s="12" t="s">
        <v>44</v>
      </c>
      <c r="H586" s="12" t="str">
        <f>VLOOKUP(LEFT(B586,3),Table2[#All],2,)</f>
        <v>Electronics</v>
      </c>
      <c r="I586" s="12" t="s">
        <v>1</v>
      </c>
      <c r="J586" s="14">
        <f>VLOOKUP(Transaction!B586,Product[#All],5,0)</f>
        <v>20000</v>
      </c>
      <c r="K586" s="14">
        <f>VLOOKUP(Transaction!B586,Product[#All],6,0)</f>
        <v>30000</v>
      </c>
      <c r="L586" s="19">
        <f>Transaction[[#This Row],[QTY]]*Transaction[[#This Row],[PURCHASE PRICE]]</f>
        <v>1580000</v>
      </c>
      <c r="M586" s="19">
        <f>Transaction[[#This Row],[QTY]]*Transaction[[#This Row],[SELLING PRICE]]</f>
        <v>2370000</v>
      </c>
      <c r="N586" s="12">
        <f>DAY(Transaction[[#This Row],[DATE]])</f>
        <v>7</v>
      </c>
      <c r="O586" s="12" t="str">
        <f>TEXT(Transaction[[#This Row],[DATE]],"mmm")</f>
        <v>Aug</v>
      </c>
      <c r="P586" s="12">
        <f>YEAR(Transaction[[#This Row],[DATE]])</f>
        <v>2021</v>
      </c>
    </row>
    <row r="587" spans="1:16" x14ac:dyDescent="0.3">
      <c r="A587" s="11">
        <v>44416</v>
      </c>
      <c r="B587" s="12" t="str" cm="1">
        <f t="array" ref="B587">_xlfn.XLOOKUP(G587,Product[[#All],[PRODUCT NAME]],Product[[#All],[CODE]],"",0,1)</f>
        <v>BEV010</v>
      </c>
      <c r="C587" s="12">
        <v>71</v>
      </c>
      <c r="D587" s="12" t="s">
        <v>53</v>
      </c>
      <c r="E587" s="12" t="s">
        <v>52</v>
      </c>
      <c r="F587" s="13">
        <v>0</v>
      </c>
      <c r="G587" s="12" t="s">
        <v>20</v>
      </c>
      <c r="H587" s="12" t="str">
        <f>VLOOKUP(LEFT(B587,3),Table2[#All],2,)</f>
        <v>Beverage</v>
      </c>
      <c r="I587" s="12" t="s">
        <v>1</v>
      </c>
      <c r="J587" s="14">
        <f>VLOOKUP(Transaction!B587,Product[#All],5,0)</f>
        <v>12000</v>
      </c>
      <c r="K587" s="14">
        <f>VLOOKUP(Transaction!B587,Product[#All],6,0)</f>
        <v>15500</v>
      </c>
      <c r="L587" s="19">
        <f>Transaction[[#This Row],[QTY]]*Transaction[[#This Row],[PURCHASE PRICE]]</f>
        <v>852000</v>
      </c>
      <c r="M587" s="19">
        <f>Transaction[[#This Row],[QTY]]*Transaction[[#This Row],[SELLING PRICE]]</f>
        <v>1100500</v>
      </c>
      <c r="N587" s="12">
        <f>DAY(Transaction[[#This Row],[DATE]])</f>
        <v>8</v>
      </c>
      <c r="O587" s="12" t="str">
        <f>TEXT(Transaction[[#This Row],[DATE]],"mmm")</f>
        <v>Aug</v>
      </c>
      <c r="P587" s="12">
        <f>YEAR(Transaction[[#This Row],[DATE]])</f>
        <v>2021</v>
      </c>
    </row>
    <row r="588" spans="1:16" x14ac:dyDescent="0.3">
      <c r="A588" s="11">
        <v>44417</v>
      </c>
      <c r="B588" s="12" t="str" cm="1">
        <f t="array" ref="B588">_xlfn.XLOOKUP(G588,Product[[#All],[PRODUCT NAME]],Product[[#All],[CODE]],"",0,1)</f>
        <v>STA005</v>
      </c>
      <c r="C588" s="12">
        <v>81</v>
      </c>
      <c r="D588" s="12" t="s">
        <v>130</v>
      </c>
      <c r="E588" s="12" t="s">
        <v>52</v>
      </c>
      <c r="F588" s="13">
        <v>0</v>
      </c>
      <c r="G588" s="12" t="s">
        <v>35</v>
      </c>
      <c r="H588" s="12" t="str">
        <f>VLOOKUP(LEFT(B588,3),Table2[#All],2,)</f>
        <v>Stationery</v>
      </c>
      <c r="I588" s="12" t="s">
        <v>1</v>
      </c>
      <c r="J588" s="14">
        <f>VLOOKUP(Transaction!B588,Product[#All],5,0)</f>
        <v>2200</v>
      </c>
      <c r="K588" s="14">
        <f>VLOOKUP(Transaction!B588,Product[#All],6,0)</f>
        <v>3500</v>
      </c>
      <c r="L588" s="19">
        <f>Transaction[[#This Row],[QTY]]*Transaction[[#This Row],[PURCHASE PRICE]]</f>
        <v>178200</v>
      </c>
      <c r="M588" s="19">
        <f>Transaction[[#This Row],[QTY]]*Transaction[[#This Row],[SELLING PRICE]]</f>
        <v>283500</v>
      </c>
      <c r="N588" s="12">
        <f>DAY(Transaction[[#This Row],[DATE]])</f>
        <v>9</v>
      </c>
      <c r="O588" s="12" t="str">
        <f>TEXT(Transaction[[#This Row],[DATE]],"mmm")</f>
        <v>Aug</v>
      </c>
      <c r="P588" s="12">
        <f>YEAR(Transaction[[#This Row],[DATE]])</f>
        <v>2021</v>
      </c>
    </row>
    <row r="589" spans="1:16" x14ac:dyDescent="0.3">
      <c r="A589" s="11">
        <v>44418</v>
      </c>
      <c r="B589" s="12" t="str" cm="1">
        <f t="array" ref="B589">_xlfn.XLOOKUP(G589,Product[[#All],[PRODUCT NAME]],Product[[#All],[CODE]],"",0,1)</f>
        <v>BEV001</v>
      </c>
      <c r="C589" s="12">
        <v>90</v>
      </c>
      <c r="D589" s="12" t="s">
        <v>53</v>
      </c>
      <c r="E589" s="12" t="s">
        <v>132</v>
      </c>
      <c r="F589" s="13">
        <v>0</v>
      </c>
      <c r="G589" s="12" t="s">
        <v>11</v>
      </c>
      <c r="H589" s="12" t="str">
        <f>VLOOKUP(LEFT(B589,3),Table2[#All],2,)</f>
        <v>Beverage</v>
      </c>
      <c r="I589" s="12" t="s">
        <v>1</v>
      </c>
      <c r="J589" s="14">
        <f>VLOOKUP(Transaction!B589,Product[#All],5,0)</f>
        <v>3750</v>
      </c>
      <c r="K589" s="14">
        <f>VLOOKUP(Transaction!B589,Product[#All],6,0)</f>
        <v>5000</v>
      </c>
      <c r="L589" s="19">
        <f>Transaction[[#This Row],[QTY]]*Transaction[[#This Row],[PURCHASE PRICE]]</f>
        <v>337500</v>
      </c>
      <c r="M589" s="19">
        <f>Transaction[[#This Row],[QTY]]*Transaction[[#This Row],[SELLING PRICE]]</f>
        <v>450000</v>
      </c>
      <c r="N589" s="12">
        <f>DAY(Transaction[[#This Row],[DATE]])</f>
        <v>10</v>
      </c>
      <c r="O589" s="12" t="str">
        <f>TEXT(Transaction[[#This Row],[DATE]],"mmm")</f>
        <v>Aug</v>
      </c>
      <c r="P589" s="12">
        <f>YEAR(Transaction[[#This Row],[DATE]])</f>
        <v>2021</v>
      </c>
    </row>
    <row r="590" spans="1:16" x14ac:dyDescent="0.3">
      <c r="A590" s="11">
        <v>44419</v>
      </c>
      <c r="B590" s="12" t="str" cm="1">
        <f t="array" ref="B590">_xlfn.XLOOKUP(G590,Product[[#All],[PRODUCT NAME]],Product[[#All],[CODE]],"",0,1)</f>
        <v>BEV001</v>
      </c>
      <c r="C590" s="12">
        <v>70</v>
      </c>
      <c r="D590" s="12" t="s">
        <v>131</v>
      </c>
      <c r="E590" s="12" t="s">
        <v>52</v>
      </c>
      <c r="F590" s="13">
        <v>0</v>
      </c>
      <c r="G590" s="12" t="s">
        <v>11</v>
      </c>
      <c r="H590" s="12" t="str">
        <f>VLOOKUP(LEFT(B590,3),Table2[#All],2,)</f>
        <v>Beverage</v>
      </c>
      <c r="I590" s="12" t="s">
        <v>1</v>
      </c>
      <c r="J590" s="14">
        <f>VLOOKUP(Transaction!B590,Product[#All],5,0)</f>
        <v>3750</v>
      </c>
      <c r="K590" s="14">
        <f>VLOOKUP(Transaction!B590,Product[#All],6,0)</f>
        <v>5000</v>
      </c>
      <c r="L590" s="19">
        <f>Transaction[[#This Row],[QTY]]*Transaction[[#This Row],[PURCHASE PRICE]]</f>
        <v>262500</v>
      </c>
      <c r="M590" s="19">
        <f>Transaction[[#This Row],[QTY]]*Transaction[[#This Row],[SELLING PRICE]]</f>
        <v>350000</v>
      </c>
      <c r="N590" s="12">
        <f>DAY(Transaction[[#This Row],[DATE]])</f>
        <v>11</v>
      </c>
      <c r="O590" s="12" t="str">
        <f>TEXT(Transaction[[#This Row],[DATE]],"mmm")</f>
        <v>Aug</v>
      </c>
      <c r="P590" s="12">
        <f>YEAR(Transaction[[#This Row],[DATE]])</f>
        <v>2021</v>
      </c>
    </row>
    <row r="591" spans="1:16" x14ac:dyDescent="0.3">
      <c r="A591" s="11">
        <v>44420</v>
      </c>
      <c r="B591" s="12" t="str" cm="1">
        <f t="array" ref="B591">_xlfn.XLOOKUP(G591,Product[[#All],[PRODUCT NAME]],Product[[#All],[CODE]],"",0,1)</f>
        <v>PRC001</v>
      </c>
      <c r="C591" s="12">
        <v>72</v>
      </c>
      <c r="D591" s="12" t="s">
        <v>53</v>
      </c>
      <c r="E591" s="12" t="s">
        <v>52</v>
      </c>
      <c r="F591" s="13">
        <v>0</v>
      </c>
      <c r="G591" s="12" t="s">
        <v>21</v>
      </c>
      <c r="H591" s="12" t="str">
        <f>VLOOKUP(LEFT(B591,3),Table2[#All],2,)</f>
        <v>Personal Care</v>
      </c>
      <c r="I591" s="12" t="s">
        <v>1</v>
      </c>
      <c r="J591" s="14">
        <f>VLOOKUP(Transaction!B591,Product[#All],5,0)</f>
        <v>18000</v>
      </c>
      <c r="K591" s="14">
        <f>VLOOKUP(Transaction!B591,Product[#All],6,0)</f>
        <v>21000</v>
      </c>
      <c r="L591" s="19">
        <f>Transaction[[#This Row],[QTY]]*Transaction[[#This Row],[PURCHASE PRICE]]</f>
        <v>1296000</v>
      </c>
      <c r="M591" s="19">
        <f>Transaction[[#This Row],[QTY]]*Transaction[[#This Row],[SELLING PRICE]]</f>
        <v>1512000</v>
      </c>
      <c r="N591" s="12">
        <f>DAY(Transaction[[#This Row],[DATE]])</f>
        <v>12</v>
      </c>
      <c r="O591" s="12" t="str">
        <f>TEXT(Transaction[[#This Row],[DATE]],"mmm")</f>
        <v>Aug</v>
      </c>
      <c r="P591" s="12">
        <f>YEAR(Transaction[[#This Row],[DATE]])</f>
        <v>2021</v>
      </c>
    </row>
    <row r="592" spans="1:16" x14ac:dyDescent="0.3">
      <c r="A592" s="11">
        <v>44421</v>
      </c>
      <c r="B592" s="12" t="str" cm="1">
        <f t="array" ref="B592">_xlfn.XLOOKUP(G592,Product[[#All],[PRODUCT NAME]],Product[[#All],[CODE]],"",0,1)</f>
        <v>ELC008</v>
      </c>
      <c r="C592" s="12">
        <v>80</v>
      </c>
      <c r="D592" s="12" t="s">
        <v>53</v>
      </c>
      <c r="E592" s="12" t="s">
        <v>52</v>
      </c>
      <c r="F592" s="13">
        <v>0</v>
      </c>
      <c r="G592" s="12" t="s">
        <v>47</v>
      </c>
      <c r="H592" s="12" t="str">
        <f>VLOOKUP(LEFT(B592,3),Table2[#All],2,)</f>
        <v>Electronics</v>
      </c>
      <c r="I592" s="12" t="s">
        <v>1</v>
      </c>
      <c r="J592" s="14">
        <f>VLOOKUP(Transaction!B592,Product[#All],5,0)</f>
        <v>20000</v>
      </c>
      <c r="K592" s="14">
        <f>VLOOKUP(Transaction!B592,Product[#All],6,0)</f>
        <v>35000</v>
      </c>
      <c r="L592" s="19">
        <f>Transaction[[#This Row],[QTY]]*Transaction[[#This Row],[PURCHASE PRICE]]</f>
        <v>1600000</v>
      </c>
      <c r="M592" s="19">
        <f>Transaction[[#This Row],[QTY]]*Transaction[[#This Row],[SELLING PRICE]]</f>
        <v>2800000</v>
      </c>
      <c r="N592" s="12">
        <f>DAY(Transaction[[#This Row],[DATE]])</f>
        <v>13</v>
      </c>
      <c r="O592" s="12" t="str">
        <f>TEXT(Transaction[[#This Row],[DATE]],"mmm")</f>
        <v>Aug</v>
      </c>
      <c r="P592" s="12">
        <f>YEAR(Transaction[[#This Row],[DATE]])</f>
        <v>2021</v>
      </c>
    </row>
    <row r="593" spans="1:16" x14ac:dyDescent="0.3">
      <c r="A593" s="11">
        <v>44422</v>
      </c>
      <c r="B593" s="12" t="str" cm="1">
        <f t="array" ref="B593">_xlfn.XLOOKUP(G593,Product[[#All],[PRODUCT NAME]],Product[[#All],[CODE]],"",0,1)</f>
        <v>STA009</v>
      </c>
      <c r="C593" s="12">
        <v>89</v>
      </c>
      <c r="D593" s="12" t="s">
        <v>130</v>
      </c>
      <c r="E593" s="12" t="s">
        <v>132</v>
      </c>
      <c r="F593" s="13">
        <v>0</v>
      </c>
      <c r="G593" s="12" t="s">
        <v>39</v>
      </c>
      <c r="H593" s="12" t="str">
        <f>VLOOKUP(LEFT(B593,3),Table2[#All],2,)</f>
        <v>Stationery</v>
      </c>
      <c r="I593" s="12" t="s">
        <v>1</v>
      </c>
      <c r="J593" s="14">
        <f>VLOOKUP(Transaction!B593,Product[#All],5,0)</f>
        <v>6000</v>
      </c>
      <c r="K593" s="14">
        <f>VLOOKUP(Transaction!B593,Product[#All],6,0)</f>
        <v>8000</v>
      </c>
      <c r="L593" s="19">
        <f>Transaction[[#This Row],[QTY]]*Transaction[[#This Row],[PURCHASE PRICE]]</f>
        <v>534000</v>
      </c>
      <c r="M593" s="19">
        <f>Transaction[[#This Row],[QTY]]*Transaction[[#This Row],[SELLING PRICE]]</f>
        <v>712000</v>
      </c>
      <c r="N593" s="12">
        <f>DAY(Transaction[[#This Row],[DATE]])</f>
        <v>14</v>
      </c>
      <c r="O593" s="12" t="str">
        <f>TEXT(Transaction[[#This Row],[DATE]],"mmm")</f>
        <v>Aug</v>
      </c>
      <c r="P593" s="12">
        <f>YEAR(Transaction[[#This Row],[DATE]])</f>
        <v>2021</v>
      </c>
    </row>
    <row r="594" spans="1:16" x14ac:dyDescent="0.3">
      <c r="A594" s="11">
        <v>44423</v>
      </c>
      <c r="B594" s="12" t="str" cm="1">
        <f t="array" ref="B594">_xlfn.XLOOKUP(G594,Product[[#All],[PRODUCT NAME]],Product[[#All],[CODE]],"",0,1)</f>
        <v>ELC007</v>
      </c>
      <c r="C594" s="12">
        <v>82</v>
      </c>
      <c r="D594" s="12" t="s">
        <v>53</v>
      </c>
      <c r="E594" s="12" t="s">
        <v>52</v>
      </c>
      <c r="F594" s="13">
        <v>0</v>
      </c>
      <c r="G594" s="12" t="s">
        <v>46</v>
      </c>
      <c r="H594" s="12" t="str">
        <f>VLOOKUP(LEFT(B594,3),Table2[#All],2,)</f>
        <v>Electronics</v>
      </c>
      <c r="I594" s="12" t="s">
        <v>1</v>
      </c>
      <c r="J594" s="14">
        <f>VLOOKUP(Transaction!B594,Product[#All],5,0)</f>
        <v>18000</v>
      </c>
      <c r="K594" s="14">
        <f>VLOOKUP(Transaction!B594,Product[#All],6,0)</f>
        <v>27000</v>
      </c>
      <c r="L594" s="19">
        <f>Transaction[[#This Row],[QTY]]*Transaction[[#This Row],[PURCHASE PRICE]]</f>
        <v>1476000</v>
      </c>
      <c r="M594" s="19">
        <f>Transaction[[#This Row],[QTY]]*Transaction[[#This Row],[SELLING PRICE]]</f>
        <v>2214000</v>
      </c>
      <c r="N594" s="12">
        <f>DAY(Transaction[[#This Row],[DATE]])</f>
        <v>15</v>
      </c>
      <c r="O594" s="12" t="str">
        <f>TEXT(Transaction[[#This Row],[DATE]],"mmm")</f>
        <v>Aug</v>
      </c>
      <c r="P594" s="12">
        <f>YEAR(Transaction[[#This Row],[DATE]])</f>
        <v>2021</v>
      </c>
    </row>
    <row r="595" spans="1:16" x14ac:dyDescent="0.3">
      <c r="A595" s="11">
        <v>44424</v>
      </c>
      <c r="B595" s="12" t="str" cm="1">
        <f t="array" ref="B595">_xlfn.XLOOKUP(G595,Product[[#All],[PRODUCT NAME]],Product[[#All],[CODE]],"",0,1)</f>
        <v>ELC002</v>
      </c>
      <c r="C595" s="12">
        <v>80</v>
      </c>
      <c r="D595" s="12" t="s">
        <v>131</v>
      </c>
      <c r="E595" s="12" t="s">
        <v>52</v>
      </c>
      <c r="F595" s="13">
        <v>0</v>
      </c>
      <c r="G595" s="12" t="s">
        <v>42</v>
      </c>
      <c r="H595" s="12" t="str">
        <f>VLOOKUP(LEFT(B595,3),Table2[#All],2,)</f>
        <v>Electronics</v>
      </c>
      <c r="I595" s="12" t="s">
        <v>1</v>
      </c>
      <c r="J595" s="14">
        <f>VLOOKUP(Transaction!B595,Product[#All],5,0)</f>
        <v>20000</v>
      </c>
      <c r="K595" s="14">
        <f>VLOOKUP(Transaction!B595,Product[#All],6,0)</f>
        <v>30000</v>
      </c>
      <c r="L595" s="19">
        <f>Transaction[[#This Row],[QTY]]*Transaction[[#This Row],[PURCHASE PRICE]]</f>
        <v>1600000</v>
      </c>
      <c r="M595" s="19">
        <f>Transaction[[#This Row],[QTY]]*Transaction[[#This Row],[SELLING PRICE]]</f>
        <v>2400000</v>
      </c>
      <c r="N595" s="12">
        <f>DAY(Transaction[[#This Row],[DATE]])</f>
        <v>16</v>
      </c>
      <c r="O595" s="12" t="str">
        <f>TEXT(Transaction[[#This Row],[DATE]],"mmm")</f>
        <v>Aug</v>
      </c>
      <c r="P595" s="12">
        <f>YEAR(Transaction[[#This Row],[DATE]])</f>
        <v>2021</v>
      </c>
    </row>
    <row r="596" spans="1:16" x14ac:dyDescent="0.3">
      <c r="A596" s="11">
        <v>44425</v>
      </c>
      <c r="B596" s="12" t="str" cm="1">
        <f t="array" ref="B596">_xlfn.XLOOKUP(G596,Product[[#All],[PRODUCT NAME]],Product[[#All],[CODE]],"",0,1)</f>
        <v>ELC007</v>
      </c>
      <c r="C596" s="12">
        <v>78</v>
      </c>
      <c r="D596" s="12" t="s">
        <v>53</v>
      </c>
      <c r="E596" s="12" t="s">
        <v>52</v>
      </c>
      <c r="F596" s="13">
        <v>0</v>
      </c>
      <c r="G596" s="12" t="s">
        <v>46</v>
      </c>
      <c r="H596" s="12" t="str">
        <f>VLOOKUP(LEFT(B596,3),Table2[#All],2,)</f>
        <v>Electronics</v>
      </c>
      <c r="I596" s="12" t="s">
        <v>1</v>
      </c>
      <c r="J596" s="14">
        <f>VLOOKUP(Transaction!B596,Product[#All],5,0)</f>
        <v>18000</v>
      </c>
      <c r="K596" s="14">
        <f>VLOOKUP(Transaction!B596,Product[#All],6,0)</f>
        <v>27000</v>
      </c>
      <c r="L596" s="19">
        <f>Transaction[[#This Row],[QTY]]*Transaction[[#This Row],[PURCHASE PRICE]]</f>
        <v>1404000</v>
      </c>
      <c r="M596" s="19">
        <f>Transaction[[#This Row],[QTY]]*Transaction[[#This Row],[SELLING PRICE]]</f>
        <v>2106000</v>
      </c>
      <c r="N596" s="12">
        <f>DAY(Transaction[[#This Row],[DATE]])</f>
        <v>17</v>
      </c>
      <c r="O596" s="12" t="str">
        <f>TEXT(Transaction[[#This Row],[DATE]],"mmm")</f>
        <v>Aug</v>
      </c>
      <c r="P596" s="12">
        <f>YEAR(Transaction[[#This Row],[DATE]])</f>
        <v>2021</v>
      </c>
    </row>
    <row r="597" spans="1:16" x14ac:dyDescent="0.3">
      <c r="A597" s="11">
        <v>44426</v>
      </c>
      <c r="B597" s="12" t="str" cm="1">
        <f t="array" ref="B597">_xlfn.XLOOKUP(G597,Product[[#All],[PRODUCT NAME]],Product[[#All],[CODE]],"",0,1)</f>
        <v>ELC003</v>
      </c>
      <c r="C597" s="12">
        <v>77</v>
      </c>
      <c r="D597" s="12" t="s">
        <v>53</v>
      </c>
      <c r="E597" s="12" t="s">
        <v>132</v>
      </c>
      <c r="F597" s="13">
        <v>0</v>
      </c>
      <c r="G597" s="12" t="s">
        <v>43</v>
      </c>
      <c r="H597" s="12" t="str">
        <f>VLOOKUP(LEFT(B597,3),Table2[#All],2,)</f>
        <v>Electronics</v>
      </c>
      <c r="I597" s="12" t="s">
        <v>1</v>
      </c>
      <c r="J597" s="14">
        <f>VLOOKUP(Transaction!B597,Product[#All],5,0)</f>
        <v>15000</v>
      </c>
      <c r="K597" s="14">
        <f>VLOOKUP(Transaction!B597,Product[#All],6,0)</f>
        <v>25000</v>
      </c>
      <c r="L597" s="19">
        <f>Transaction[[#This Row],[QTY]]*Transaction[[#This Row],[PURCHASE PRICE]]</f>
        <v>1155000</v>
      </c>
      <c r="M597" s="19">
        <f>Transaction[[#This Row],[QTY]]*Transaction[[#This Row],[SELLING PRICE]]</f>
        <v>1925000</v>
      </c>
      <c r="N597" s="12">
        <f>DAY(Transaction[[#This Row],[DATE]])</f>
        <v>18</v>
      </c>
      <c r="O597" s="12" t="str">
        <f>TEXT(Transaction[[#This Row],[DATE]],"mmm")</f>
        <v>Aug</v>
      </c>
      <c r="P597" s="12">
        <f>YEAR(Transaction[[#This Row],[DATE]])</f>
        <v>2021</v>
      </c>
    </row>
    <row r="598" spans="1:16" x14ac:dyDescent="0.3">
      <c r="A598" s="11">
        <v>44427</v>
      </c>
      <c r="B598" s="12" t="str" cm="1">
        <f t="array" ref="B598">_xlfn.XLOOKUP(G598,Product[[#All],[PRODUCT NAME]],Product[[#All],[CODE]],"",0,1)</f>
        <v>ELC002</v>
      </c>
      <c r="C598" s="12">
        <v>80</v>
      </c>
      <c r="D598" s="12" t="s">
        <v>53</v>
      </c>
      <c r="E598" s="12" t="s">
        <v>52</v>
      </c>
      <c r="F598" s="13">
        <v>0</v>
      </c>
      <c r="G598" s="12" t="s">
        <v>42</v>
      </c>
      <c r="H598" s="12" t="str">
        <f>VLOOKUP(LEFT(B598,3),Table2[#All],2,)</f>
        <v>Electronics</v>
      </c>
      <c r="I598" s="12" t="s">
        <v>1</v>
      </c>
      <c r="J598" s="14">
        <f>VLOOKUP(Transaction!B598,Product[#All],5,0)</f>
        <v>20000</v>
      </c>
      <c r="K598" s="14">
        <f>VLOOKUP(Transaction!B598,Product[#All],6,0)</f>
        <v>30000</v>
      </c>
      <c r="L598" s="19">
        <f>Transaction[[#This Row],[QTY]]*Transaction[[#This Row],[PURCHASE PRICE]]</f>
        <v>1600000</v>
      </c>
      <c r="M598" s="19">
        <f>Transaction[[#This Row],[QTY]]*Transaction[[#This Row],[SELLING PRICE]]</f>
        <v>2400000</v>
      </c>
      <c r="N598" s="12">
        <f>DAY(Transaction[[#This Row],[DATE]])</f>
        <v>19</v>
      </c>
      <c r="O598" s="12" t="str">
        <f>TEXT(Transaction[[#This Row],[DATE]],"mmm")</f>
        <v>Aug</v>
      </c>
      <c r="P598" s="12">
        <f>YEAR(Transaction[[#This Row],[DATE]])</f>
        <v>2021</v>
      </c>
    </row>
    <row r="599" spans="1:16" x14ac:dyDescent="0.3">
      <c r="A599" s="11">
        <v>44428</v>
      </c>
      <c r="B599" s="12" t="str" cm="1">
        <f t="array" ref="B599">_xlfn.XLOOKUP(G599,Product[[#All],[PRODUCT NAME]],Product[[#All],[CODE]],"",0,1)</f>
        <v>FOD007</v>
      </c>
      <c r="C599" s="12">
        <v>88</v>
      </c>
      <c r="D599" s="12" t="s">
        <v>130</v>
      </c>
      <c r="E599" s="12" t="s">
        <v>52</v>
      </c>
      <c r="F599" s="13">
        <v>0</v>
      </c>
      <c r="G599" s="12" t="s">
        <v>7</v>
      </c>
      <c r="H599" s="12" t="str">
        <f>VLOOKUP(LEFT(B599,3),Table2[#All],2,)</f>
        <v>Food</v>
      </c>
      <c r="I599" s="12" t="s">
        <v>1</v>
      </c>
      <c r="J599" s="14">
        <f>VLOOKUP(Transaction!B599,Product[#All],5,0)</f>
        <v>7200</v>
      </c>
      <c r="K599" s="14">
        <f>VLOOKUP(Transaction!B599,Product[#All],6,0)</f>
        <v>9500</v>
      </c>
      <c r="L599" s="19">
        <f>Transaction[[#This Row],[QTY]]*Transaction[[#This Row],[PURCHASE PRICE]]</f>
        <v>633600</v>
      </c>
      <c r="M599" s="19">
        <f>Transaction[[#This Row],[QTY]]*Transaction[[#This Row],[SELLING PRICE]]</f>
        <v>836000</v>
      </c>
      <c r="N599" s="12">
        <f>DAY(Transaction[[#This Row],[DATE]])</f>
        <v>20</v>
      </c>
      <c r="O599" s="12" t="str">
        <f>TEXT(Transaction[[#This Row],[DATE]],"mmm")</f>
        <v>Aug</v>
      </c>
      <c r="P599" s="12">
        <f>YEAR(Transaction[[#This Row],[DATE]])</f>
        <v>2021</v>
      </c>
    </row>
    <row r="600" spans="1:16" x14ac:dyDescent="0.3">
      <c r="A600" s="11">
        <v>44429</v>
      </c>
      <c r="B600" s="12" t="str" cm="1">
        <f t="array" ref="B600">_xlfn.XLOOKUP(G600,Product[[#All],[PRODUCT NAME]],Product[[#All],[CODE]],"",0,1)</f>
        <v>ELC007</v>
      </c>
      <c r="C600" s="12">
        <v>82</v>
      </c>
      <c r="D600" s="12" t="s">
        <v>53</v>
      </c>
      <c r="E600" s="12" t="s">
        <v>52</v>
      </c>
      <c r="F600" s="13">
        <v>0</v>
      </c>
      <c r="G600" s="12" t="s">
        <v>46</v>
      </c>
      <c r="H600" s="12" t="str">
        <f>VLOOKUP(LEFT(B600,3),Table2[#All],2,)</f>
        <v>Electronics</v>
      </c>
      <c r="I600" s="12" t="s">
        <v>1</v>
      </c>
      <c r="J600" s="14">
        <f>VLOOKUP(Transaction!B600,Product[#All],5,0)</f>
        <v>18000</v>
      </c>
      <c r="K600" s="14">
        <f>VLOOKUP(Transaction!B600,Product[#All],6,0)</f>
        <v>27000</v>
      </c>
      <c r="L600" s="19">
        <f>Transaction[[#This Row],[QTY]]*Transaction[[#This Row],[PURCHASE PRICE]]</f>
        <v>1476000</v>
      </c>
      <c r="M600" s="19">
        <f>Transaction[[#This Row],[QTY]]*Transaction[[#This Row],[SELLING PRICE]]</f>
        <v>2214000</v>
      </c>
      <c r="N600" s="12">
        <f>DAY(Transaction[[#This Row],[DATE]])</f>
        <v>21</v>
      </c>
      <c r="O600" s="12" t="str">
        <f>TEXT(Transaction[[#This Row],[DATE]],"mmm")</f>
        <v>Aug</v>
      </c>
      <c r="P600" s="12">
        <f>YEAR(Transaction[[#This Row],[DATE]])</f>
        <v>2021</v>
      </c>
    </row>
    <row r="601" spans="1:16" x14ac:dyDescent="0.3">
      <c r="A601" s="11">
        <v>44430</v>
      </c>
      <c r="B601" s="12" t="str" cm="1">
        <f t="array" ref="B601">_xlfn.XLOOKUP(G601,Product[[#All],[PRODUCT NAME]],Product[[#All],[CODE]],"",0,1)</f>
        <v>ELC003</v>
      </c>
      <c r="C601" s="12">
        <v>71</v>
      </c>
      <c r="D601" s="12" t="s">
        <v>131</v>
      </c>
      <c r="E601" s="12" t="s">
        <v>52</v>
      </c>
      <c r="F601" s="13">
        <v>0</v>
      </c>
      <c r="G601" s="12" t="s">
        <v>43</v>
      </c>
      <c r="H601" s="12" t="str">
        <f>VLOOKUP(LEFT(B601,3),Table2[#All],2,)</f>
        <v>Electronics</v>
      </c>
      <c r="I601" s="12" t="s">
        <v>1</v>
      </c>
      <c r="J601" s="14">
        <f>VLOOKUP(Transaction!B601,Product[#All],5,0)</f>
        <v>15000</v>
      </c>
      <c r="K601" s="14">
        <f>VLOOKUP(Transaction!B601,Product[#All],6,0)</f>
        <v>25000</v>
      </c>
      <c r="L601" s="19">
        <f>Transaction[[#This Row],[QTY]]*Transaction[[#This Row],[PURCHASE PRICE]]</f>
        <v>1065000</v>
      </c>
      <c r="M601" s="19">
        <f>Transaction[[#This Row],[QTY]]*Transaction[[#This Row],[SELLING PRICE]]</f>
        <v>1775000</v>
      </c>
      <c r="N601" s="12">
        <f>DAY(Transaction[[#This Row],[DATE]])</f>
        <v>22</v>
      </c>
      <c r="O601" s="12" t="str">
        <f>TEXT(Transaction[[#This Row],[DATE]],"mmm")</f>
        <v>Aug</v>
      </c>
      <c r="P601" s="12">
        <f>YEAR(Transaction[[#This Row],[DATE]])</f>
        <v>2021</v>
      </c>
    </row>
    <row r="602" spans="1:16" x14ac:dyDescent="0.3">
      <c r="A602" s="11">
        <v>44431</v>
      </c>
      <c r="B602" s="12" t="str" cm="1">
        <f t="array" ref="B602">_xlfn.XLOOKUP(G602,Product[[#All],[PRODUCT NAME]],Product[[#All],[CODE]],"",0,1)</f>
        <v>STA007</v>
      </c>
      <c r="C602" s="12">
        <v>80</v>
      </c>
      <c r="D602" s="12" t="s">
        <v>130</v>
      </c>
      <c r="E602" s="12" t="s">
        <v>52</v>
      </c>
      <c r="F602" s="13">
        <v>0</v>
      </c>
      <c r="G602" s="12" t="s">
        <v>37</v>
      </c>
      <c r="H602" s="12" t="str">
        <f>VLOOKUP(LEFT(B602,3),Table2[#All],2,)</f>
        <v>Stationery</v>
      </c>
      <c r="I602" s="12" t="s">
        <v>1</v>
      </c>
      <c r="J602" s="14">
        <f>VLOOKUP(Transaction!B602,Product[#All],5,0)</f>
        <v>4500</v>
      </c>
      <c r="K602" s="14">
        <f>VLOOKUP(Transaction!B602,Product[#All],6,0)</f>
        <v>6800</v>
      </c>
      <c r="L602" s="19">
        <f>Transaction[[#This Row],[QTY]]*Transaction[[#This Row],[PURCHASE PRICE]]</f>
        <v>360000</v>
      </c>
      <c r="M602" s="19">
        <f>Transaction[[#This Row],[QTY]]*Transaction[[#This Row],[SELLING PRICE]]</f>
        <v>544000</v>
      </c>
      <c r="N602" s="12">
        <f>DAY(Transaction[[#This Row],[DATE]])</f>
        <v>23</v>
      </c>
      <c r="O602" s="12" t="str">
        <f>TEXT(Transaction[[#This Row],[DATE]],"mmm")</f>
        <v>Aug</v>
      </c>
      <c r="P602" s="12">
        <f>YEAR(Transaction[[#This Row],[DATE]])</f>
        <v>2021</v>
      </c>
    </row>
    <row r="603" spans="1:16" x14ac:dyDescent="0.3">
      <c r="A603" s="11">
        <v>44432</v>
      </c>
      <c r="B603" s="12" t="str" cm="1">
        <f t="array" ref="B603">_xlfn.XLOOKUP(G603,Product[[#All],[PRODUCT NAME]],Product[[#All],[CODE]],"",0,1)</f>
        <v>PRC006</v>
      </c>
      <c r="C603" s="12">
        <v>81</v>
      </c>
      <c r="D603" s="12" t="s">
        <v>130</v>
      </c>
      <c r="E603" s="12" t="s">
        <v>132</v>
      </c>
      <c r="F603" s="13">
        <v>0</v>
      </c>
      <c r="G603" s="12" t="s">
        <v>26</v>
      </c>
      <c r="H603" s="12" t="str">
        <f>VLOOKUP(LEFT(B603,3),Table2[#All],2,)</f>
        <v>Personal Care</v>
      </c>
      <c r="I603" s="12" t="s">
        <v>1</v>
      </c>
      <c r="J603" s="14">
        <f>VLOOKUP(Transaction!B603,Product[#All],5,0)</f>
        <v>14000</v>
      </c>
      <c r="K603" s="14">
        <f>VLOOKUP(Transaction!B603,Product[#All],6,0)</f>
        <v>17500</v>
      </c>
      <c r="L603" s="19">
        <f>Transaction[[#This Row],[QTY]]*Transaction[[#This Row],[PURCHASE PRICE]]</f>
        <v>1134000</v>
      </c>
      <c r="M603" s="19">
        <f>Transaction[[#This Row],[QTY]]*Transaction[[#This Row],[SELLING PRICE]]</f>
        <v>1417500</v>
      </c>
      <c r="N603" s="12">
        <f>DAY(Transaction[[#This Row],[DATE]])</f>
        <v>24</v>
      </c>
      <c r="O603" s="12" t="str">
        <f>TEXT(Transaction[[#This Row],[DATE]],"mmm")</f>
        <v>Aug</v>
      </c>
      <c r="P603" s="12">
        <f>YEAR(Transaction[[#This Row],[DATE]])</f>
        <v>2021</v>
      </c>
    </row>
    <row r="604" spans="1:16" x14ac:dyDescent="0.3">
      <c r="A604" s="11">
        <v>44433</v>
      </c>
      <c r="B604" s="12" t="str" cm="1">
        <f t="array" ref="B604">_xlfn.XLOOKUP(G604,Product[[#All],[PRODUCT NAME]],Product[[#All],[CODE]],"",0,1)</f>
        <v>PRC010</v>
      </c>
      <c r="C604" s="12">
        <v>87</v>
      </c>
      <c r="D604" s="12" t="s">
        <v>130</v>
      </c>
      <c r="E604" s="12" t="s">
        <v>132</v>
      </c>
      <c r="F604" s="13">
        <v>0</v>
      </c>
      <c r="G604" s="12" t="s">
        <v>30</v>
      </c>
      <c r="H604" s="12" t="str">
        <f>VLOOKUP(LEFT(B604,3),Table2[#All],2,)</f>
        <v>Personal Care</v>
      </c>
      <c r="I604" s="12" t="s">
        <v>1</v>
      </c>
      <c r="J604" s="14">
        <f>VLOOKUP(Transaction!B604,Product[#All],5,0)</f>
        <v>24500</v>
      </c>
      <c r="K604" s="14">
        <f>VLOOKUP(Transaction!B604,Product[#All],6,0)</f>
        <v>29000</v>
      </c>
      <c r="L604" s="19">
        <f>Transaction[[#This Row],[QTY]]*Transaction[[#This Row],[PURCHASE PRICE]]</f>
        <v>2131500</v>
      </c>
      <c r="M604" s="19">
        <f>Transaction[[#This Row],[QTY]]*Transaction[[#This Row],[SELLING PRICE]]</f>
        <v>2523000</v>
      </c>
      <c r="N604" s="12">
        <f>DAY(Transaction[[#This Row],[DATE]])</f>
        <v>25</v>
      </c>
      <c r="O604" s="12" t="str">
        <f>TEXT(Transaction[[#This Row],[DATE]],"mmm")</f>
        <v>Aug</v>
      </c>
      <c r="P604" s="12">
        <f>YEAR(Transaction[[#This Row],[DATE]])</f>
        <v>2021</v>
      </c>
    </row>
    <row r="605" spans="1:16" x14ac:dyDescent="0.3">
      <c r="A605" s="11">
        <v>44434</v>
      </c>
      <c r="B605" s="12" t="str" cm="1">
        <f t="array" ref="B605">_xlfn.XLOOKUP(G605,Product[[#All],[PRODUCT NAME]],Product[[#All],[CODE]],"",0,1)</f>
        <v>BEV001</v>
      </c>
      <c r="C605" s="12">
        <v>79</v>
      </c>
      <c r="D605" s="12" t="s">
        <v>130</v>
      </c>
      <c r="E605" s="12" t="s">
        <v>52</v>
      </c>
      <c r="F605" s="13">
        <v>0</v>
      </c>
      <c r="G605" s="12" t="s">
        <v>11</v>
      </c>
      <c r="H605" s="12" t="str">
        <f>VLOOKUP(LEFT(B605,3),Table2[#All],2,)</f>
        <v>Beverage</v>
      </c>
      <c r="I605" s="12" t="s">
        <v>1</v>
      </c>
      <c r="J605" s="14">
        <f>VLOOKUP(Transaction!B605,Product[#All],5,0)</f>
        <v>3750</v>
      </c>
      <c r="K605" s="14">
        <f>VLOOKUP(Transaction!B605,Product[#All],6,0)</f>
        <v>5000</v>
      </c>
      <c r="L605" s="19">
        <f>Transaction[[#This Row],[QTY]]*Transaction[[#This Row],[PURCHASE PRICE]]</f>
        <v>296250</v>
      </c>
      <c r="M605" s="19">
        <f>Transaction[[#This Row],[QTY]]*Transaction[[#This Row],[SELLING PRICE]]</f>
        <v>395000</v>
      </c>
      <c r="N605" s="12">
        <f>DAY(Transaction[[#This Row],[DATE]])</f>
        <v>26</v>
      </c>
      <c r="O605" s="12" t="str">
        <f>TEXT(Transaction[[#This Row],[DATE]],"mmm")</f>
        <v>Aug</v>
      </c>
      <c r="P605" s="12">
        <f>YEAR(Transaction[[#This Row],[DATE]])</f>
        <v>2021</v>
      </c>
    </row>
    <row r="606" spans="1:16" x14ac:dyDescent="0.3">
      <c r="A606" s="11">
        <v>44435</v>
      </c>
      <c r="B606" s="12" t="str" cm="1">
        <f t="array" ref="B606">_xlfn.XLOOKUP(G606,Product[[#All],[PRODUCT NAME]],Product[[#All],[CODE]],"",0,1)</f>
        <v>FOD010</v>
      </c>
      <c r="C606" s="12">
        <v>88</v>
      </c>
      <c r="D606" s="12" t="s">
        <v>131</v>
      </c>
      <c r="E606" s="12" t="s">
        <v>132</v>
      </c>
      <c r="F606" s="13">
        <v>0</v>
      </c>
      <c r="G606" s="12" t="s">
        <v>10</v>
      </c>
      <c r="H606" s="12" t="str">
        <f>VLOOKUP(LEFT(B606,3),Table2[#All],2,)</f>
        <v>Food</v>
      </c>
      <c r="I606" s="12" t="s">
        <v>1</v>
      </c>
      <c r="J606" s="14">
        <f>VLOOKUP(Transaction!B606,Product[#All],5,0)</f>
        <v>10000</v>
      </c>
      <c r="K606" s="14">
        <f>VLOOKUP(Transaction!B606,Product[#All],6,0)</f>
        <v>12500</v>
      </c>
      <c r="L606" s="19">
        <f>Transaction[[#This Row],[QTY]]*Transaction[[#This Row],[PURCHASE PRICE]]</f>
        <v>880000</v>
      </c>
      <c r="M606" s="19">
        <f>Transaction[[#This Row],[QTY]]*Transaction[[#This Row],[SELLING PRICE]]</f>
        <v>1100000</v>
      </c>
      <c r="N606" s="12">
        <f>DAY(Transaction[[#This Row],[DATE]])</f>
        <v>27</v>
      </c>
      <c r="O606" s="12" t="str">
        <f>TEXT(Transaction[[#This Row],[DATE]],"mmm")</f>
        <v>Aug</v>
      </c>
      <c r="P606" s="12">
        <f>YEAR(Transaction[[#This Row],[DATE]])</f>
        <v>2021</v>
      </c>
    </row>
    <row r="607" spans="1:16" x14ac:dyDescent="0.3">
      <c r="A607" s="11">
        <v>44436</v>
      </c>
      <c r="B607" s="12" t="str" cm="1">
        <f t="array" ref="B607">_xlfn.XLOOKUP(G607,Product[[#All],[PRODUCT NAME]],Product[[#All],[CODE]],"",0,1)</f>
        <v>BEV004</v>
      </c>
      <c r="C607" s="12">
        <v>77</v>
      </c>
      <c r="D607" s="12" t="s">
        <v>53</v>
      </c>
      <c r="E607" s="12" t="s">
        <v>52</v>
      </c>
      <c r="F607" s="13">
        <v>0</v>
      </c>
      <c r="G607" s="12" t="s">
        <v>14</v>
      </c>
      <c r="H607" s="12" t="str">
        <f>VLOOKUP(LEFT(B607,3),Table2[#All],2,)</f>
        <v>Beverage</v>
      </c>
      <c r="I607" s="12" t="s">
        <v>1</v>
      </c>
      <c r="J607" s="14">
        <f>VLOOKUP(Transaction!B607,Product[#All],5,0)</f>
        <v>8000</v>
      </c>
      <c r="K607" s="14">
        <f>VLOOKUP(Transaction!B607,Product[#All],6,0)</f>
        <v>10500</v>
      </c>
      <c r="L607" s="19">
        <f>Transaction[[#This Row],[QTY]]*Transaction[[#This Row],[PURCHASE PRICE]]</f>
        <v>616000</v>
      </c>
      <c r="M607" s="19">
        <f>Transaction[[#This Row],[QTY]]*Transaction[[#This Row],[SELLING PRICE]]</f>
        <v>808500</v>
      </c>
      <c r="N607" s="12">
        <f>DAY(Transaction[[#This Row],[DATE]])</f>
        <v>28</v>
      </c>
      <c r="O607" s="12" t="str">
        <f>TEXT(Transaction[[#This Row],[DATE]],"mmm")</f>
        <v>Aug</v>
      </c>
      <c r="P607" s="12">
        <f>YEAR(Transaction[[#This Row],[DATE]])</f>
        <v>2021</v>
      </c>
    </row>
    <row r="608" spans="1:16" x14ac:dyDescent="0.3">
      <c r="A608" s="11">
        <v>44437</v>
      </c>
      <c r="B608" s="12" t="str" cm="1">
        <f t="array" ref="B608">_xlfn.XLOOKUP(G608,Product[[#All],[PRODUCT NAME]],Product[[#All],[CODE]],"",0,1)</f>
        <v>BEV006</v>
      </c>
      <c r="C608" s="12">
        <v>81</v>
      </c>
      <c r="D608" s="12" t="s">
        <v>53</v>
      </c>
      <c r="E608" s="12" t="s">
        <v>52</v>
      </c>
      <c r="F608" s="13">
        <v>0</v>
      </c>
      <c r="G608" s="12" t="s">
        <v>16</v>
      </c>
      <c r="H608" s="12" t="str">
        <f>VLOOKUP(LEFT(B608,3),Table2[#All],2,)</f>
        <v>Beverage</v>
      </c>
      <c r="I608" s="12" t="s">
        <v>1</v>
      </c>
      <c r="J608" s="14">
        <f>VLOOKUP(Transaction!B608,Product[#All],5,0)</f>
        <v>7200</v>
      </c>
      <c r="K608" s="14">
        <f>VLOOKUP(Transaction!B608,Product[#All],6,0)</f>
        <v>9500</v>
      </c>
      <c r="L608" s="19">
        <f>Transaction[[#This Row],[QTY]]*Transaction[[#This Row],[PURCHASE PRICE]]</f>
        <v>583200</v>
      </c>
      <c r="M608" s="19">
        <f>Transaction[[#This Row],[QTY]]*Transaction[[#This Row],[SELLING PRICE]]</f>
        <v>769500</v>
      </c>
      <c r="N608" s="12">
        <f>DAY(Transaction[[#This Row],[DATE]])</f>
        <v>29</v>
      </c>
      <c r="O608" s="12" t="str">
        <f>TEXT(Transaction[[#This Row],[DATE]],"mmm")</f>
        <v>Aug</v>
      </c>
      <c r="P608" s="12">
        <f>YEAR(Transaction[[#This Row],[DATE]])</f>
        <v>2021</v>
      </c>
    </row>
    <row r="609" spans="1:16" x14ac:dyDescent="0.3">
      <c r="A609" s="11">
        <v>44438</v>
      </c>
      <c r="B609" s="12" t="str" cm="1">
        <f t="array" ref="B609">_xlfn.XLOOKUP(G609,Product[[#All],[PRODUCT NAME]],Product[[#All],[CODE]],"",0,1)</f>
        <v>BEV003</v>
      </c>
      <c r="C609" s="12">
        <v>83</v>
      </c>
      <c r="D609" s="12" t="s">
        <v>53</v>
      </c>
      <c r="E609" s="12" t="s">
        <v>132</v>
      </c>
      <c r="F609" s="13">
        <v>0</v>
      </c>
      <c r="G609" s="12" t="s">
        <v>13</v>
      </c>
      <c r="H609" s="12" t="str">
        <f>VLOOKUP(LEFT(B609,3),Table2[#All],2,)</f>
        <v>Beverage</v>
      </c>
      <c r="I609" s="12" t="s">
        <v>1</v>
      </c>
      <c r="J609" s="14">
        <f>VLOOKUP(Transaction!B609,Product[#All],5,0)</f>
        <v>3000</v>
      </c>
      <c r="K609" s="14">
        <f>VLOOKUP(Transaction!B609,Product[#All],6,0)</f>
        <v>4500</v>
      </c>
      <c r="L609" s="19">
        <f>Transaction[[#This Row],[QTY]]*Transaction[[#This Row],[PURCHASE PRICE]]</f>
        <v>249000</v>
      </c>
      <c r="M609" s="19">
        <f>Transaction[[#This Row],[QTY]]*Transaction[[#This Row],[SELLING PRICE]]</f>
        <v>373500</v>
      </c>
      <c r="N609" s="12">
        <f>DAY(Transaction[[#This Row],[DATE]])</f>
        <v>30</v>
      </c>
      <c r="O609" s="12" t="str">
        <f>TEXT(Transaction[[#This Row],[DATE]],"mmm")</f>
        <v>Aug</v>
      </c>
      <c r="P609" s="12">
        <f>YEAR(Transaction[[#This Row],[DATE]])</f>
        <v>2021</v>
      </c>
    </row>
    <row r="610" spans="1:16" x14ac:dyDescent="0.3">
      <c r="A610" s="11">
        <v>44439</v>
      </c>
      <c r="B610" s="12" t="str" cm="1">
        <f t="array" ref="B610">_xlfn.XLOOKUP(G610,Product[[#All],[PRODUCT NAME]],Product[[#All],[CODE]],"",0,1)</f>
        <v>BEV004</v>
      </c>
      <c r="C610" s="12">
        <v>77</v>
      </c>
      <c r="D610" s="12" t="s">
        <v>53</v>
      </c>
      <c r="E610" s="12" t="s">
        <v>132</v>
      </c>
      <c r="F610" s="13">
        <v>0</v>
      </c>
      <c r="G610" s="12" t="s">
        <v>14</v>
      </c>
      <c r="H610" s="12" t="str">
        <f>VLOOKUP(LEFT(B610,3),Table2[#All],2,)</f>
        <v>Beverage</v>
      </c>
      <c r="I610" s="12" t="s">
        <v>1</v>
      </c>
      <c r="J610" s="14">
        <f>VLOOKUP(Transaction!B610,Product[#All],5,0)</f>
        <v>8000</v>
      </c>
      <c r="K610" s="14">
        <f>VLOOKUP(Transaction!B610,Product[#All],6,0)</f>
        <v>10500</v>
      </c>
      <c r="L610" s="19">
        <f>Transaction[[#This Row],[QTY]]*Transaction[[#This Row],[PURCHASE PRICE]]</f>
        <v>616000</v>
      </c>
      <c r="M610" s="19">
        <f>Transaction[[#This Row],[QTY]]*Transaction[[#This Row],[SELLING PRICE]]</f>
        <v>808500</v>
      </c>
      <c r="N610" s="12">
        <f>DAY(Transaction[[#This Row],[DATE]])</f>
        <v>31</v>
      </c>
      <c r="O610" s="12" t="str">
        <f>TEXT(Transaction[[#This Row],[DATE]],"mmm")</f>
        <v>Aug</v>
      </c>
      <c r="P610" s="12">
        <f>YEAR(Transaction[[#This Row],[DATE]])</f>
        <v>2021</v>
      </c>
    </row>
    <row r="611" spans="1:16" x14ac:dyDescent="0.3">
      <c r="A611" s="11">
        <v>44440</v>
      </c>
      <c r="B611" s="12" t="str" cm="1">
        <f t="array" ref="B611">_xlfn.XLOOKUP(G611,Product[[#All],[PRODUCT NAME]],Product[[#All],[CODE]],"",0,1)</f>
        <v>BEV005</v>
      </c>
      <c r="C611" s="12">
        <v>79</v>
      </c>
      <c r="D611" s="12" t="s">
        <v>130</v>
      </c>
      <c r="E611" s="12" t="s">
        <v>52</v>
      </c>
      <c r="F611" s="13">
        <v>0</v>
      </c>
      <c r="G611" s="12" t="s">
        <v>15</v>
      </c>
      <c r="H611" s="12" t="str">
        <f>VLOOKUP(LEFT(B611,3),Table2[#All],2,)</f>
        <v>Beverage</v>
      </c>
      <c r="I611" s="12" t="s">
        <v>1</v>
      </c>
      <c r="J611" s="14">
        <f>VLOOKUP(Transaction!B611,Product[#All],5,0)</f>
        <v>7500</v>
      </c>
      <c r="K611" s="14">
        <f>VLOOKUP(Transaction!B611,Product[#All],6,0)</f>
        <v>9800</v>
      </c>
      <c r="L611" s="19">
        <f>Transaction[[#This Row],[QTY]]*Transaction[[#This Row],[PURCHASE PRICE]]</f>
        <v>592500</v>
      </c>
      <c r="M611" s="19">
        <f>Transaction[[#This Row],[QTY]]*Transaction[[#This Row],[SELLING PRICE]]</f>
        <v>774200</v>
      </c>
      <c r="N611" s="12">
        <f>DAY(Transaction[[#This Row],[DATE]])</f>
        <v>1</v>
      </c>
      <c r="O611" s="12" t="str">
        <f>TEXT(Transaction[[#This Row],[DATE]],"mmm")</f>
        <v>Sep</v>
      </c>
      <c r="P611" s="12">
        <f>YEAR(Transaction[[#This Row],[DATE]])</f>
        <v>2021</v>
      </c>
    </row>
    <row r="612" spans="1:16" x14ac:dyDescent="0.3">
      <c r="A612" s="11">
        <v>44441</v>
      </c>
      <c r="B612" s="12" t="str" cm="1">
        <f t="array" ref="B612">_xlfn.XLOOKUP(G612,Product[[#All],[PRODUCT NAME]],Product[[#All],[CODE]],"",0,1)</f>
        <v>ELC009</v>
      </c>
      <c r="C612" s="12">
        <v>80</v>
      </c>
      <c r="D612" s="12" t="s">
        <v>130</v>
      </c>
      <c r="E612" s="12" t="s">
        <v>132</v>
      </c>
      <c r="F612" s="13">
        <v>0</v>
      </c>
      <c r="G612" s="12" t="s">
        <v>48</v>
      </c>
      <c r="H612" s="12" t="str">
        <f>VLOOKUP(LEFT(B612,3),Table2[#All],2,)</f>
        <v>Electronics</v>
      </c>
      <c r="I612" s="12" t="s">
        <v>1</v>
      </c>
      <c r="J612" s="14">
        <f>VLOOKUP(Transaction!B612,Product[#All],5,0)</f>
        <v>12000</v>
      </c>
      <c r="K612" s="14">
        <f>VLOOKUP(Transaction!B612,Product[#All],6,0)</f>
        <v>20000</v>
      </c>
      <c r="L612" s="19">
        <f>Transaction[[#This Row],[QTY]]*Transaction[[#This Row],[PURCHASE PRICE]]</f>
        <v>960000</v>
      </c>
      <c r="M612" s="19">
        <f>Transaction[[#This Row],[QTY]]*Transaction[[#This Row],[SELLING PRICE]]</f>
        <v>1600000</v>
      </c>
      <c r="N612" s="12">
        <f>DAY(Transaction[[#This Row],[DATE]])</f>
        <v>2</v>
      </c>
      <c r="O612" s="12" t="str">
        <f>TEXT(Transaction[[#This Row],[DATE]],"mmm")</f>
        <v>Sep</v>
      </c>
      <c r="P612" s="12">
        <f>YEAR(Transaction[[#This Row],[DATE]])</f>
        <v>2021</v>
      </c>
    </row>
    <row r="613" spans="1:16" x14ac:dyDescent="0.3">
      <c r="A613" s="11">
        <v>44442</v>
      </c>
      <c r="B613" s="12" t="str" cm="1">
        <f t="array" ref="B613">_xlfn.XLOOKUP(G613,Product[[#All],[PRODUCT NAME]],Product[[#All],[CODE]],"",0,1)</f>
        <v>STA002</v>
      </c>
      <c r="C613" s="12">
        <v>86</v>
      </c>
      <c r="D613" s="12" t="s">
        <v>53</v>
      </c>
      <c r="E613" s="12" t="s">
        <v>132</v>
      </c>
      <c r="F613" s="13">
        <v>0</v>
      </c>
      <c r="G613" s="12" t="s">
        <v>32</v>
      </c>
      <c r="H613" s="12" t="str">
        <f>VLOOKUP(LEFT(B613,3),Table2[#All],2,)</f>
        <v>Stationery</v>
      </c>
      <c r="I613" s="12" t="s">
        <v>1</v>
      </c>
      <c r="J613" s="14">
        <f>VLOOKUP(Transaction!B613,Product[#All],5,0)</f>
        <v>5500</v>
      </c>
      <c r="K613" s="14">
        <f>VLOOKUP(Transaction!B613,Product[#All],6,0)</f>
        <v>7500</v>
      </c>
      <c r="L613" s="19">
        <f>Transaction[[#This Row],[QTY]]*Transaction[[#This Row],[PURCHASE PRICE]]</f>
        <v>473000</v>
      </c>
      <c r="M613" s="19">
        <f>Transaction[[#This Row],[QTY]]*Transaction[[#This Row],[SELLING PRICE]]</f>
        <v>645000</v>
      </c>
      <c r="N613" s="12">
        <f>DAY(Transaction[[#This Row],[DATE]])</f>
        <v>3</v>
      </c>
      <c r="O613" s="12" t="str">
        <f>TEXT(Transaction[[#This Row],[DATE]],"mmm")</f>
        <v>Sep</v>
      </c>
      <c r="P613" s="12">
        <f>YEAR(Transaction[[#This Row],[DATE]])</f>
        <v>2021</v>
      </c>
    </row>
    <row r="614" spans="1:16" x14ac:dyDescent="0.3">
      <c r="A614" s="11">
        <v>44443</v>
      </c>
      <c r="B614" s="12" t="str" cm="1">
        <f t="array" ref="B614">_xlfn.XLOOKUP(G614,Product[[#All],[PRODUCT NAME]],Product[[#All],[CODE]],"",0,1)</f>
        <v>STA007</v>
      </c>
      <c r="C614" s="12">
        <v>88</v>
      </c>
      <c r="D614" s="12" t="s">
        <v>131</v>
      </c>
      <c r="E614" s="12" t="s">
        <v>132</v>
      </c>
      <c r="F614" s="13">
        <v>0</v>
      </c>
      <c r="G614" s="12" t="s">
        <v>37</v>
      </c>
      <c r="H614" s="12" t="str">
        <f>VLOOKUP(LEFT(B614,3),Table2[#All],2,)</f>
        <v>Stationery</v>
      </c>
      <c r="I614" s="12" t="s">
        <v>1</v>
      </c>
      <c r="J614" s="14">
        <f>VLOOKUP(Transaction!B614,Product[#All],5,0)</f>
        <v>4500</v>
      </c>
      <c r="K614" s="14">
        <f>VLOOKUP(Transaction!B614,Product[#All],6,0)</f>
        <v>6800</v>
      </c>
      <c r="L614" s="19">
        <f>Transaction[[#This Row],[QTY]]*Transaction[[#This Row],[PURCHASE PRICE]]</f>
        <v>396000</v>
      </c>
      <c r="M614" s="19">
        <f>Transaction[[#This Row],[QTY]]*Transaction[[#This Row],[SELLING PRICE]]</f>
        <v>598400</v>
      </c>
      <c r="N614" s="12">
        <f>DAY(Transaction[[#This Row],[DATE]])</f>
        <v>4</v>
      </c>
      <c r="O614" s="12" t="str">
        <f>TEXT(Transaction[[#This Row],[DATE]],"mmm")</f>
        <v>Sep</v>
      </c>
      <c r="P614" s="12">
        <f>YEAR(Transaction[[#This Row],[DATE]])</f>
        <v>2021</v>
      </c>
    </row>
    <row r="615" spans="1:16" x14ac:dyDescent="0.3">
      <c r="A615" s="11">
        <v>44444</v>
      </c>
      <c r="B615" s="12" t="str" cm="1">
        <f t="array" ref="B615">_xlfn.XLOOKUP(G615,Product[[#All],[PRODUCT NAME]],Product[[#All],[CODE]],"",0,1)</f>
        <v>ELC003</v>
      </c>
      <c r="C615" s="12">
        <v>81</v>
      </c>
      <c r="D615" s="12" t="s">
        <v>130</v>
      </c>
      <c r="E615" s="12" t="s">
        <v>52</v>
      </c>
      <c r="F615" s="13">
        <v>0</v>
      </c>
      <c r="G615" s="12" t="s">
        <v>43</v>
      </c>
      <c r="H615" s="12" t="str">
        <f>VLOOKUP(LEFT(B615,3),Table2[#All],2,)</f>
        <v>Electronics</v>
      </c>
      <c r="I615" s="12" t="s">
        <v>1</v>
      </c>
      <c r="J615" s="14">
        <f>VLOOKUP(Transaction!B615,Product[#All],5,0)</f>
        <v>15000</v>
      </c>
      <c r="K615" s="14">
        <f>VLOOKUP(Transaction!B615,Product[#All],6,0)</f>
        <v>25000</v>
      </c>
      <c r="L615" s="19">
        <f>Transaction[[#This Row],[QTY]]*Transaction[[#This Row],[PURCHASE PRICE]]</f>
        <v>1215000</v>
      </c>
      <c r="M615" s="19">
        <f>Transaction[[#This Row],[QTY]]*Transaction[[#This Row],[SELLING PRICE]]</f>
        <v>2025000</v>
      </c>
      <c r="N615" s="12">
        <f>DAY(Transaction[[#This Row],[DATE]])</f>
        <v>5</v>
      </c>
      <c r="O615" s="12" t="str">
        <f>TEXT(Transaction[[#This Row],[DATE]],"mmm")</f>
        <v>Sep</v>
      </c>
      <c r="P615" s="12">
        <f>YEAR(Transaction[[#This Row],[DATE]])</f>
        <v>2021</v>
      </c>
    </row>
    <row r="616" spans="1:16" x14ac:dyDescent="0.3">
      <c r="A616" s="11">
        <v>44445</v>
      </c>
      <c r="B616" s="12" t="str" cm="1">
        <f t="array" ref="B616">_xlfn.XLOOKUP(G616,Product[[#All],[PRODUCT NAME]],Product[[#All],[CODE]],"",0,1)</f>
        <v>FOD006</v>
      </c>
      <c r="C616" s="12">
        <v>83</v>
      </c>
      <c r="D616" s="12" t="s">
        <v>131</v>
      </c>
      <c r="E616" s="12" t="s">
        <v>132</v>
      </c>
      <c r="F616" s="13">
        <v>0</v>
      </c>
      <c r="G616" s="12" t="s">
        <v>6</v>
      </c>
      <c r="H616" s="12" t="str">
        <f>VLOOKUP(LEFT(B616,3),Table2[#All],2,)</f>
        <v>Food</v>
      </c>
      <c r="I616" s="12" t="s">
        <v>1</v>
      </c>
      <c r="J616" s="14">
        <f>VLOOKUP(Transaction!B616,Product[#All],5,0)</f>
        <v>4800</v>
      </c>
      <c r="K616" s="14">
        <f>VLOOKUP(Transaction!B616,Product[#All],6,0)</f>
        <v>6500</v>
      </c>
      <c r="L616" s="19">
        <f>Transaction[[#This Row],[QTY]]*Transaction[[#This Row],[PURCHASE PRICE]]</f>
        <v>398400</v>
      </c>
      <c r="M616" s="19">
        <f>Transaction[[#This Row],[QTY]]*Transaction[[#This Row],[SELLING PRICE]]</f>
        <v>539500</v>
      </c>
      <c r="N616" s="12">
        <f>DAY(Transaction[[#This Row],[DATE]])</f>
        <v>6</v>
      </c>
      <c r="O616" s="12" t="str">
        <f>TEXT(Transaction[[#This Row],[DATE]],"mmm")</f>
        <v>Sep</v>
      </c>
      <c r="P616" s="12">
        <f>YEAR(Transaction[[#This Row],[DATE]])</f>
        <v>2021</v>
      </c>
    </row>
    <row r="617" spans="1:16" x14ac:dyDescent="0.3">
      <c r="A617" s="11">
        <v>44446</v>
      </c>
      <c r="B617" s="12" t="str" cm="1">
        <f t="array" ref="B617">_xlfn.XLOOKUP(G617,Product[[#All],[PRODUCT NAME]],Product[[#All],[CODE]],"",0,1)</f>
        <v>PRC008</v>
      </c>
      <c r="C617" s="12">
        <v>85</v>
      </c>
      <c r="D617" s="12" t="s">
        <v>131</v>
      </c>
      <c r="E617" s="12" t="s">
        <v>52</v>
      </c>
      <c r="F617" s="13">
        <v>0</v>
      </c>
      <c r="G617" s="12" t="s">
        <v>28</v>
      </c>
      <c r="H617" s="12" t="str">
        <f>VLOOKUP(LEFT(B617,3),Table2[#All],2,)</f>
        <v>Personal Care</v>
      </c>
      <c r="I617" s="12" t="s">
        <v>1</v>
      </c>
      <c r="J617" s="14">
        <f>VLOOKUP(Transaction!B617,Product[#All],5,0)</f>
        <v>13500</v>
      </c>
      <c r="K617" s="14">
        <f>VLOOKUP(Transaction!B617,Product[#All],6,0)</f>
        <v>17000</v>
      </c>
      <c r="L617" s="19">
        <f>Transaction[[#This Row],[QTY]]*Transaction[[#This Row],[PURCHASE PRICE]]</f>
        <v>1147500</v>
      </c>
      <c r="M617" s="19">
        <f>Transaction[[#This Row],[QTY]]*Transaction[[#This Row],[SELLING PRICE]]</f>
        <v>1445000</v>
      </c>
      <c r="N617" s="12">
        <f>DAY(Transaction[[#This Row],[DATE]])</f>
        <v>7</v>
      </c>
      <c r="O617" s="12" t="str">
        <f>TEXT(Transaction[[#This Row],[DATE]],"mmm")</f>
        <v>Sep</v>
      </c>
      <c r="P617" s="12">
        <f>YEAR(Transaction[[#This Row],[DATE]])</f>
        <v>2021</v>
      </c>
    </row>
    <row r="618" spans="1:16" x14ac:dyDescent="0.3">
      <c r="A618" s="11">
        <v>44447</v>
      </c>
      <c r="B618" s="12" t="str" cm="1">
        <f t="array" ref="B618">_xlfn.XLOOKUP(G618,Product[[#All],[PRODUCT NAME]],Product[[#All],[CODE]],"",0,1)</f>
        <v>PRC007</v>
      </c>
      <c r="C618" s="12">
        <v>90</v>
      </c>
      <c r="D618" s="12" t="s">
        <v>53</v>
      </c>
      <c r="E618" s="12" t="s">
        <v>132</v>
      </c>
      <c r="F618" s="13">
        <v>0</v>
      </c>
      <c r="G618" s="12" t="s">
        <v>27</v>
      </c>
      <c r="H618" s="12" t="str">
        <f>VLOOKUP(LEFT(B618,3),Table2[#All],2,)</f>
        <v>Personal Care</v>
      </c>
      <c r="I618" s="12" t="s">
        <v>1</v>
      </c>
      <c r="J618" s="14">
        <f>VLOOKUP(Transaction!B618,Product[#All],5,0)</f>
        <v>9500</v>
      </c>
      <c r="K618" s="14">
        <f>VLOOKUP(Transaction!B618,Product[#All],6,0)</f>
        <v>12000</v>
      </c>
      <c r="L618" s="19">
        <f>Transaction[[#This Row],[QTY]]*Transaction[[#This Row],[PURCHASE PRICE]]</f>
        <v>855000</v>
      </c>
      <c r="M618" s="19">
        <f>Transaction[[#This Row],[QTY]]*Transaction[[#This Row],[SELLING PRICE]]</f>
        <v>1080000</v>
      </c>
      <c r="N618" s="12">
        <f>DAY(Transaction[[#This Row],[DATE]])</f>
        <v>8</v>
      </c>
      <c r="O618" s="12" t="str">
        <f>TEXT(Transaction[[#This Row],[DATE]],"mmm")</f>
        <v>Sep</v>
      </c>
      <c r="P618" s="12">
        <f>YEAR(Transaction[[#This Row],[DATE]])</f>
        <v>2021</v>
      </c>
    </row>
    <row r="619" spans="1:16" x14ac:dyDescent="0.3">
      <c r="A619" s="11">
        <v>44448</v>
      </c>
      <c r="B619" s="12" t="str" cm="1">
        <f t="array" ref="B619">_xlfn.XLOOKUP(G619,Product[[#All],[PRODUCT NAME]],Product[[#All],[CODE]],"",0,1)</f>
        <v>BEV001</v>
      </c>
      <c r="C619" s="12">
        <v>78</v>
      </c>
      <c r="D619" s="12" t="s">
        <v>53</v>
      </c>
      <c r="E619" s="12" t="s">
        <v>132</v>
      </c>
      <c r="F619" s="13">
        <v>0</v>
      </c>
      <c r="G619" s="12" t="s">
        <v>11</v>
      </c>
      <c r="H619" s="12" t="str">
        <f>VLOOKUP(LEFT(B619,3),Table2[#All],2,)</f>
        <v>Beverage</v>
      </c>
      <c r="I619" s="12" t="s">
        <v>1</v>
      </c>
      <c r="J619" s="14">
        <f>VLOOKUP(Transaction!B619,Product[#All],5,0)</f>
        <v>3750</v>
      </c>
      <c r="K619" s="14">
        <f>VLOOKUP(Transaction!B619,Product[#All],6,0)</f>
        <v>5000</v>
      </c>
      <c r="L619" s="19">
        <f>Transaction[[#This Row],[QTY]]*Transaction[[#This Row],[PURCHASE PRICE]]</f>
        <v>292500</v>
      </c>
      <c r="M619" s="19">
        <f>Transaction[[#This Row],[QTY]]*Transaction[[#This Row],[SELLING PRICE]]</f>
        <v>390000</v>
      </c>
      <c r="N619" s="12">
        <f>DAY(Transaction[[#This Row],[DATE]])</f>
        <v>9</v>
      </c>
      <c r="O619" s="12" t="str">
        <f>TEXT(Transaction[[#This Row],[DATE]],"mmm")</f>
        <v>Sep</v>
      </c>
      <c r="P619" s="12">
        <f>YEAR(Transaction[[#This Row],[DATE]])</f>
        <v>2021</v>
      </c>
    </row>
    <row r="620" spans="1:16" x14ac:dyDescent="0.3">
      <c r="A620" s="11">
        <v>44449</v>
      </c>
      <c r="B620" s="12" t="str" cm="1">
        <f t="array" ref="B620">_xlfn.XLOOKUP(G620,Product[[#All],[PRODUCT NAME]],Product[[#All],[CODE]],"",0,1)</f>
        <v>PRC001</v>
      </c>
      <c r="C620" s="12">
        <v>87</v>
      </c>
      <c r="D620" s="12" t="s">
        <v>131</v>
      </c>
      <c r="E620" s="12" t="s">
        <v>52</v>
      </c>
      <c r="F620" s="13">
        <v>0</v>
      </c>
      <c r="G620" s="12" t="s">
        <v>21</v>
      </c>
      <c r="H620" s="12" t="str">
        <f>VLOOKUP(LEFT(B620,3),Table2[#All],2,)</f>
        <v>Personal Care</v>
      </c>
      <c r="I620" s="12" t="s">
        <v>1</v>
      </c>
      <c r="J620" s="14">
        <f>VLOOKUP(Transaction!B620,Product[#All],5,0)</f>
        <v>18000</v>
      </c>
      <c r="K620" s="14">
        <f>VLOOKUP(Transaction!B620,Product[#All],6,0)</f>
        <v>21000</v>
      </c>
      <c r="L620" s="19">
        <f>Transaction[[#This Row],[QTY]]*Transaction[[#This Row],[PURCHASE PRICE]]</f>
        <v>1566000</v>
      </c>
      <c r="M620" s="19">
        <f>Transaction[[#This Row],[QTY]]*Transaction[[#This Row],[SELLING PRICE]]</f>
        <v>1827000</v>
      </c>
      <c r="N620" s="12">
        <f>DAY(Transaction[[#This Row],[DATE]])</f>
        <v>10</v>
      </c>
      <c r="O620" s="12" t="str">
        <f>TEXT(Transaction[[#This Row],[DATE]],"mmm")</f>
        <v>Sep</v>
      </c>
      <c r="P620" s="12">
        <f>YEAR(Transaction[[#This Row],[DATE]])</f>
        <v>2021</v>
      </c>
    </row>
    <row r="621" spans="1:16" x14ac:dyDescent="0.3">
      <c r="A621" s="11">
        <v>44450</v>
      </c>
      <c r="B621" s="12" t="str" cm="1">
        <f t="array" ref="B621">_xlfn.XLOOKUP(G621,Product[[#All],[PRODUCT NAME]],Product[[#All],[CODE]],"",0,1)</f>
        <v>STA005</v>
      </c>
      <c r="C621" s="12">
        <v>84</v>
      </c>
      <c r="D621" s="12" t="s">
        <v>131</v>
      </c>
      <c r="E621" s="12" t="s">
        <v>52</v>
      </c>
      <c r="F621" s="13">
        <v>0</v>
      </c>
      <c r="G621" s="12" t="s">
        <v>35</v>
      </c>
      <c r="H621" s="12" t="str">
        <f>VLOOKUP(LEFT(B621,3),Table2[#All],2,)</f>
        <v>Stationery</v>
      </c>
      <c r="I621" s="12" t="s">
        <v>1</v>
      </c>
      <c r="J621" s="14">
        <f>VLOOKUP(Transaction!B621,Product[#All],5,0)</f>
        <v>2200</v>
      </c>
      <c r="K621" s="14">
        <f>VLOOKUP(Transaction!B621,Product[#All],6,0)</f>
        <v>3500</v>
      </c>
      <c r="L621" s="19">
        <f>Transaction[[#This Row],[QTY]]*Transaction[[#This Row],[PURCHASE PRICE]]</f>
        <v>184800</v>
      </c>
      <c r="M621" s="19">
        <f>Transaction[[#This Row],[QTY]]*Transaction[[#This Row],[SELLING PRICE]]</f>
        <v>294000</v>
      </c>
      <c r="N621" s="12">
        <f>DAY(Transaction[[#This Row],[DATE]])</f>
        <v>11</v>
      </c>
      <c r="O621" s="12" t="str">
        <f>TEXT(Transaction[[#This Row],[DATE]],"mmm")</f>
        <v>Sep</v>
      </c>
      <c r="P621" s="12">
        <f>YEAR(Transaction[[#This Row],[DATE]])</f>
        <v>2021</v>
      </c>
    </row>
    <row r="622" spans="1:16" x14ac:dyDescent="0.3">
      <c r="A622" s="11">
        <v>44451</v>
      </c>
      <c r="B622" s="12" t="str" cm="1">
        <f t="array" ref="B622">_xlfn.XLOOKUP(G622,Product[[#All],[PRODUCT NAME]],Product[[#All],[CODE]],"",0,1)</f>
        <v>FOD004</v>
      </c>
      <c r="C622" s="12">
        <v>86</v>
      </c>
      <c r="D622" s="12" t="s">
        <v>130</v>
      </c>
      <c r="E622" s="12" t="s">
        <v>52</v>
      </c>
      <c r="F622" s="13">
        <v>0</v>
      </c>
      <c r="G622" s="12" t="s">
        <v>4</v>
      </c>
      <c r="H622" s="12" t="str">
        <f>VLOOKUP(LEFT(B622,3),Table2[#All],2,)</f>
        <v>Food</v>
      </c>
      <c r="I622" s="12" t="s">
        <v>1</v>
      </c>
      <c r="J622" s="14">
        <f>VLOOKUP(Transaction!B622,Product[#All],5,0)</f>
        <v>6200</v>
      </c>
      <c r="K622" s="14">
        <f>VLOOKUP(Transaction!B622,Product[#All],6,0)</f>
        <v>7800</v>
      </c>
      <c r="L622" s="19">
        <f>Transaction[[#This Row],[QTY]]*Transaction[[#This Row],[PURCHASE PRICE]]</f>
        <v>533200</v>
      </c>
      <c r="M622" s="19">
        <f>Transaction[[#This Row],[QTY]]*Transaction[[#This Row],[SELLING PRICE]]</f>
        <v>670800</v>
      </c>
      <c r="N622" s="12">
        <f>DAY(Transaction[[#This Row],[DATE]])</f>
        <v>12</v>
      </c>
      <c r="O622" s="12" t="str">
        <f>TEXT(Transaction[[#This Row],[DATE]],"mmm")</f>
        <v>Sep</v>
      </c>
      <c r="P622" s="12">
        <f>YEAR(Transaction[[#This Row],[DATE]])</f>
        <v>2021</v>
      </c>
    </row>
    <row r="623" spans="1:16" x14ac:dyDescent="0.3">
      <c r="A623" s="11">
        <v>44452</v>
      </c>
      <c r="B623" s="12" t="str" cm="1">
        <f t="array" ref="B623">_xlfn.XLOOKUP(G623,Product[[#All],[PRODUCT NAME]],Product[[#All],[CODE]],"",0,1)</f>
        <v>PRC001</v>
      </c>
      <c r="C623" s="12">
        <v>87</v>
      </c>
      <c r="D623" s="12" t="s">
        <v>130</v>
      </c>
      <c r="E623" s="12" t="s">
        <v>52</v>
      </c>
      <c r="F623" s="13">
        <v>0</v>
      </c>
      <c r="G623" s="12" t="s">
        <v>21</v>
      </c>
      <c r="H623" s="12" t="str">
        <f>VLOOKUP(LEFT(B623,3),Table2[#All],2,)</f>
        <v>Personal Care</v>
      </c>
      <c r="I623" s="12" t="s">
        <v>1</v>
      </c>
      <c r="J623" s="14">
        <f>VLOOKUP(Transaction!B623,Product[#All],5,0)</f>
        <v>18000</v>
      </c>
      <c r="K623" s="14">
        <f>VLOOKUP(Transaction!B623,Product[#All],6,0)</f>
        <v>21000</v>
      </c>
      <c r="L623" s="19">
        <f>Transaction[[#This Row],[QTY]]*Transaction[[#This Row],[PURCHASE PRICE]]</f>
        <v>1566000</v>
      </c>
      <c r="M623" s="19">
        <f>Transaction[[#This Row],[QTY]]*Transaction[[#This Row],[SELLING PRICE]]</f>
        <v>1827000</v>
      </c>
      <c r="N623" s="12">
        <f>DAY(Transaction[[#This Row],[DATE]])</f>
        <v>13</v>
      </c>
      <c r="O623" s="12" t="str">
        <f>TEXT(Transaction[[#This Row],[DATE]],"mmm")</f>
        <v>Sep</v>
      </c>
      <c r="P623" s="12">
        <f>YEAR(Transaction[[#This Row],[DATE]])</f>
        <v>2021</v>
      </c>
    </row>
    <row r="624" spans="1:16" x14ac:dyDescent="0.3">
      <c r="A624" s="11">
        <v>44453</v>
      </c>
      <c r="B624" s="12" t="str" cm="1">
        <f t="array" ref="B624">_xlfn.XLOOKUP(G624,Product[[#All],[PRODUCT NAME]],Product[[#All],[CODE]],"",0,1)</f>
        <v>ELC002</v>
      </c>
      <c r="C624" s="12">
        <v>74</v>
      </c>
      <c r="D624" s="12" t="s">
        <v>130</v>
      </c>
      <c r="E624" s="12" t="s">
        <v>52</v>
      </c>
      <c r="F624" s="13">
        <v>0</v>
      </c>
      <c r="G624" s="12" t="s">
        <v>42</v>
      </c>
      <c r="H624" s="12" t="str">
        <f>VLOOKUP(LEFT(B624,3),Table2[#All],2,)</f>
        <v>Electronics</v>
      </c>
      <c r="I624" s="12" t="s">
        <v>1</v>
      </c>
      <c r="J624" s="14">
        <f>VLOOKUP(Transaction!B624,Product[#All],5,0)</f>
        <v>20000</v>
      </c>
      <c r="K624" s="14">
        <f>VLOOKUP(Transaction!B624,Product[#All],6,0)</f>
        <v>30000</v>
      </c>
      <c r="L624" s="19">
        <f>Transaction[[#This Row],[QTY]]*Transaction[[#This Row],[PURCHASE PRICE]]</f>
        <v>1480000</v>
      </c>
      <c r="M624" s="19">
        <f>Transaction[[#This Row],[QTY]]*Transaction[[#This Row],[SELLING PRICE]]</f>
        <v>2220000</v>
      </c>
      <c r="N624" s="12">
        <f>DAY(Transaction[[#This Row],[DATE]])</f>
        <v>14</v>
      </c>
      <c r="O624" s="12" t="str">
        <f>TEXT(Transaction[[#This Row],[DATE]],"mmm")</f>
        <v>Sep</v>
      </c>
      <c r="P624" s="12">
        <f>YEAR(Transaction[[#This Row],[DATE]])</f>
        <v>2021</v>
      </c>
    </row>
    <row r="625" spans="1:16" x14ac:dyDescent="0.3">
      <c r="A625" s="11">
        <v>44454</v>
      </c>
      <c r="B625" s="12" t="str" cm="1">
        <f t="array" ref="B625">_xlfn.XLOOKUP(G625,Product[[#All],[PRODUCT NAME]],Product[[#All],[CODE]],"",0,1)</f>
        <v>BEV007</v>
      </c>
      <c r="C625" s="12">
        <v>83</v>
      </c>
      <c r="D625" s="12" t="s">
        <v>53</v>
      </c>
      <c r="E625" s="12" t="s">
        <v>52</v>
      </c>
      <c r="F625" s="13">
        <v>0</v>
      </c>
      <c r="G625" s="12" t="s">
        <v>17</v>
      </c>
      <c r="H625" s="12" t="str">
        <f>VLOOKUP(LEFT(B625,3),Table2[#All],2,)</f>
        <v>Beverage</v>
      </c>
      <c r="I625" s="12" t="s">
        <v>1</v>
      </c>
      <c r="J625" s="14">
        <f>VLOOKUP(Transaction!B625,Product[#All],5,0)</f>
        <v>9800</v>
      </c>
      <c r="K625" s="14">
        <f>VLOOKUP(Transaction!B625,Product[#All],6,0)</f>
        <v>12500</v>
      </c>
      <c r="L625" s="19">
        <f>Transaction[[#This Row],[QTY]]*Transaction[[#This Row],[PURCHASE PRICE]]</f>
        <v>813400</v>
      </c>
      <c r="M625" s="19">
        <f>Transaction[[#This Row],[QTY]]*Transaction[[#This Row],[SELLING PRICE]]</f>
        <v>1037500</v>
      </c>
      <c r="N625" s="12">
        <f>DAY(Transaction[[#This Row],[DATE]])</f>
        <v>15</v>
      </c>
      <c r="O625" s="12" t="str">
        <f>TEXT(Transaction[[#This Row],[DATE]],"mmm")</f>
        <v>Sep</v>
      </c>
      <c r="P625" s="12">
        <f>YEAR(Transaction[[#This Row],[DATE]])</f>
        <v>2021</v>
      </c>
    </row>
    <row r="626" spans="1:16" x14ac:dyDescent="0.3">
      <c r="A626" s="11">
        <v>44455</v>
      </c>
      <c r="B626" s="12" t="str" cm="1">
        <f t="array" ref="B626">_xlfn.XLOOKUP(G626,Product[[#All],[PRODUCT NAME]],Product[[#All],[CODE]],"",0,1)</f>
        <v>STA008</v>
      </c>
      <c r="C626" s="12">
        <v>81</v>
      </c>
      <c r="D626" s="12" t="s">
        <v>131</v>
      </c>
      <c r="E626" s="12" t="s">
        <v>132</v>
      </c>
      <c r="F626" s="13">
        <v>0</v>
      </c>
      <c r="G626" s="12" t="s">
        <v>38</v>
      </c>
      <c r="H626" s="12" t="str">
        <f>VLOOKUP(LEFT(B626,3),Table2[#All],2,)</f>
        <v>Stationery</v>
      </c>
      <c r="I626" s="12" t="s">
        <v>1</v>
      </c>
      <c r="J626" s="14">
        <f>VLOOKUP(Transaction!B626,Product[#All],5,0)</f>
        <v>5000</v>
      </c>
      <c r="K626" s="14">
        <f>VLOOKUP(Transaction!B626,Product[#All],6,0)</f>
        <v>7500</v>
      </c>
      <c r="L626" s="19">
        <f>Transaction[[#This Row],[QTY]]*Transaction[[#This Row],[PURCHASE PRICE]]</f>
        <v>405000</v>
      </c>
      <c r="M626" s="19">
        <f>Transaction[[#This Row],[QTY]]*Transaction[[#This Row],[SELLING PRICE]]</f>
        <v>607500</v>
      </c>
      <c r="N626" s="12">
        <f>DAY(Transaction[[#This Row],[DATE]])</f>
        <v>16</v>
      </c>
      <c r="O626" s="12" t="str">
        <f>TEXT(Transaction[[#This Row],[DATE]],"mmm")</f>
        <v>Sep</v>
      </c>
      <c r="P626" s="12">
        <f>YEAR(Transaction[[#This Row],[DATE]])</f>
        <v>2021</v>
      </c>
    </row>
    <row r="627" spans="1:16" x14ac:dyDescent="0.3">
      <c r="A627" s="11">
        <v>44456</v>
      </c>
      <c r="B627" s="12" t="str" cm="1">
        <f t="array" ref="B627">_xlfn.XLOOKUP(G627,Product[[#All],[PRODUCT NAME]],Product[[#All],[CODE]],"",0,1)</f>
        <v>BEV010</v>
      </c>
      <c r="C627" s="12">
        <v>70</v>
      </c>
      <c r="D627" s="12" t="s">
        <v>130</v>
      </c>
      <c r="E627" s="12" t="s">
        <v>132</v>
      </c>
      <c r="F627" s="13">
        <v>0</v>
      </c>
      <c r="G627" s="12" t="s">
        <v>20</v>
      </c>
      <c r="H627" s="12" t="str">
        <f>VLOOKUP(LEFT(B627,3),Table2[#All],2,)</f>
        <v>Beverage</v>
      </c>
      <c r="I627" s="12" t="s">
        <v>1</v>
      </c>
      <c r="J627" s="14">
        <f>VLOOKUP(Transaction!B627,Product[#All],5,0)</f>
        <v>12000</v>
      </c>
      <c r="K627" s="14">
        <f>VLOOKUP(Transaction!B627,Product[#All],6,0)</f>
        <v>15500</v>
      </c>
      <c r="L627" s="19">
        <f>Transaction[[#This Row],[QTY]]*Transaction[[#This Row],[PURCHASE PRICE]]</f>
        <v>840000</v>
      </c>
      <c r="M627" s="19">
        <f>Transaction[[#This Row],[QTY]]*Transaction[[#This Row],[SELLING PRICE]]</f>
        <v>1085000</v>
      </c>
      <c r="N627" s="12">
        <f>DAY(Transaction[[#This Row],[DATE]])</f>
        <v>17</v>
      </c>
      <c r="O627" s="12" t="str">
        <f>TEXT(Transaction[[#This Row],[DATE]],"mmm")</f>
        <v>Sep</v>
      </c>
      <c r="P627" s="12">
        <f>YEAR(Transaction[[#This Row],[DATE]])</f>
        <v>2021</v>
      </c>
    </row>
    <row r="628" spans="1:16" x14ac:dyDescent="0.3">
      <c r="A628" s="11">
        <v>44457</v>
      </c>
      <c r="B628" s="12" t="str" cm="1">
        <f t="array" ref="B628">_xlfn.XLOOKUP(G628,Product[[#All],[PRODUCT NAME]],Product[[#All],[CODE]],"",0,1)</f>
        <v>FOD007</v>
      </c>
      <c r="C628" s="12">
        <v>70</v>
      </c>
      <c r="D628" s="12" t="s">
        <v>53</v>
      </c>
      <c r="E628" s="12" t="s">
        <v>132</v>
      </c>
      <c r="F628" s="13">
        <v>0</v>
      </c>
      <c r="G628" s="12" t="s">
        <v>7</v>
      </c>
      <c r="H628" s="12" t="str">
        <f>VLOOKUP(LEFT(B628,3),Table2[#All],2,)</f>
        <v>Food</v>
      </c>
      <c r="I628" s="12" t="s">
        <v>1</v>
      </c>
      <c r="J628" s="14">
        <f>VLOOKUP(Transaction!B628,Product[#All],5,0)</f>
        <v>7200</v>
      </c>
      <c r="K628" s="14">
        <f>VLOOKUP(Transaction!B628,Product[#All],6,0)</f>
        <v>9500</v>
      </c>
      <c r="L628" s="19">
        <f>Transaction[[#This Row],[QTY]]*Transaction[[#This Row],[PURCHASE PRICE]]</f>
        <v>504000</v>
      </c>
      <c r="M628" s="19">
        <f>Transaction[[#This Row],[QTY]]*Transaction[[#This Row],[SELLING PRICE]]</f>
        <v>665000</v>
      </c>
      <c r="N628" s="12">
        <f>DAY(Transaction[[#This Row],[DATE]])</f>
        <v>18</v>
      </c>
      <c r="O628" s="12" t="str">
        <f>TEXT(Transaction[[#This Row],[DATE]],"mmm")</f>
        <v>Sep</v>
      </c>
      <c r="P628" s="12">
        <f>YEAR(Transaction[[#This Row],[DATE]])</f>
        <v>2021</v>
      </c>
    </row>
    <row r="629" spans="1:16" x14ac:dyDescent="0.3">
      <c r="A629" s="11">
        <v>44458</v>
      </c>
      <c r="B629" s="12" t="str" cm="1">
        <f t="array" ref="B629">_xlfn.XLOOKUP(G629,Product[[#All],[PRODUCT NAME]],Product[[#All],[CODE]],"",0,1)</f>
        <v>PRC009</v>
      </c>
      <c r="C629" s="12">
        <v>84</v>
      </c>
      <c r="D629" s="12" t="s">
        <v>53</v>
      </c>
      <c r="E629" s="12" t="s">
        <v>132</v>
      </c>
      <c r="F629" s="13">
        <v>0</v>
      </c>
      <c r="G629" s="12" t="s">
        <v>29</v>
      </c>
      <c r="H629" s="12" t="str">
        <f>VLOOKUP(LEFT(B629,3),Table2[#All],2,)</f>
        <v>Personal Care</v>
      </c>
      <c r="I629" s="12" t="s">
        <v>1</v>
      </c>
      <c r="J629" s="14">
        <f>VLOOKUP(Transaction!B629,Product[#All],5,0)</f>
        <v>21000</v>
      </c>
      <c r="K629" s="14">
        <f>VLOOKUP(Transaction!B629,Product[#All],6,0)</f>
        <v>25000</v>
      </c>
      <c r="L629" s="19">
        <f>Transaction[[#This Row],[QTY]]*Transaction[[#This Row],[PURCHASE PRICE]]</f>
        <v>1764000</v>
      </c>
      <c r="M629" s="19">
        <f>Transaction[[#This Row],[QTY]]*Transaction[[#This Row],[SELLING PRICE]]</f>
        <v>2100000</v>
      </c>
      <c r="N629" s="12">
        <f>DAY(Transaction[[#This Row],[DATE]])</f>
        <v>19</v>
      </c>
      <c r="O629" s="12" t="str">
        <f>TEXT(Transaction[[#This Row],[DATE]],"mmm")</f>
        <v>Sep</v>
      </c>
      <c r="P629" s="12">
        <f>YEAR(Transaction[[#This Row],[DATE]])</f>
        <v>2021</v>
      </c>
    </row>
    <row r="630" spans="1:16" x14ac:dyDescent="0.3">
      <c r="A630" s="11">
        <v>44459</v>
      </c>
      <c r="B630" s="12" t="str" cm="1">
        <f t="array" ref="B630">_xlfn.XLOOKUP(G630,Product[[#All],[PRODUCT NAME]],Product[[#All],[CODE]],"",0,1)</f>
        <v>FOD010</v>
      </c>
      <c r="C630" s="12">
        <v>83</v>
      </c>
      <c r="D630" s="12" t="s">
        <v>53</v>
      </c>
      <c r="E630" s="12" t="s">
        <v>52</v>
      </c>
      <c r="F630" s="13">
        <v>0</v>
      </c>
      <c r="G630" s="12" t="s">
        <v>10</v>
      </c>
      <c r="H630" s="12" t="str">
        <f>VLOOKUP(LEFT(B630,3),Table2[#All],2,)</f>
        <v>Food</v>
      </c>
      <c r="I630" s="12" t="s">
        <v>1</v>
      </c>
      <c r="J630" s="14">
        <f>VLOOKUP(Transaction!B630,Product[#All],5,0)</f>
        <v>10000</v>
      </c>
      <c r="K630" s="14">
        <f>VLOOKUP(Transaction!B630,Product[#All],6,0)</f>
        <v>12500</v>
      </c>
      <c r="L630" s="19">
        <f>Transaction[[#This Row],[QTY]]*Transaction[[#This Row],[PURCHASE PRICE]]</f>
        <v>830000</v>
      </c>
      <c r="M630" s="19">
        <f>Transaction[[#This Row],[QTY]]*Transaction[[#This Row],[SELLING PRICE]]</f>
        <v>1037500</v>
      </c>
      <c r="N630" s="12">
        <f>DAY(Transaction[[#This Row],[DATE]])</f>
        <v>20</v>
      </c>
      <c r="O630" s="12" t="str">
        <f>TEXT(Transaction[[#This Row],[DATE]],"mmm")</f>
        <v>Sep</v>
      </c>
      <c r="P630" s="12">
        <f>YEAR(Transaction[[#This Row],[DATE]])</f>
        <v>2021</v>
      </c>
    </row>
    <row r="631" spans="1:16" x14ac:dyDescent="0.3">
      <c r="A631" s="11">
        <v>44460</v>
      </c>
      <c r="B631" s="12" t="str" cm="1">
        <f t="array" ref="B631">_xlfn.XLOOKUP(G631,Product[[#All],[PRODUCT NAME]],Product[[#All],[CODE]],"",0,1)</f>
        <v>STA006</v>
      </c>
      <c r="C631" s="12">
        <v>86</v>
      </c>
      <c r="D631" s="12" t="s">
        <v>53</v>
      </c>
      <c r="E631" s="12" t="s">
        <v>52</v>
      </c>
      <c r="F631" s="13">
        <v>0</v>
      </c>
      <c r="G631" s="12" t="s">
        <v>36</v>
      </c>
      <c r="H631" s="12" t="str">
        <f>VLOOKUP(LEFT(B631,3),Table2[#All],2,)</f>
        <v>Stationery</v>
      </c>
      <c r="I631" s="12" t="s">
        <v>1</v>
      </c>
      <c r="J631" s="14">
        <f>VLOOKUP(Transaction!B631,Product[#All],5,0)</f>
        <v>3000</v>
      </c>
      <c r="K631" s="14">
        <f>VLOOKUP(Transaction!B631,Product[#All],6,0)</f>
        <v>5000</v>
      </c>
      <c r="L631" s="19">
        <f>Transaction[[#This Row],[QTY]]*Transaction[[#This Row],[PURCHASE PRICE]]</f>
        <v>258000</v>
      </c>
      <c r="M631" s="19">
        <f>Transaction[[#This Row],[QTY]]*Transaction[[#This Row],[SELLING PRICE]]</f>
        <v>430000</v>
      </c>
      <c r="N631" s="12">
        <f>DAY(Transaction[[#This Row],[DATE]])</f>
        <v>21</v>
      </c>
      <c r="O631" s="12" t="str">
        <f>TEXT(Transaction[[#This Row],[DATE]],"mmm")</f>
        <v>Sep</v>
      </c>
      <c r="P631" s="12">
        <f>YEAR(Transaction[[#This Row],[DATE]])</f>
        <v>2021</v>
      </c>
    </row>
    <row r="632" spans="1:16" x14ac:dyDescent="0.3">
      <c r="A632" s="11">
        <v>44461</v>
      </c>
      <c r="B632" s="12" t="str" cm="1">
        <f t="array" ref="B632">_xlfn.XLOOKUP(G632,Product[[#All],[PRODUCT NAME]],Product[[#All],[CODE]],"",0,1)</f>
        <v>PRC009</v>
      </c>
      <c r="C632" s="12">
        <v>79</v>
      </c>
      <c r="D632" s="12" t="s">
        <v>131</v>
      </c>
      <c r="E632" s="12" t="s">
        <v>132</v>
      </c>
      <c r="F632" s="13">
        <v>0</v>
      </c>
      <c r="G632" s="12" t="s">
        <v>29</v>
      </c>
      <c r="H632" s="12" t="str">
        <f>VLOOKUP(LEFT(B632,3),Table2[#All],2,)</f>
        <v>Personal Care</v>
      </c>
      <c r="I632" s="12" t="s">
        <v>1</v>
      </c>
      <c r="J632" s="14">
        <f>VLOOKUP(Transaction!B632,Product[#All],5,0)</f>
        <v>21000</v>
      </c>
      <c r="K632" s="14">
        <f>VLOOKUP(Transaction!B632,Product[#All],6,0)</f>
        <v>25000</v>
      </c>
      <c r="L632" s="19">
        <f>Transaction[[#This Row],[QTY]]*Transaction[[#This Row],[PURCHASE PRICE]]</f>
        <v>1659000</v>
      </c>
      <c r="M632" s="19">
        <f>Transaction[[#This Row],[QTY]]*Transaction[[#This Row],[SELLING PRICE]]</f>
        <v>1975000</v>
      </c>
      <c r="N632" s="12">
        <f>DAY(Transaction[[#This Row],[DATE]])</f>
        <v>22</v>
      </c>
      <c r="O632" s="12" t="str">
        <f>TEXT(Transaction[[#This Row],[DATE]],"mmm")</f>
        <v>Sep</v>
      </c>
      <c r="P632" s="12">
        <f>YEAR(Transaction[[#This Row],[DATE]])</f>
        <v>2021</v>
      </c>
    </row>
    <row r="633" spans="1:16" x14ac:dyDescent="0.3">
      <c r="A633" s="11">
        <v>44462</v>
      </c>
      <c r="B633" s="12" t="str" cm="1">
        <f t="array" ref="B633">_xlfn.XLOOKUP(G633,Product[[#All],[PRODUCT NAME]],Product[[#All],[CODE]],"",0,1)</f>
        <v>BEV005</v>
      </c>
      <c r="C633" s="12">
        <v>89</v>
      </c>
      <c r="D633" s="12" t="s">
        <v>53</v>
      </c>
      <c r="E633" s="12" t="s">
        <v>52</v>
      </c>
      <c r="F633" s="13">
        <v>0</v>
      </c>
      <c r="G633" s="12" t="s">
        <v>15</v>
      </c>
      <c r="H633" s="12" t="str">
        <f>VLOOKUP(LEFT(B633,3),Table2[#All],2,)</f>
        <v>Beverage</v>
      </c>
      <c r="I633" s="12" t="s">
        <v>1</v>
      </c>
      <c r="J633" s="14">
        <f>VLOOKUP(Transaction!B633,Product[#All],5,0)</f>
        <v>7500</v>
      </c>
      <c r="K633" s="14">
        <f>VLOOKUP(Transaction!B633,Product[#All],6,0)</f>
        <v>9800</v>
      </c>
      <c r="L633" s="19">
        <f>Transaction[[#This Row],[QTY]]*Transaction[[#This Row],[PURCHASE PRICE]]</f>
        <v>667500</v>
      </c>
      <c r="M633" s="19">
        <f>Transaction[[#This Row],[QTY]]*Transaction[[#This Row],[SELLING PRICE]]</f>
        <v>872200</v>
      </c>
      <c r="N633" s="12">
        <f>DAY(Transaction[[#This Row],[DATE]])</f>
        <v>23</v>
      </c>
      <c r="O633" s="12" t="str">
        <f>TEXT(Transaction[[#This Row],[DATE]],"mmm")</f>
        <v>Sep</v>
      </c>
      <c r="P633" s="12">
        <f>YEAR(Transaction[[#This Row],[DATE]])</f>
        <v>2021</v>
      </c>
    </row>
    <row r="634" spans="1:16" x14ac:dyDescent="0.3">
      <c r="A634" s="11">
        <v>44463</v>
      </c>
      <c r="B634" s="12" t="str" cm="1">
        <f t="array" ref="B634">_xlfn.XLOOKUP(G634,Product[[#All],[PRODUCT NAME]],Product[[#All],[CODE]],"",0,1)</f>
        <v>PRC007</v>
      </c>
      <c r="C634" s="12">
        <v>77</v>
      </c>
      <c r="D634" s="12" t="s">
        <v>131</v>
      </c>
      <c r="E634" s="12" t="s">
        <v>132</v>
      </c>
      <c r="F634" s="13">
        <v>0</v>
      </c>
      <c r="G634" s="12" t="s">
        <v>27</v>
      </c>
      <c r="H634" s="12" t="str">
        <f>VLOOKUP(LEFT(B634,3),Table2[#All],2,)</f>
        <v>Personal Care</v>
      </c>
      <c r="I634" s="12" t="s">
        <v>1</v>
      </c>
      <c r="J634" s="14">
        <f>VLOOKUP(Transaction!B634,Product[#All],5,0)</f>
        <v>9500</v>
      </c>
      <c r="K634" s="14">
        <f>VLOOKUP(Transaction!B634,Product[#All],6,0)</f>
        <v>12000</v>
      </c>
      <c r="L634" s="19">
        <f>Transaction[[#This Row],[QTY]]*Transaction[[#This Row],[PURCHASE PRICE]]</f>
        <v>731500</v>
      </c>
      <c r="M634" s="19">
        <f>Transaction[[#This Row],[QTY]]*Transaction[[#This Row],[SELLING PRICE]]</f>
        <v>924000</v>
      </c>
      <c r="N634" s="12">
        <f>DAY(Transaction[[#This Row],[DATE]])</f>
        <v>24</v>
      </c>
      <c r="O634" s="12" t="str">
        <f>TEXT(Transaction[[#This Row],[DATE]],"mmm")</f>
        <v>Sep</v>
      </c>
      <c r="P634" s="12">
        <f>YEAR(Transaction[[#This Row],[DATE]])</f>
        <v>2021</v>
      </c>
    </row>
    <row r="635" spans="1:16" x14ac:dyDescent="0.3">
      <c r="A635" s="11">
        <v>44464</v>
      </c>
      <c r="B635" s="12" t="str" cm="1">
        <f t="array" ref="B635">_xlfn.XLOOKUP(G635,Product[[#All],[PRODUCT NAME]],Product[[#All],[CODE]],"",0,1)</f>
        <v>PRC007</v>
      </c>
      <c r="C635" s="12">
        <v>77</v>
      </c>
      <c r="D635" s="12" t="s">
        <v>131</v>
      </c>
      <c r="E635" s="12" t="s">
        <v>132</v>
      </c>
      <c r="F635" s="13">
        <v>0</v>
      </c>
      <c r="G635" s="12" t="s">
        <v>27</v>
      </c>
      <c r="H635" s="12" t="str">
        <f>VLOOKUP(LEFT(B635,3),Table2[#All],2,)</f>
        <v>Personal Care</v>
      </c>
      <c r="I635" s="12" t="s">
        <v>1</v>
      </c>
      <c r="J635" s="14">
        <f>VLOOKUP(Transaction!B635,Product[#All],5,0)</f>
        <v>9500</v>
      </c>
      <c r="K635" s="14">
        <f>VLOOKUP(Transaction!B635,Product[#All],6,0)</f>
        <v>12000</v>
      </c>
      <c r="L635" s="19">
        <f>Transaction[[#This Row],[QTY]]*Transaction[[#This Row],[PURCHASE PRICE]]</f>
        <v>731500</v>
      </c>
      <c r="M635" s="19">
        <f>Transaction[[#This Row],[QTY]]*Transaction[[#This Row],[SELLING PRICE]]</f>
        <v>924000</v>
      </c>
      <c r="N635" s="12">
        <f>DAY(Transaction[[#This Row],[DATE]])</f>
        <v>25</v>
      </c>
      <c r="O635" s="12" t="str">
        <f>TEXT(Transaction[[#This Row],[DATE]],"mmm")</f>
        <v>Sep</v>
      </c>
      <c r="P635" s="12">
        <f>YEAR(Transaction[[#This Row],[DATE]])</f>
        <v>2021</v>
      </c>
    </row>
    <row r="636" spans="1:16" x14ac:dyDescent="0.3">
      <c r="A636" s="11">
        <v>44465</v>
      </c>
      <c r="B636" s="12" t="str" cm="1">
        <f t="array" ref="B636">_xlfn.XLOOKUP(G636,Product[[#All],[PRODUCT NAME]],Product[[#All],[CODE]],"",0,1)</f>
        <v>FOD008</v>
      </c>
      <c r="C636" s="12">
        <v>71</v>
      </c>
      <c r="D636" s="12" t="s">
        <v>53</v>
      </c>
      <c r="E636" s="12" t="s">
        <v>52</v>
      </c>
      <c r="F636" s="13">
        <v>0</v>
      </c>
      <c r="G636" s="12" t="s">
        <v>8</v>
      </c>
      <c r="H636" s="12" t="str">
        <f>VLOOKUP(LEFT(B636,3),Table2[#All],2,)</f>
        <v>Food</v>
      </c>
      <c r="I636" s="12" t="s">
        <v>1</v>
      </c>
      <c r="J636" s="14">
        <f>VLOOKUP(Transaction!B636,Product[#All],5,0)</f>
        <v>3000</v>
      </c>
      <c r="K636" s="14">
        <f>VLOOKUP(Transaction!B636,Product[#All],6,0)</f>
        <v>4500</v>
      </c>
      <c r="L636" s="19">
        <f>Transaction[[#This Row],[QTY]]*Transaction[[#This Row],[PURCHASE PRICE]]</f>
        <v>213000</v>
      </c>
      <c r="M636" s="19">
        <f>Transaction[[#This Row],[QTY]]*Transaction[[#This Row],[SELLING PRICE]]</f>
        <v>319500</v>
      </c>
      <c r="N636" s="12">
        <f>DAY(Transaction[[#This Row],[DATE]])</f>
        <v>26</v>
      </c>
      <c r="O636" s="12" t="str">
        <f>TEXT(Transaction[[#This Row],[DATE]],"mmm")</f>
        <v>Sep</v>
      </c>
      <c r="P636" s="12">
        <f>YEAR(Transaction[[#This Row],[DATE]])</f>
        <v>2021</v>
      </c>
    </row>
    <row r="637" spans="1:16" x14ac:dyDescent="0.3">
      <c r="A637" s="11">
        <v>44466</v>
      </c>
      <c r="B637" s="12" t="str" cm="1">
        <f t="array" ref="B637">_xlfn.XLOOKUP(G637,Product[[#All],[PRODUCT NAME]],Product[[#All],[CODE]],"",0,1)</f>
        <v>BEV008</v>
      </c>
      <c r="C637" s="12">
        <v>89</v>
      </c>
      <c r="D637" s="12" t="s">
        <v>131</v>
      </c>
      <c r="E637" s="12" t="s">
        <v>132</v>
      </c>
      <c r="F637" s="13">
        <v>0</v>
      </c>
      <c r="G637" s="12" t="s">
        <v>18</v>
      </c>
      <c r="H637" s="12" t="str">
        <f>VLOOKUP(LEFT(B637,3),Table2[#All],2,)</f>
        <v>Beverage</v>
      </c>
      <c r="I637" s="12" t="s">
        <v>1</v>
      </c>
      <c r="J637" s="14">
        <f>VLOOKUP(Transaction!B637,Product[#All],5,0)</f>
        <v>11000</v>
      </c>
      <c r="K637" s="14">
        <f>VLOOKUP(Transaction!B637,Product[#All],6,0)</f>
        <v>14000</v>
      </c>
      <c r="L637" s="19">
        <f>Transaction[[#This Row],[QTY]]*Transaction[[#This Row],[PURCHASE PRICE]]</f>
        <v>979000</v>
      </c>
      <c r="M637" s="19">
        <f>Transaction[[#This Row],[QTY]]*Transaction[[#This Row],[SELLING PRICE]]</f>
        <v>1246000</v>
      </c>
      <c r="N637" s="12">
        <f>DAY(Transaction[[#This Row],[DATE]])</f>
        <v>27</v>
      </c>
      <c r="O637" s="12" t="str">
        <f>TEXT(Transaction[[#This Row],[DATE]],"mmm")</f>
        <v>Sep</v>
      </c>
      <c r="P637" s="12">
        <f>YEAR(Transaction[[#This Row],[DATE]])</f>
        <v>2021</v>
      </c>
    </row>
    <row r="638" spans="1:16" x14ac:dyDescent="0.3">
      <c r="A638" s="11">
        <v>44467</v>
      </c>
      <c r="B638" s="12" t="str" cm="1">
        <f t="array" ref="B638">_xlfn.XLOOKUP(G638,Product[[#All],[PRODUCT NAME]],Product[[#All],[CODE]],"",0,1)</f>
        <v>BEV002</v>
      </c>
      <c r="C638" s="12">
        <v>79</v>
      </c>
      <c r="D638" s="12" t="s">
        <v>53</v>
      </c>
      <c r="E638" s="12" t="s">
        <v>132</v>
      </c>
      <c r="F638" s="13">
        <v>0</v>
      </c>
      <c r="G638" s="12" t="s">
        <v>12</v>
      </c>
      <c r="H638" s="12" t="str">
        <f>VLOOKUP(LEFT(B638,3),Table2[#All],2,)</f>
        <v>Beverage</v>
      </c>
      <c r="I638" s="12" t="s">
        <v>1</v>
      </c>
      <c r="J638" s="14">
        <f>VLOOKUP(Transaction!B638,Product[#All],5,0)</f>
        <v>2500</v>
      </c>
      <c r="K638" s="14">
        <f>VLOOKUP(Transaction!B638,Product[#All],6,0)</f>
        <v>4000</v>
      </c>
      <c r="L638" s="19">
        <f>Transaction[[#This Row],[QTY]]*Transaction[[#This Row],[PURCHASE PRICE]]</f>
        <v>197500</v>
      </c>
      <c r="M638" s="19">
        <f>Transaction[[#This Row],[QTY]]*Transaction[[#This Row],[SELLING PRICE]]</f>
        <v>316000</v>
      </c>
      <c r="N638" s="12">
        <f>DAY(Transaction[[#This Row],[DATE]])</f>
        <v>28</v>
      </c>
      <c r="O638" s="12" t="str">
        <f>TEXT(Transaction[[#This Row],[DATE]],"mmm")</f>
        <v>Sep</v>
      </c>
      <c r="P638" s="12">
        <f>YEAR(Transaction[[#This Row],[DATE]])</f>
        <v>2021</v>
      </c>
    </row>
    <row r="639" spans="1:16" x14ac:dyDescent="0.3">
      <c r="A639" s="11">
        <v>44468</v>
      </c>
      <c r="B639" s="12" t="str" cm="1">
        <f t="array" ref="B639">_xlfn.XLOOKUP(G639,Product[[#All],[PRODUCT NAME]],Product[[#All],[CODE]],"",0,1)</f>
        <v>STA009</v>
      </c>
      <c r="C639" s="12">
        <v>79</v>
      </c>
      <c r="D639" s="12" t="s">
        <v>53</v>
      </c>
      <c r="E639" s="12" t="s">
        <v>52</v>
      </c>
      <c r="F639" s="13">
        <v>0</v>
      </c>
      <c r="G639" s="12" t="s">
        <v>39</v>
      </c>
      <c r="H639" s="12" t="str">
        <f>VLOOKUP(LEFT(B639,3),Table2[#All],2,)</f>
        <v>Stationery</v>
      </c>
      <c r="I639" s="12" t="s">
        <v>1</v>
      </c>
      <c r="J639" s="14">
        <f>VLOOKUP(Transaction!B639,Product[#All],5,0)</f>
        <v>6000</v>
      </c>
      <c r="K639" s="14">
        <f>VLOOKUP(Transaction!B639,Product[#All],6,0)</f>
        <v>8000</v>
      </c>
      <c r="L639" s="19">
        <f>Transaction[[#This Row],[QTY]]*Transaction[[#This Row],[PURCHASE PRICE]]</f>
        <v>474000</v>
      </c>
      <c r="M639" s="19">
        <f>Transaction[[#This Row],[QTY]]*Transaction[[#This Row],[SELLING PRICE]]</f>
        <v>632000</v>
      </c>
      <c r="N639" s="12">
        <f>DAY(Transaction[[#This Row],[DATE]])</f>
        <v>29</v>
      </c>
      <c r="O639" s="12" t="str">
        <f>TEXT(Transaction[[#This Row],[DATE]],"mmm")</f>
        <v>Sep</v>
      </c>
      <c r="P639" s="12">
        <f>YEAR(Transaction[[#This Row],[DATE]])</f>
        <v>2021</v>
      </c>
    </row>
    <row r="640" spans="1:16" x14ac:dyDescent="0.3">
      <c r="A640" s="11">
        <v>44469</v>
      </c>
      <c r="B640" s="12" t="str" cm="1">
        <f t="array" ref="B640">_xlfn.XLOOKUP(G640,Product[[#All],[PRODUCT NAME]],Product[[#All],[CODE]],"",0,1)</f>
        <v>BEV008</v>
      </c>
      <c r="C640" s="12">
        <v>76</v>
      </c>
      <c r="D640" s="12" t="s">
        <v>130</v>
      </c>
      <c r="E640" s="12" t="s">
        <v>52</v>
      </c>
      <c r="F640" s="13">
        <v>0</v>
      </c>
      <c r="G640" s="12" t="s">
        <v>18</v>
      </c>
      <c r="H640" s="12" t="str">
        <f>VLOOKUP(LEFT(B640,3),Table2[#All],2,)</f>
        <v>Beverage</v>
      </c>
      <c r="I640" s="12" t="s">
        <v>1</v>
      </c>
      <c r="J640" s="14">
        <f>VLOOKUP(Transaction!B640,Product[#All],5,0)</f>
        <v>11000</v>
      </c>
      <c r="K640" s="14">
        <f>VLOOKUP(Transaction!B640,Product[#All],6,0)</f>
        <v>14000</v>
      </c>
      <c r="L640" s="19">
        <f>Transaction[[#This Row],[QTY]]*Transaction[[#This Row],[PURCHASE PRICE]]</f>
        <v>836000</v>
      </c>
      <c r="M640" s="19">
        <f>Transaction[[#This Row],[QTY]]*Transaction[[#This Row],[SELLING PRICE]]</f>
        <v>1064000</v>
      </c>
      <c r="N640" s="12">
        <f>DAY(Transaction[[#This Row],[DATE]])</f>
        <v>30</v>
      </c>
      <c r="O640" s="12" t="str">
        <f>TEXT(Transaction[[#This Row],[DATE]],"mmm")</f>
        <v>Sep</v>
      </c>
      <c r="P640" s="12">
        <f>YEAR(Transaction[[#This Row],[DATE]])</f>
        <v>2021</v>
      </c>
    </row>
    <row r="641" spans="1:16" x14ac:dyDescent="0.3">
      <c r="A641" s="11">
        <v>44470</v>
      </c>
      <c r="B641" s="12" t="str" cm="1">
        <f t="array" ref="B641">_xlfn.XLOOKUP(G641,Product[[#All],[PRODUCT NAME]],Product[[#All],[CODE]],"",0,1)</f>
        <v>FOD009</v>
      </c>
      <c r="C641" s="12">
        <v>83</v>
      </c>
      <c r="D641" s="12" t="s">
        <v>130</v>
      </c>
      <c r="E641" s="12" t="s">
        <v>132</v>
      </c>
      <c r="F641" s="13">
        <v>0</v>
      </c>
      <c r="G641" s="12" t="s">
        <v>9</v>
      </c>
      <c r="H641" s="12" t="str">
        <f>VLOOKUP(LEFT(B641,3),Table2[#All],2,)</f>
        <v>Food</v>
      </c>
      <c r="I641" s="12" t="s">
        <v>1</v>
      </c>
      <c r="J641" s="14">
        <f>VLOOKUP(Transaction!B641,Product[#All],5,0)</f>
        <v>5500</v>
      </c>
      <c r="K641" s="14">
        <f>VLOOKUP(Transaction!B641,Product[#All],6,0)</f>
        <v>7250</v>
      </c>
      <c r="L641" s="19">
        <f>Transaction[[#This Row],[QTY]]*Transaction[[#This Row],[PURCHASE PRICE]]</f>
        <v>456500</v>
      </c>
      <c r="M641" s="19">
        <f>Transaction[[#This Row],[QTY]]*Transaction[[#This Row],[SELLING PRICE]]</f>
        <v>601750</v>
      </c>
      <c r="N641" s="12">
        <f>DAY(Transaction[[#This Row],[DATE]])</f>
        <v>1</v>
      </c>
      <c r="O641" s="12" t="str">
        <f>TEXT(Transaction[[#This Row],[DATE]],"mmm")</f>
        <v>Oct</v>
      </c>
      <c r="P641" s="12">
        <f>YEAR(Transaction[[#This Row],[DATE]])</f>
        <v>2021</v>
      </c>
    </row>
    <row r="642" spans="1:16" x14ac:dyDescent="0.3">
      <c r="A642" s="11">
        <v>44471</v>
      </c>
      <c r="B642" s="12" t="str" cm="1">
        <f t="array" ref="B642">_xlfn.XLOOKUP(G642,Product[[#All],[PRODUCT NAME]],Product[[#All],[CODE]],"",0,1)</f>
        <v>FOD001</v>
      </c>
      <c r="C642" s="12">
        <v>79</v>
      </c>
      <c r="D642" s="12" t="s">
        <v>53</v>
      </c>
      <c r="E642" s="12" t="s">
        <v>52</v>
      </c>
      <c r="F642" s="13">
        <v>0</v>
      </c>
      <c r="G642" s="12" t="s">
        <v>0</v>
      </c>
      <c r="H642" s="12" t="str">
        <f>VLOOKUP(LEFT(B642,3),Table2[#All],2,)</f>
        <v>Food</v>
      </c>
      <c r="I642" s="12" t="s">
        <v>1</v>
      </c>
      <c r="J642" s="14">
        <f>VLOOKUP(Transaction!B642,Product[#All],5,0)</f>
        <v>9000</v>
      </c>
      <c r="K642" s="14">
        <f>VLOOKUP(Transaction!B642,Product[#All],6,0)</f>
        <v>11000</v>
      </c>
      <c r="L642" s="19">
        <f>Transaction[[#This Row],[QTY]]*Transaction[[#This Row],[PURCHASE PRICE]]</f>
        <v>711000</v>
      </c>
      <c r="M642" s="19">
        <f>Transaction[[#This Row],[QTY]]*Transaction[[#This Row],[SELLING PRICE]]</f>
        <v>869000</v>
      </c>
      <c r="N642" s="12">
        <f>DAY(Transaction[[#This Row],[DATE]])</f>
        <v>2</v>
      </c>
      <c r="O642" s="12" t="str">
        <f>TEXT(Transaction[[#This Row],[DATE]],"mmm")</f>
        <v>Oct</v>
      </c>
      <c r="P642" s="12">
        <f>YEAR(Transaction[[#This Row],[DATE]])</f>
        <v>2021</v>
      </c>
    </row>
    <row r="643" spans="1:16" x14ac:dyDescent="0.3">
      <c r="A643" s="11">
        <v>44472</v>
      </c>
      <c r="B643" s="12" t="str" cm="1">
        <f t="array" ref="B643">_xlfn.XLOOKUP(G643,Product[[#All],[PRODUCT NAME]],Product[[#All],[CODE]],"",0,1)</f>
        <v>STA006</v>
      </c>
      <c r="C643" s="12">
        <v>71</v>
      </c>
      <c r="D643" s="12" t="s">
        <v>53</v>
      </c>
      <c r="E643" s="12" t="s">
        <v>52</v>
      </c>
      <c r="F643" s="13">
        <v>0</v>
      </c>
      <c r="G643" s="12" t="s">
        <v>36</v>
      </c>
      <c r="H643" s="12" t="str">
        <f>VLOOKUP(LEFT(B643,3),Table2[#All],2,)</f>
        <v>Stationery</v>
      </c>
      <c r="I643" s="12" t="s">
        <v>1</v>
      </c>
      <c r="J643" s="14">
        <f>VLOOKUP(Transaction!B643,Product[#All],5,0)</f>
        <v>3000</v>
      </c>
      <c r="K643" s="14">
        <f>VLOOKUP(Transaction!B643,Product[#All],6,0)</f>
        <v>5000</v>
      </c>
      <c r="L643" s="19">
        <f>Transaction[[#This Row],[QTY]]*Transaction[[#This Row],[PURCHASE PRICE]]</f>
        <v>213000</v>
      </c>
      <c r="M643" s="19">
        <f>Transaction[[#This Row],[QTY]]*Transaction[[#This Row],[SELLING PRICE]]</f>
        <v>355000</v>
      </c>
      <c r="N643" s="12">
        <f>DAY(Transaction[[#This Row],[DATE]])</f>
        <v>3</v>
      </c>
      <c r="O643" s="12" t="str">
        <f>TEXT(Transaction[[#This Row],[DATE]],"mmm")</f>
        <v>Oct</v>
      </c>
      <c r="P643" s="12">
        <f>YEAR(Transaction[[#This Row],[DATE]])</f>
        <v>2021</v>
      </c>
    </row>
    <row r="644" spans="1:16" x14ac:dyDescent="0.3">
      <c r="A644" s="11">
        <v>44473</v>
      </c>
      <c r="B644" s="12" t="str" cm="1">
        <f t="array" ref="B644">_xlfn.XLOOKUP(G644,Product[[#All],[PRODUCT NAME]],Product[[#All],[CODE]],"",0,1)</f>
        <v>BEV002</v>
      </c>
      <c r="C644" s="12">
        <v>86</v>
      </c>
      <c r="D644" s="12" t="s">
        <v>131</v>
      </c>
      <c r="E644" s="12" t="s">
        <v>52</v>
      </c>
      <c r="F644" s="13">
        <v>0</v>
      </c>
      <c r="G644" s="12" t="s">
        <v>12</v>
      </c>
      <c r="H644" s="12" t="str">
        <f>VLOOKUP(LEFT(B644,3),Table2[#All],2,)</f>
        <v>Beverage</v>
      </c>
      <c r="I644" s="12" t="s">
        <v>1</v>
      </c>
      <c r="J644" s="14">
        <f>VLOOKUP(Transaction!B644,Product[#All],5,0)</f>
        <v>2500</v>
      </c>
      <c r="K644" s="14">
        <f>VLOOKUP(Transaction!B644,Product[#All],6,0)</f>
        <v>4000</v>
      </c>
      <c r="L644" s="19">
        <f>Transaction[[#This Row],[QTY]]*Transaction[[#This Row],[PURCHASE PRICE]]</f>
        <v>215000</v>
      </c>
      <c r="M644" s="19">
        <f>Transaction[[#This Row],[QTY]]*Transaction[[#This Row],[SELLING PRICE]]</f>
        <v>344000</v>
      </c>
      <c r="N644" s="12">
        <f>DAY(Transaction[[#This Row],[DATE]])</f>
        <v>4</v>
      </c>
      <c r="O644" s="12" t="str">
        <f>TEXT(Transaction[[#This Row],[DATE]],"mmm")</f>
        <v>Oct</v>
      </c>
      <c r="P644" s="12">
        <f>YEAR(Transaction[[#This Row],[DATE]])</f>
        <v>2021</v>
      </c>
    </row>
    <row r="645" spans="1:16" x14ac:dyDescent="0.3">
      <c r="A645" s="11">
        <v>44474</v>
      </c>
      <c r="B645" s="12" t="str" cm="1">
        <f t="array" ref="B645">_xlfn.XLOOKUP(G645,Product[[#All],[PRODUCT NAME]],Product[[#All],[CODE]],"",0,1)</f>
        <v>PRC005</v>
      </c>
      <c r="C645" s="12">
        <v>70</v>
      </c>
      <c r="D645" s="12" t="s">
        <v>131</v>
      </c>
      <c r="E645" s="12" t="s">
        <v>52</v>
      </c>
      <c r="F645" s="13">
        <v>0</v>
      </c>
      <c r="G645" s="12" t="s">
        <v>25</v>
      </c>
      <c r="H645" s="12" t="str">
        <f>VLOOKUP(LEFT(B645,3),Table2[#All],2,)</f>
        <v>Personal Care</v>
      </c>
      <c r="I645" s="12" t="s">
        <v>1</v>
      </c>
      <c r="J645" s="14">
        <f>VLOOKUP(Transaction!B645,Product[#All],5,0)</f>
        <v>20500</v>
      </c>
      <c r="K645" s="14">
        <f>VLOOKUP(Transaction!B645,Product[#All],6,0)</f>
        <v>24000</v>
      </c>
      <c r="L645" s="19">
        <f>Transaction[[#This Row],[QTY]]*Transaction[[#This Row],[PURCHASE PRICE]]</f>
        <v>1435000</v>
      </c>
      <c r="M645" s="19">
        <f>Transaction[[#This Row],[QTY]]*Transaction[[#This Row],[SELLING PRICE]]</f>
        <v>1680000</v>
      </c>
      <c r="N645" s="12">
        <f>DAY(Transaction[[#This Row],[DATE]])</f>
        <v>5</v>
      </c>
      <c r="O645" s="12" t="str">
        <f>TEXT(Transaction[[#This Row],[DATE]],"mmm")</f>
        <v>Oct</v>
      </c>
      <c r="P645" s="12">
        <f>YEAR(Transaction[[#This Row],[DATE]])</f>
        <v>2021</v>
      </c>
    </row>
    <row r="646" spans="1:16" x14ac:dyDescent="0.3">
      <c r="A646" s="11">
        <v>44475</v>
      </c>
      <c r="B646" s="12" t="str" cm="1">
        <f t="array" ref="B646">_xlfn.XLOOKUP(G646,Product[[#All],[PRODUCT NAME]],Product[[#All],[CODE]],"",0,1)</f>
        <v>STA010</v>
      </c>
      <c r="C646" s="12">
        <v>87</v>
      </c>
      <c r="D646" s="12" t="s">
        <v>130</v>
      </c>
      <c r="E646" s="12" t="s">
        <v>52</v>
      </c>
      <c r="F646" s="13">
        <v>0</v>
      </c>
      <c r="G646" s="12" t="s">
        <v>40</v>
      </c>
      <c r="H646" s="12" t="str">
        <f>VLOOKUP(LEFT(B646,3),Table2[#All],2,)</f>
        <v>Stationery</v>
      </c>
      <c r="I646" s="12" t="s">
        <v>1</v>
      </c>
      <c r="J646" s="14">
        <f>VLOOKUP(Transaction!B646,Product[#All],5,0)</f>
        <v>3800</v>
      </c>
      <c r="K646" s="14">
        <f>VLOOKUP(Transaction!B646,Product[#All],6,0)</f>
        <v>5500</v>
      </c>
      <c r="L646" s="19">
        <f>Transaction[[#This Row],[QTY]]*Transaction[[#This Row],[PURCHASE PRICE]]</f>
        <v>330600</v>
      </c>
      <c r="M646" s="19">
        <f>Transaction[[#This Row],[QTY]]*Transaction[[#This Row],[SELLING PRICE]]</f>
        <v>478500</v>
      </c>
      <c r="N646" s="12">
        <f>DAY(Transaction[[#This Row],[DATE]])</f>
        <v>6</v>
      </c>
      <c r="O646" s="12" t="str">
        <f>TEXT(Transaction[[#This Row],[DATE]],"mmm")</f>
        <v>Oct</v>
      </c>
      <c r="P646" s="12">
        <f>YEAR(Transaction[[#This Row],[DATE]])</f>
        <v>2021</v>
      </c>
    </row>
    <row r="647" spans="1:16" x14ac:dyDescent="0.3">
      <c r="A647" s="11">
        <v>44476</v>
      </c>
      <c r="B647" s="12" t="str" cm="1">
        <f t="array" ref="B647">_xlfn.XLOOKUP(G647,Product[[#All],[PRODUCT NAME]],Product[[#All],[CODE]],"",0,1)</f>
        <v>BEV002</v>
      </c>
      <c r="C647" s="12">
        <v>83</v>
      </c>
      <c r="D647" s="12" t="s">
        <v>131</v>
      </c>
      <c r="E647" s="12" t="s">
        <v>132</v>
      </c>
      <c r="F647" s="13">
        <v>0</v>
      </c>
      <c r="G647" s="12" t="s">
        <v>12</v>
      </c>
      <c r="H647" s="12" t="str">
        <f>VLOOKUP(LEFT(B647,3),Table2[#All],2,)</f>
        <v>Beverage</v>
      </c>
      <c r="I647" s="12" t="s">
        <v>1</v>
      </c>
      <c r="J647" s="14">
        <f>VLOOKUP(Transaction!B647,Product[#All],5,0)</f>
        <v>2500</v>
      </c>
      <c r="K647" s="14">
        <f>VLOOKUP(Transaction!B647,Product[#All],6,0)</f>
        <v>4000</v>
      </c>
      <c r="L647" s="19">
        <f>Transaction[[#This Row],[QTY]]*Transaction[[#This Row],[PURCHASE PRICE]]</f>
        <v>207500</v>
      </c>
      <c r="M647" s="19">
        <f>Transaction[[#This Row],[QTY]]*Transaction[[#This Row],[SELLING PRICE]]</f>
        <v>332000</v>
      </c>
      <c r="N647" s="12">
        <f>DAY(Transaction[[#This Row],[DATE]])</f>
        <v>7</v>
      </c>
      <c r="O647" s="12" t="str">
        <f>TEXT(Transaction[[#This Row],[DATE]],"mmm")</f>
        <v>Oct</v>
      </c>
      <c r="P647" s="12">
        <f>YEAR(Transaction[[#This Row],[DATE]])</f>
        <v>2021</v>
      </c>
    </row>
    <row r="648" spans="1:16" x14ac:dyDescent="0.3">
      <c r="A648" s="11">
        <v>44477</v>
      </c>
      <c r="B648" s="12" t="str" cm="1">
        <f t="array" ref="B648">_xlfn.XLOOKUP(G648,Product[[#All],[PRODUCT NAME]],Product[[#All],[CODE]],"",0,1)</f>
        <v>STA001</v>
      </c>
      <c r="C648" s="12">
        <v>80</v>
      </c>
      <c r="D648" s="12" t="s">
        <v>131</v>
      </c>
      <c r="E648" s="12" t="s">
        <v>52</v>
      </c>
      <c r="F648" s="13">
        <v>0</v>
      </c>
      <c r="G648" s="12" t="s">
        <v>31</v>
      </c>
      <c r="H648" s="12" t="str">
        <f>VLOOKUP(LEFT(B648,3),Table2[#All],2,)</f>
        <v>Stationery</v>
      </c>
      <c r="I648" s="12" t="s">
        <v>1</v>
      </c>
      <c r="J648" s="14">
        <f>VLOOKUP(Transaction!B648,Product[#All],5,0)</f>
        <v>9500</v>
      </c>
      <c r="K648" s="14">
        <f>VLOOKUP(Transaction!B648,Product[#All],6,0)</f>
        <v>12000</v>
      </c>
      <c r="L648" s="19">
        <f>Transaction[[#This Row],[QTY]]*Transaction[[#This Row],[PURCHASE PRICE]]</f>
        <v>760000</v>
      </c>
      <c r="M648" s="19">
        <f>Transaction[[#This Row],[QTY]]*Transaction[[#This Row],[SELLING PRICE]]</f>
        <v>960000</v>
      </c>
      <c r="N648" s="12">
        <f>DAY(Transaction[[#This Row],[DATE]])</f>
        <v>8</v>
      </c>
      <c r="O648" s="12" t="str">
        <f>TEXT(Transaction[[#This Row],[DATE]],"mmm")</f>
        <v>Oct</v>
      </c>
      <c r="P648" s="12">
        <f>YEAR(Transaction[[#This Row],[DATE]])</f>
        <v>2021</v>
      </c>
    </row>
    <row r="649" spans="1:16" x14ac:dyDescent="0.3">
      <c r="A649" s="11">
        <v>44478</v>
      </c>
      <c r="B649" s="12" t="str" cm="1">
        <f t="array" ref="B649">_xlfn.XLOOKUP(G649,Product[[#All],[PRODUCT NAME]],Product[[#All],[CODE]],"",0,1)</f>
        <v>PRC001</v>
      </c>
      <c r="C649" s="12">
        <v>79</v>
      </c>
      <c r="D649" s="12" t="s">
        <v>130</v>
      </c>
      <c r="E649" s="12" t="s">
        <v>52</v>
      </c>
      <c r="F649" s="13">
        <v>0</v>
      </c>
      <c r="G649" s="12" t="s">
        <v>21</v>
      </c>
      <c r="H649" s="12" t="str">
        <f>VLOOKUP(LEFT(B649,3),Table2[#All],2,)</f>
        <v>Personal Care</v>
      </c>
      <c r="I649" s="12" t="s">
        <v>1</v>
      </c>
      <c r="J649" s="14">
        <f>VLOOKUP(Transaction!B649,Product[#All],5,0)</f>
        <v>18000</v>
      </c>
      <c r="K649" s="14">
        <f>VLOOKUP(Transaction!B649,Product[#All],6,0)</f>
        <v>21000</v>
      </c>
      <c r="L649" s="19">
        <f>Transaction[[#This Row],[QTY]]*Transaction[[#This Row],[PURCHASE PRICE]]</f>
        <v>1422000</v>
      </c>
      <c r="M649" s="19">
        <f>Transaction[[#This Row],[QTY]]*Transaction[[#This Row],[SELLING PRICE]]</f>
        <v>1659000</v>
      </c>
      <c r="N649" s="12">
        <f>DAY(Transaction[[#This Row],[DATE]])</f>
        <v>9</v>
      </c>
      <c r="O649" s="12" t="str">
        <f>TEXT(Transaction[[#This Row],[DATE]],"mmm")</f>
        <v>Oct</v>
      </c>
      <c r="P649" s="12">
        <f>YEAR(Transaction[[#This Row],[DATE]])</f>
        <v>2021</v>
      </c>
    </row>
    <row r="650" spans="1:16" x14ac:dyDescent="0.3">
      <c r="A650" s="11">
        <v>44479</v>
      </c>
      <c r="B650" s="12" t="str" cm="1">
        <f t="array" ref="B650">_xlfn.XLOOKUP(G650,Product[[#All],[PRODUCT NAME]],Product[[#All],[CODE]],"",0,1)</f>
        <v>FOD006</v>
      </c>
      <c r="C650" s="12">
        <v>84</v>
      </c>
      <c r="D650" s="12" t="s">
        <v>130</v>
      </c>
      <c r="E650" s="12" t="s">
        <v>52</v>
      </c>
      <c r="F650" s="13">
        <v>0</v>
      </c>
      <c r="G650" s="12" t="s">
        <v>6</v>
      </c>
      <c r="H650" s="12" t="str">
        <f>VLOOKUP(LEFT(B650,3),Table2[#All],2,)</f>
        <v>Food</v>
      </c>
      <c r="I650" s="12" t="s">
        <v>1</v>
      </c>
      <c r="J650" s="14">
        <f>VLOOKUP(Transaction!B650,Product[#All],5,0)</f>
        <v>4800</v>
      </c>
      <c r="K650" s="14">
        <f>VLOOKUP(Transaction!B650,Product[#All],6,0)</f>
        <v>6500</v>
      </c>
      <c r="L650" s="19">
        <f>Transaction[[#This Row],[QTY]]*Transaction[[#This Row],[PURCHASE PRICE]]</f>
        <v>403200</v>
      </c>
      <c r="M650" s="19">
        <f>Transaction[[#This Row],[QTY]]*Transaction[[#This Row],[SELLING PRICE]]</f>
        <v>546000</v>
      </c>
      <c r="N650" s="12">
        <f>DAY(Transaction[[#This Row],[DATE]])</f>
        <v>10</v>
      </c>
      <c r="O650" s="12" t="str">
        <f>TEXT(Transaction[[#This Row],[DATE]],"mmm")</f>
        <v>Oct</v>
      </c>
      <c r="P650" s="12">
        <f>YEAR(Transaction[[#This Row],[DATE]])</f>
        <v>2021</v>
      </c>
    </row>
    <row r="651" spans="1:16" x14ac:dyDescent="0.3">
      <c r="A651" s="11">
        <v>44480</v>
      </c>
      <c r="B651" s="12" t="str" cm="1">
        <f t="array" ref="B651">_xlfn.XLOOKUP(G651,Product[[#All],[PRODUCT NAME]],Product[[#All],[CODE]],"",0,1)</f>
        <v>PRC001</v>
      </c>
      <c r="C651" s="12">
        <v>83</v>
      </c>
      <c r="D651" s="12" t="s">
        <v>53</v>
      </c>
      <c r="E651" s="12" t="s">
        <v>52</v>
      </c>
      <c r="F651" s="13">
        <v>0</v>
      </c>
      <c r="G651" s="12" t="s">
        <v>21</v>
      </c>
      <c r="H651" s="12" t="str">
        <f>VLOOKUP(LEFT(B651,3),Table2[#All],2,)</f>
        <v>Personal Care</v>
      </c>
      <c r="I651" s="12" t="s">
        <v>1</v>
      </c>
      <c r="J651" s="14">
        <f>VLOOKUP(Transaction!B651,Product[#All],5,0)</f>
        <v>18000</v>
      </c>
      <c r="K651" s="14">
        <f>VLOOKUP(Transaction!B651,Product[#All],6,0)</f>
        <v>21000</v>
      </c>
      <c r="L651" s="19">
        <f>Transaction[[#This Row],[QTY]]*Transaction[[#This Row],[PURCHASE PRICE]]</f>
        <v>1494000</v>
      </c>
      <c r="M651" s="19">
        <f>Transaction[[#This Row],[QTY]]*Transaction[[#This Row],[SELLING PRICE]]</f>
        <v>1743000</v>
      </c>
      <c r="N651" s="12">
        <f>DAY(Transaction[[#This Row],[DATE]])</f>
        <v>11</v>
      </c>
      <c r="O651" s="12" t="str">
        <f>TEXT(Transaction[[#This Row],[DATE]],"mmm")</f>
        <v>Oct</v>
      </c>
      <c r="P651" s="12">
        <f>YEAR(Transaction[[#This Row],[DATE]])</f>
        <v>2021</v>
      </c>
    </row>
    <row r="652" spans="1:16" x14ac:dyDescent="0.3">
      <c r="A652" s="11">
        <v>44481</v>
      </c>
      <c r="B652" s="12" t="str" cm="1">
        <f t="array" ref="B652">_xlfn.XLOOKUP(G652,Product[[#All],[PRODUCT NAME]],Product[[#All],[CODE]],"",0,1)</f>
        <v>FOD006</v>
      </c>
      <c r="C652" s="12">
        <v>86</v>
      </c>
      <c r="D652" s="12" t="s">
        <v>53</v>
      </c>
      <c r="E652" s="12" t="s">
        <v>132</v>
      </c>
      <c r="F652" s="13">
        <v>0</v>
      </c>
      <c r="G652" s="12" t="s">
        <v>6</v>
      </c>
      <c r="H652" s="12" t="str">
        <f>VLOOKUP(LEFT(B652,3),Table2[#All],2,)</f>
        <v>Food</v>
      </c>
      <c r="I652" s="12" t="s">
        <v>1</v>
      </c>
      <c r="J652" s="14">
        <f>VLOOKUP(Transaction!B652,Product[#All],5,0)</f>
        <v>4800</v>
      </c>
      <c r="K652" s="14">
        <f>VLOOKUP(Transaction!B652,Product[#All],6,0)</f>
        <v>6500</v>
      </c>
      <c r="L652" s="19">
        <f>Transaction[[#This Row],[QTY]]*Transaction[[#This Row],[PURCHASE PRICE]]</f>
        <v>412800</v>
      </c>
      <c r="M652" s="19">
        <f>Transaction[[#This Row],[QTY]]*Transaction[[#This Row],[SELLING PRICE]]</f>
        <v>559000</v>
      </c>
      <c r="N652" s="12">
        <f>DAY(Transaction[[#This Row],[DATE]])</f>
        <v>12</v>
      </c>
      <c r="O652" s="12" t="str">
        <f>TEXT(Transaction[[#This Row],[DATE]],"mmm")</f>
        <v>Oct</v>
      </c>
      <c r="P652" s="12">
        <f>YEAR(Transaction[[#This Row],[DATE]])</f>
        <v>2021</v>
      </c>
    </row>
    <row r="653" spans="1:16" x14ac:dyDescent="0.3">
      <c r="A653" s="11">
        <v>44482</v>
      </c>
      <c r="B653" s="12" t="str" cm="1">
        <f t="array" ref="B653">_xlfn.XLOOKUP(G653,Product[[#All],[PRODUCT NAME]],Product[[#All],[CODE]],"",0,1)</f>
        <v>BEV009</v>
      </c>
      <c r="C653" s="12">
        <v>81</v>
      </c>
      <c r="D653" s="12" t="s">
        <v>53</v>
      </c>
      <c r="E653" s="12" t="s">
        <v>132</v>
      </c>
      <c r="F653" s="13">
        <v>0</v>
      </c>
      <c r="G653" s="12" t="s">
        <v>19</v>
      </c>
      <c r="H653" s="12" t="str">
        <f>VLOOKUP(LEFT(B653,3),Table2[#All],2,)</f>
        <v>Beverage</v>
      </c>
      <c r="I653" s="12" t="s">
        <v>1</v>
      </c>
      <c r="J653" s="14">
        <f>VLOOKUP(Transaction!B653,Product[#All],5,0)</f>
        <v>6500</v>
      </c>
      <c r="K653" s="14">
        <f>VLOOKUP(Transaction!B653,Product[#All],6,0)</f>
        <v>8500</v>
      </c>
      <c r="L653" s="19">
        <f>Transaction[[#This Row],[QTY]]*Transaction[[#This Row],[PURCHASE PRICE]]</f>
        <v>526500</v>
      </c>
      <c r="M653" s="19">
        <f>Transaction[[#This Row],[QTY]]*Transaction[[#This Row],[SELLING PRICE]]</f>
        <v>688500</v>
      </c>
      <c r="N653" s="12">
        <f>DAY(Transaction[[#This Row],[DATE]])</f>
        <v>13</v>
      </c>
      <c r="O653" s="12" t="str">
        <f>TEXT(Transaction[[#This Row],[DATE]],"mmm")</f>
        <v>Oct</v>
      </c>
      <c r="P653" s="12">
        <f>YEAR(Transaction[[#This Row],[DATE]])</f>
        <v>2021</v>
      </c>
    </row>
    <row r="654" spans="1:16" x14ac:dyDescent="0.3">
      <c r="A654" s="11">
        <v>44483</v>
      </c>
      <c r="B654" s="12" t="str" cm="1">
        <f t="array" ref="B654">_xlfn.XLOOKUP(G654,Product[[#All],[PRODUCT NAME]],Product[[#All],[CODE]],"",0,1)</f>
        <v>STA002</v>
      </c>
      <c r="C654" s="12">
        <v>70</v>
      </c>
      <c r="D654" s="12" t="s">
        <v>131</v>
      </c>
      <c r="E654" s="12" t="s">
        <v>132</v>
      </c>
      <c r="F654" s="13">
        <v>0</v>
      </c>
      <c r="G654" s="12" t="s">
        <v>32</v>
      </c>
      <c r="H654" s="12" t="str">
        <f>VLOOKUP(LEFT(B654,3),Table2[#All],2,)</f>
        <v>Stationery</v>
      </c>
      <c r="I654" s="12" t="s">
        <v>1</v>
      </c>
      <c r="J654" s="14">
        <f>VLOOKUP(Transaction!B654,Product[#All],5,0)</f>
        <v>5500</v>
      </c>
      <c r="K654" s="14">
        <f>VLOOKUP(Transaction!B654,Product[#All],6,0)</f>
        <v>7500</v>
      </c>
      <c r="L654" s="19">
        <f>Transaction[[#This Row],[QTY]]*Transaction[[#This Row],[PURCHASE PRICE]]</f>
        <v>385000</v>
      </c>
      <c r="M654" s="19">
        <f>Transaction[[#This Row],[QTY]]*Transaction[[#This Row],[SELLING PRICE]]</f>
        <v>525000</v>
      </c>
      <c r="N654" s="12">
        <f>DAY(Transaction[[#This Row],[DATE]])</f>
        <v>14</v>
      </c>
      <c r="O654" s="12" t="str">
        <f>TEXT(Transaction[[#This Row],[DATE]],"mmm")</f>
        <v>Oct</v>
      </c>
      <c r="P654" s="12">
        <f>YEAR(Transaction[[#This Row],[DATE]])</f>
        <v>2021</v>
      </c>
    </row>
    <row r="655" spans="1:16" x14ac:dyDescent="0.3">
      <c r="A655" s="11">
        <v>44484</v>
      </c>
      <c r="B655" s="12" t="str" cm="1">
        <f t="array" ref="B655">_xlfn.XLOOKUP(G655,Product[[#All],[PRODUCT NAME]],Product[[#All],[CODE]],"",0,1)</f>
        <v>BEV008</v>
      </c>
      <c r="C655" s="12">
        <v>78</v>
      </c>
      <c r="D655" s="12" t="s">
        <v>131</v>
      </c>
      <c r="E655" s="12" t="s">
        <v>132</v>
      </c>
      <c r="F655" s="13">
        <v>0</v>
      </c>
      <c r="G655" s="12" t="s">
        <v>18</v>
      </c>
      <c r="H655" s="12" t="str">
        <f>VLOOKUP(LEFT(B655,3),Table2[#All],2,)</f>
        <v>Beverage</v>
      </c>
      <c r="I655" s="12" t="s">
        <v>1</v>
      </c>
      <c r="J655" s="14">
        <f>VLOOKUP(Transaction!B655,Product[#All],5,0)</f>
        <v>11000</v>
      </c>
      <c r="K655" s="14">
        <f>VLOOKUP(Transaction!B655,Product[#All],6,0)</f>
        <v>14000</v>
      </c>
      <c r="L655" s="19">
        <f>Transaction[[#This Row],[QTY]]*Transaction[[#This Row],[PURCHASE PRICE]]</f>
        <v>858000</v>
      </c>
      <c r="M655" s="19">
        <f>Transaction[[#This Row],[QTY]]*Transaction[[#This Row],[SELLING PRICE]]</f>
        <v>1092000</v>
      </c>
      <c r="N655" s="12">
        <f>DAY(Transaction[[#This Row],[DATE]])</f>
        <v>15</v>
      </c>
      <c r="O655" s="12" t="str">
        <f>TEXT(Transaction[[#This Row],[DATE]],"mmm")</f>
        <v>Oct</v>
      </c>
      <c r="P655" s="12">
        <f>YEAR(Transaction[[#This Row],[DATE]])</f>
        <v>2021</v>
      </c>
    </row>
    <row r="656" spans="1:16" x14ac:dyDescent="0.3">
      <c r="A656" s="11">
        <v>44485</v>
      </c>
      <c r="B656" s="12" t="str" cm="1">
        <f t="array" ref="B656">_xlfn.XLOOKUP(G656,Product[[#All],[PRODUCT NAME]],Product[[#All],[CODE]],"",0,1)</f>
        <v>STA010</v>
      </c>
      <c r="C656" s="12">
        <v>76</v>
      </c>
      <c r="D656" s="12" t="s">
        <v>53</v>
      </c>
      <c r="E656" s="12" t="s">
        <v>52</v>
      </c>
      <c r="F656" s="13">
        <v>0</v>
      </c>
      <c r="G656" s="12" t="s">
        <v>40</v>
      </c>
      <c r="H656" s="12" t="str">
        <f>VLOOKUP(LEFT(B656,3),Table2[#All],2,)</f>
        <v>Stationery</v>
      </c>
      <c r="I656" s="12" t="s">
        <v>1</v>
      </c>
      <c r="J656" s="14">
        <f>VLOOKUP(Transaction!B656,Product[#All],5,0)</f>
        <v>3800</v>
      </c>
      <c r="K656" s="14">
        <f>VLOOKUP(Transaction!B656,Product[#All],6,0)</f>
        <v>5500</v>
      </c>
      <c r="L656" s="19">
        <f>Transaction[[#This Row],[QTY]]*Transaction[[#This Row],[PURCHASE PRICE]]</f>
        <v>288800</v>
      </c>
      <c r="M656" s="19">
        <f>Transaction[[#This Row],[QTY]]*Transaction[[#This Row],[SELLING PRICE]]</f>
        <v>418000</v>
      </c>
      <c r="N656" s="12">
        <f>DAY(Transaction[[#This Row],[DATE]])</f>
        <v>16</v>
      </c>
      <c r="O656" s="12" t="str">
        <f>TEXT(Transaction[[#This Row],[DATE]],"mmm")</f>
        <v>Oct</v>
      </c>
      <c r="P656" s="12">
        <f>YEAR(Transaction[[#This Row],[DATE]])</f>
        <v>2021</v>
      </c>
    </row>
    <row r="657" spans="1:16" x14ac:dyDescent="0.3">
      <c r="A657" s="11">
        <v>44486</v>
      </c>
      <c r="B657" s="12" t="str" cm="1">
        <f t="array" ref="B657">_xlfn.XLOOKUP(G657,Product[[#All],[PRODUCT NAME]],Product[[#All],[CODE]],"",0,1)</f>
        <v>BEV007</v>
      </c>
      <c r="C657" s="12">
        <v>73</v>
      </c>
      <c r="D657" s="12" t="s">
        <v>53</v>
      </c>
      <c r="E657" s="12" t="s">
        <v>52</v>
      </c>
      <c r="F657" s="13">
        <v>0</v>
      </c>
      <c r="G657" s="12" t="s">
        <v>17</v>
      </c>
      <c r="H657" s="12" t="str">
        <f>VLOOKUP(LEFT(B657,3),Table2[#All],2,)</f>
        <v>Beverage</v>
      </c>
      <c r="I657" s="12" t="s">
        <v>1</v>
      </c>
      <c r="J657" s="14">
        <f>VLOOKUP(Transaction!B657,Product[#All],5,0)</f>
        <v>9800</v>
      </c>
      <c r="K657" s="14">
        <f>VLOOKUP(Transaction!B657,Product[#All],6,0)</f>
        <v>12500</v>
      </c>
      <c r="L657" s="19">
        <f>Transaction[[#This Row],[QTY]]*Transaction[[#This Row],[PURCHASE PRICE]]</f>
        <v>715400</v>
      </c>
      <c r="M657" s="19">
        <f>Transaction[[#This Row],[QTY]]*Transaction[[#This Row],[SELLING PRICE]]</f>
        <v>912500</v>
      </c>
      <c r="N657" s="12">
        <f>DAY(Transaction[[#This Row],[DATE]])</f>
        <v>17</v>
      </c>
      <c r="O657" s="12" t="str">
        <f>TEXT(Transaction[[#This Row],[DATE]],"mmm")</f>
        <v>Oct</v>
      </c>
      <c r="P657" s="12">
        <f>YEAR(Transaction[[#This Row],[DATE]])</f>
        <v>2021</v>
      </c>
    </row>
    <row r="658" spans="1:16" x14ac:dyDescent="0.3">
      <c r="A658" s="11">
        <v>44487</v>
      </c>
      <c r="B658" s="12" t="str" cm="1">
        <f t="array" ref="B658">_xlfn.XLOOKUP(G658,Product[[#All],[PRODUCT NAME]],Product[[#All],[CODE]],"",0,1)</f>
        <v>FOD005</v>
      </c>
      <c r="C658" s="12">
        <v>80</v>
      </c>
      <c r="D658" s="12" t="s">
        <v>131</v>
      </c>
      <c r="E658" s="12" t="s">
        <v>132</v>
      </c>
      <c r="F658" s="13">
        <v>0</v>
      </c>
      <c r="G658" s="12" t="s">
        <v>5</v>
      </c>
      <c r="H658" s="12" t="str">
        <f>VLOOKUP(LEFT(B658,3),Table2[#All],2,)</f>
        <v>Food</v>
      </c>
      <c r="I658" s="12" t="s">
        <v>1</v>
      </c>
      <c r="J658" s="14">
        <f>VLOOKUP(Transaction!B658,Product[#All],5,0)</f>
        <v>12500</v>
      </c>
      <c r="K658" s="14">
        <f>VLOOKUP(Transaction!B658,Product[#All],6,0)</f>
        <v>15000</v>
      </c>
      <c r="L658" s="19">
        <f>Transaction[[#This Row],[QTY]]*Transaction[[#This Row],[PURCHASE PRICE]]</f>
        <v>1000000</v>
      </c>
      <c r="M658" s="19">
        <f>Transaction[[#This Row],[QTY]]*Transaction[[#This Row],[SELLING PRICE]]</f>
        <v>1200000</v>
      </c>
      <c r="N658" s="12">
        <f>DAY(Transaction[[#This Row],[DATE]])</f>
        <v>18</v>
      </c>
      <c r="O658" s="12" t="str">
        <f>TEXT(Transaction[[#This Row],[DATE]],"mmm")</f>
        <v>Oct</v>
      </c>
      <c r="P658" s="12">
        <f>YEAR(Transaction[[#This Row],[DATE]])</f>
        <v>2021</v>
      </c>
    </row>
    <row r="659" spans="1:16" x14ac:dyDescent="0.3">
      <c r="A659" s="11">
        <v>44488</v>
      </c>
      <c r="B659" s="12" t="str" cm="1">
        <f t="array" ref="B659">_xlfn.XLOOKUP(G659,Product[[#All],[PRODUCT NAME]],Product[[#All],[CODE]],"",0,1)</f>
        <v>ELC002</v>
      </c>
      <c r="C659" s="12">
        <v>90</v>
      </c>
      <c r="D659" s="12" t="s">
        <v>130</v>
      </c>
      <c r="E659" s="12" t="s">
        <v>52</v>
      </c>
      <c r="F659" s="13">
        <v>0</v>
      </c>
      <c r="G659" s="12" t="s">
        <v>42</v>
      </c>
      <c r="H659" s="12" t="str">
        <f>VLOOKUP(LEFT(B659,3),Table2[#All],2,)</f>
        <v>Electronics</v>
      </c>
      <c r="I659" s="12" t="s">
        <v>1</v>
      </c>
      <c r="J659" s="14">
        <f>VLOOKUP(Transaction!B659,Product[#All],5,0)</f>
        <v>20000</v>
      </c>
      <c r="K659" s="14">
        <f>VLOOKUP(Transaction!B659,Product[#All],6,0)</f>
        <v>30000</v>
      </c>
      <c r="L659" s="19">
        <f>Transaction[[#This Row],[QTY]]*Transaction[[#This Row],[PURCHASE PRICE]]</f>
        <v>1800000</v>
      </c>
      <c r="M659" s="19">
        <f>Transaction[[#This Row],[QTY]]*Transaction[[#This Row],[SELLING PRICE]]</f>
        <v>2700000</v>
      </c>
      <c r="N659" s="12">
        <f>DAY(Transaction[[#This Row],[DATE]])</f>
        <v>19</v>
      </c>
      <c r="O659" s="12" t="str">
        <f>TEXT(Transaction[[#This Row],[DATE]],"mmm")</f>
        <v>Oct</v>
      </c>
      <c r="P659" s="12">
        <f>YEAR(Transaction[[#This Row],[DATE]])</f>
        <v>2021</v>
      </c>
    </row>
    <row r="660" spans="1:16" x14ac:dyDescent="0.3">
      <c r="A660" s="11">
        <v>44489</v>
      </c>
      <c r="B660" s="12" t="str" cm="1">
        <f t="array" ref="B660">_xlfn.XLOOKUP(G660,Product[[#All],[PRODUCT NAME]],Product[[#All],[CODE]],"",0,1)</f>
        <v>ELC001</v>
      </c>
      <c r="C660" s="12">
        <v>86</v>
      </c>
      <c r="D660" s="12" t="s">
        <v>53</v>
      </c>
      <c r="E660" s="12" t="s">
        <v>52</v>
      </c>
      <c r="F660" s="13">
        <v>0</v>
      </c>
      <c r="G660" s="12" t="s">
        <v>41</v>
      </c>
      <c r="H660" s="12" t="str">
        <f>VLOOKUP(LEFT(B660,3),Table2[#All],2,)</f>
        <v>Electronics</v>
      </c>
      <c r="I660" s="12" t="s">
        <v>1</v>
      </c>
      <c r="J660" s="14">
        <f>VLOOKUP(Transaction!B660,Product[#All],5,0)</f>
        <v>10000</v>
      </c>
      <c r="K660" s="14">
        <f>VLOOKUP(Transaction!B660,Product[#All],6,0)</f>
        <v>15000</v>
      </c>
      <c r="L660" s="19">
        <f>Transaction[[#This Row],[QTY]]*Transaction[[#This Row],[PURCHASE PRICE]]</f>
        <v>860000</v>
      </c>
      <c r="M660" s="19">
        <f>Transaction[[#This Row],[QTY]]*Transaction[[#This Row],[SELLING PRICE]]</f>
        <v>1290000</v>
      </c>
      <c r="N660" s="12">
        <f>DAY(Transaction[[#This Row],[DATE]])</f>
        <v>20</v>
      </c>
      <c r="O660" s="12" t="str">
        <f>TEXT(Transaction[[#This Row],[DATE]],"mmm")</f>
        <v>Oct</v>
      </c>
      <c r="P660" s="12">
        <f>YEAR(Transaction[[#This Row],[DATE]])</f>
        <v>2021</v>
      </c>
    </row>
    <row r="661" spans="1:16" x14ac:dyDescent="0.3">
      <c r="A661" s="11">
        <v>44490</v>
      </c>
      <c r="B661" s="12" t="str" cm="1">
        <f t="array" ref="B661">_xlfn.XLOOKUP(G661,Product[[#All],[PRODUCT NAME]],Product[[#All],[CODE]],"",0,1)</f>
        <v>BEV004</v>
      </c>
      <c r="C661" s="12">
        <v>70</v>
      </c>
      <c r="D661" s="12" t="s">
        <v>131</v>
      </c>
      <c r="E661" s="12" t="s">
        <v>132</v>
      </c>
      <c r="F661" s="13">
        <v>0</v>
      </c>
      <c r="G661" s="12" t="s">
        <v>14</v>
      </c>
      <c r="H661" s="12" t="str">
        <f>VLOOKUP(LEFT(B661,3),Table2[#All],2,)</f>
        <v>Beverage</v>
      </c>
      <c r="I661" s="12" t="s">
        <v>1</v>
      </c>
      <c r="J661" s="14">
        <f>VLOOKUP(Transaction!B661,Product[#All],5,0)</f>
        <v>8000</v>
      </c>
      <c r="K661" s="14">
        <f>VLOOKUP(Transaction!B661,Product[#All],6,0)</f>
        <v>10500</v>
      </c>
      <c r="L661" s="19">
        <f>Transaction[[#This Row],[QTY]]*Transaction[[#This Row],[PURCHASE PRICE]]</f>
        <v>560000</v>
      </c>
      <c r="M661" s="19">
        <f>Transaction[[#This Row],[QTY]]*Transaction[[#This Row],[SELLING PRICE]]</f>
        <v>735000</v>
      </c>
      <c r="N661" s="12">
        <f>DAY(Transaction[[#This Row],[DATE]])</f>
        <v>21</v>
      </c>
      <c r="O661" s="12" t="str">
        <f>TEXT(Transaction[[#This Row],[DATE]],"mmm")</f>
        <v>Oct</v>
      </c>
      <c r="P661" s="12">
        <f>YEAR(Transaction[[#This Row],[DATE]])</f>
        <v>2021</v>
      </c>
    </row>
    <row r="662" spans="1:16" x14ac:dyDescent="0.3">
      <c r="A662" s="11">
        <v>44491</v>
      </c>
      <c r="B662" s="12" t="str" cm="1">
        <f t="array" ref="B662">_xlfn.XLOOKUP(G662,Product[[#All],[PRODUCT NAME]],Product[[#All],[CODE]],"",0,1)</f>
        <v>STA004</v>
      </c>
      <c r="C662" s="12">
        <v>79</v>
      </c>
      <c r="D662" s="12" t="s">
        <v>53</v>
      </c>
      <c r="E662" s="12" t="s">
        <v>132</v>
      </c>
      <c r="F662" s="13">
        <v>0</v>
      </c>
      <c r="G662" s="12" t="s">
        <v>34</v>
      </c>
      <c r="H662" s="12" t="str">
        <f>VLOOKUP(LEFT(B662,3),Table2[#All],2,)</f>
        <v>Stationery</v>
      </c>
      <c r="I662" s="12" t="s">
        <v>1</v>
      </c>
      <c r="J662" s="14">
        <f>VLOOKUP(Transaction!B662,Product[#All],5,0)</f>
        <v>1800</v>
      </c>
      <c r="K662" s="14">
        <f>VLOOKUP(Transaction!B662,Product[#All],6,0)</f>
        <v>3000</v>
      </c>
      <c r="L662" s="19">
        <f>Transaction[[#This Row],[QTY]]*Transaction[[#This Row],[PURCHASE PRICE]]</f>
        <v>142200</v>
      </c>
      <c r="M662" s="19">
        <f>Transaction[[#This Row],[QTY]]*Transaction[[#This Row],[SELLING PRICE]]</f>
        <v>237000</v>
      </c>
      <c r="N662" s="12">
        <f>DAY(Transaction[[#This Row],[DATE]])</f>
        <v>22</v>
      </c>
      <c r="O662" s="12" t="str">
        <f>TEXT(Transaction[[#This Row],[DATE]],"mmm")</f>
        <v>Oct</v>
      </c>
      <c r="P662" s="12">
        <f>YEAR(Transaction[[#This Row],[DATE]])</f>
        <v>2021</v>
      </c>
    </row>
    <row r="663" spans="1:16" x14ac:dyDescent="0.3">
      <c r="A663" s="11">
        <v>44492</v>
      </c>
      <c r="B663" s="12" t="str" cm="1">
        <f t="array" ref="B663">_xlfn.XLOOKUP(G663,Product[[#All],[PRODUCT NAME]],Product[[#All],[CODE]],"",0,1)</f>
        <v>FOD009</v>
      </c>
      <c r="C663" s="12">
        <v>87</v>
      </c>
      <c r="D663" s="12" t="s">
        <v>130</v>
      </c>
      <c r="E663" s="12" t="s">
        <v>52</v>
      </c>
      <c r="F663" s="13">
        <v>0</v>
      </c>
      <c r="G663" s="12" t="s">
        <v>9</v>
      </c>
      <c r="H663" s="12" t="str">
        <f>VLOOKUP(LEFT(B663,3),Table2[#All],2,)</f>
        <v>Food</v>
      </c>
      <c r="I663" s="12" t="s">
        <v>1</v>
      </c>
      <c r="J663" s="14">
        <f>VLOOKUP(Transaction!B663,Product[#All],5,0)</f>
        <v>5500</v>
      </c>
      <c r="K663" s="14">
        <f>VLOOKUP(Transaction!B663,Product[#All],6,0)</f>
        <v>7250</v>
      </c>
      <c r="L663" s="19">
        <f>Transaction[[#This Row],[QTY]]*Transaction[[#This Row],[PURCHASE PRICE]]</f>
        <v>478500</v>
      </c>
      <c r="M663" s="19">
        <f>Transaction[[#This Row],[QTY]]*Transaction[[#This Row],[SELLING PRICE]]</f>
        <v>630750</v>
      </c>
      <c r="N663" s="12">
        <f>DAY(Transaction[[#This Row],[DATE]])</f>
        <v>23</v>
      </c>
      <c r="O663" s="12" t="str">
        <f>TEXT(Transaction[[#This Row],[DATE]],"mmm")</f>
        <v>Oct</v>
      </c>
      <c r="P663" s="12">
        <f>YEAR(Transaction[[#This Row],[DATE]])</f>
        <v>2021</v>
      </c>
    </row>
    <row r="664" spans="1:16" x14ac:dyDescent="0.3">
      <c r="A664" s="11">
        <v>44493</v>
      </c>
      <c r="B664" s="12" t="str" cm="1">
        <f t="array" ref="B664">_xlfn.XLOOKUP(G664,Product[[#All],[PRODUCT NAME]],Product[[#All],[CODE]],"",0,1)</f>
        <v>PRC008</v>
      </c>
      <c r="C664" s="12">
        <v>71</v>
      </c>
      <c r="D664" s="12" t="s">
        <v>53</v>
      </c>
      <c r="E664" s="12" t="s">
        <v>52</v>
      </c>
      <c r="F664" s="13">
        <v>0</v>
      </c>
      <c r="G664" s="12" t="s">
        <v>28</v>
      </c>
      <c r="H664" s="12" t="str">
        <f>VLOOKUP(LEFT(B664,3),Table2[#All],2,)</f>
        <v>Personal Care</v>
      </c>
      <c r="I664" s="12" t="s">
        <v>1</v>
      </c>
      <c r="J664" s="14">
        <f>VLOOKUP(Transaction!B664,Product[#All],5,0)</f>
        <v>13500</v>
      </c>
      <c r="K664" s="14">
        <f>VLOOKUP(Transaction!B664,Product[#All],6,0)</f>
        <v>17000</v>
      </c>
      <c r="L664" s="19">
        <f>Transaction[[#This Row],[QTY]]*Transaction[[#This Row],[PURCHASE PRICE]]</f>
        <v>958500</v>
      </c>
      <c r="M664" s="19">
        <f>Transaction[[#This Row],[QTY]]*Transaction[[#This Row],[SELLING PRICE]]</f>
        <v>1207000</v>
      </c>
      <c r="N664" s="12">
        <f>DAY(Transaction[[#This Row],[DATE]])</f>
        <v>24</v>
      </c>
      <c r="O664" s="12" t="str">
        <f>TEXT(Transaction[[#This Row],[DATE]],"mmm")</f>
        <v>Oct</v>
      </c>
      <c r="P664" s="12">
        <f>YEAR(Transaction[[#This Row],[DATE]])</f>
        <v>2021</v>
      </c>
    </row>
    <row r="665" spans="1:16" x14ac:dyDescent="0.3">
      <c r="A665" s="11">
        <v>44494</v>
      </c>
      <c r="B665" s="12" t="str" cm="1">
        <f t="array" ref="B665">_xlfn.XLOOKUP(G665,Product[[#All],[PRODUCT NAME]],Product[[#All],[CODE]],"",0,1)</f>
        <v>BEV007</v>
      </c>
      <c r="C665" s="12">
        <v>90</v>
      </c>
      <c r="D665" s="12" t="s">
        <v>53</v>
      </c>
      <c r="E665" s="12" t="s">
        <v>132</v>
      </c>
      <c r="F665" s="13">
        <v>0</v>
      </c>
      <c r="G665" s="12" t="s">
        <v>17</v>
      </c>
      <c r="H665" s="12" t="str">
        <f>VLOOKUP(LEFT(B665,3),Table2[#All],2,)</f>
        <v>Beverage</v>
      </c>
      <c r="I665" s="12" t="s">
        <v>1</v>
      </c>
      <c r="J665" s="14">
        <f>VLOOKUP(Transaction!B665,Product[#All],5,0)</f>
        <v>9800</v>
      </c>
      <c r="K665" s="14">
        <f>VLOOKUP(Transaction!B665,Product[#All],6,0)</f>
        <v>12500</v>
      </c>
      <c r="L665" s="19">
        <f>Transaction[[#This Row],[QTY]]*Transaction[[#This Row],[PURCHASE PRICE]]</f>
        <v>882000</v>
      </c>
      <c r="M665" s="19">
        <f>Transaction[[#This Row],[QTY]]*Transaction[[#This Row],[SELLING PRICE]]</f>
        <v>1125000</v>
      </c>
      <c r="N665" s="12">
        <f>DAY(Transaction[[#This Row],[DATE]])</f>
        <v>25</v>
      </c>
      <c r="O665" s="12" t="str">
        <f>TEXT(Transaction[[#This Row],[DATE]],"mmm")</f>
        <v>Oct</v>
      </c>
      <c r="P665" s="12">
        <f>YEAR(Transaction[[#This Row],[DATE]])</f>
        <v>2021</v>
      </c>
    </row>
    <row r="666" spans="1:16" x14ac:dyDescent="0.3">
      <c r="A666" s="11">
        <v>44495</v>
      </c>
      <c r="B666" s="12" t="str" cm="1">
        <f t="array" ref="B666">_xlfn.XLOOKUP(G666,Product[[#All],[PRODUCT NAME]],Product[[#All],[CODE]],"",0,1)</f>
        <v>FOD003</v>
      </c>
      <c r="C666" s="12">
        <v>77</v>
      </c>
      <c r="D666" s="12" t="s">
        <v>130</v>
      </c>
      <c r="E666" s="12" t="s">
        <v>52</v>
      </c>
      <c r="F666" s="13">
        <v>0</v>
      </c>
      <c r="G666" s="12" t="s">
        <v>3</v>
      </c>
      <c r="H666" s="12" t="str">
        <f>VLOOKUP(LEFT(B666,3),Table2[#All],2,)</f>
        <v>Food</v>
      </c>
      <c r="I666" s="12" t="s">
        <v>1</v>
      </c>
      <c r="J666" s="14">
        <f>VLOOKUP(Transaction!B666,Product[#All],5,0)</f>
        <v>8750</v>
      </c>
      <c r="K666" s="14">
        <f>VLOOKUP(Transaction!B666,Product[#All],6,0)</f>
        <v>10500</v>
      </c>
      <c r="L666" s="19">
        <f>Transaction[[#This Row],[QTY]]*Transaction[[#This Row],[PURCHASE PRICE]]</f>
        <v>673750</v>
      </c>
      <c r="M666" s="19">
        <f>Transaction[[#This Row],[QTY]]*Transaction[[#This Row],[SELLING PRICE]]</f>
        <v>808500</v>
      </c>
      <c r="N666" s="12">
        <f>DAY(Transaction[[#This Row],[DATE]])</f>
        <v>26</v>
      </c>
      <c r="O666" s="12" t="str">
        <f>TEXT(Transaction[[#This Row],[DATE]],"mmm")</f>
        <v>Oct</v>
      </c>
      <c r="P666" s="12">
        <f>YEAR(Transaction[[#This Row],[DATE]])</f>
        <v>2021</v>
      </c>
    </row>
    <row r="667" spans="1:16" x14ac:dyDescent="0.3">
      <c r="A667" s="11">
        <v>44496</v>
      </c>
      <c r="B667" s="12" t="str" cm="1">
        <f t="array" ref="B667">_xlfn.XLOOKUP(G667,Product[[#All],[PRODUCT NAME]],Product[[#All],[CODE]],"",0,1)</f>
        <v>STA003</v>
      </c>
      <c r="C667" s="12">
        <v>82</v>
      </c>
      <c r="D667" s="12" t="s">
        <v>130</v>
      </c>
      <c r="E667" s="12" t="s">
        <v>132</v>
      </c>
      <c r="F667" s="13">
        <v>0</v>
      </c>
      <c r="G667" s="12" t="s">
        <v>33</v>
      </c>
      <c r="H667" s="12" t="str">
        <f>VLOOKUP(LEFT(B667,3),Table2[#All],2,)</f>
        <v>Stationery</v>
      </c>
      <c r="I667" s="12" t="s">
        <v>1</v>
      </c>
      <c r="J667" s="14">
        <f>VLOOKUP(Transaction!B667,Product[#All],5,0)</f>
        <v>2500</v>
      </c>
      <c r="K667" s="14">
        <f>VLOOKUP(Transaction!B667,Product[#All],6,0)</f>
        <v>4000</v>
      </c>
      <c r="L667" s="19">
        <f>Transaction[[#This Row],[QTY]]*Transaction[[#This Row],[PURCHASE PRICE]]</f>
        <v>205000</v>
      </c>
      <c r="M667" s="19">
        <f>Transaction[[#This Row],[QTY]]*Transaction[[#This Row],[SELLING PRICE]]</f>
        <v>328000</v>
      </c>
      <c r="N667" s="12">
        <f>DAY(Transaction[[#This Row],[DATE]])</f>
        <v>27</v>
      </c>
      <c r="O667" s="12" t="str">
        <f>TEXT(Transaction[[#This Row],[DATE]],"mmm")</f>
        <v>Oct</v>
      </c>
      <c r="P667" s="12">
        <f>YEAR(Transaction[[#This Row],[DATE]])</f>
        <v>2021</v>
      </c>
    </row>
    <row r="668" spans="1:16" x14ac:dyDescent="0.3">
      <c r="A668" s="11">
        <v>44497</v>
      </c>
      <c r="B668" s="12" t="str" cm="1">
        <f t="array" ref="B668">_xlfn.XLOOKUP(G668,Product[[#All],[PRODUCT NAME]],Product[[#All],[CODE]],"",0,1)</f>
        <v>STA004</v>
      </c>
      <c r="C668" s="12">
        <v>88</v>
      </c>
      <c r="D668" s="12" t="s">
        <v>131</v>
      </c>
      <c r="E668" s="12" t="s">
        <v>52</v>
      </c>
      <c r="F668" s="13">
        <v>0</v>
      </c>
      <c r="G668" s="12" t="s">
        <v>34</v>
      </c>
      <c r="H668" s="12" t="str">
        <f>VLOOKUP(LEFT(B668,3),Table2[#All],2,)</f>
        <v>Stationery</v>
      </c>
      <c r="I668" s="12" t="s">
        <v>1</v>
      </c>
      <c r="J668" s="14">
        <f>VLOOKUP(Transaction!B668,Product[#All],5,0)</f>
        <v>1800</v>
      </c>
      <c r="K668" s="14">
        <f>VLOOKUP(Transaction!B668,Product[#All],6,0)</f>
        <v>3000</v>
      </c>
      <c r="L668" s="19">
        <f>Transaction[[#This Row],[QTY]]*Transaction[[#This Row],[PURCHASE PRICE]]</f>
        <v>158400</v>
      </c>
      <c r="M668" s="19">
        <f>Transaction[[#This Row],[QTY]]*Transaction[[#This Row],[SELLING PRICE]]</f>
        <v>264000</v>
      </c>
      <c r="N668" s="12">
        <f>DAY(Transaction[[#This Row],[DATE]])</f>
        <v>28</v>
      </c>
      <c r="O668" s="12" t="str">
        <f>TEXT(Transaction[[#This Row],[DATE]],"mmm")</f>
        <v>Oct</v>
      </c>
      <c r="P668" s="12">
        <f>YEAR(Transaction[[#This Row],[DATE]])</f>
        <v>2021</v>
      </c>
    </row>
    <row r="669" spans="1:16" x14ac:dyDescent="0.3">
      <c r="A669" s="11">
        <v>44498</v>
      </c>
      <c r="B669" s="12" t="str" cm="1">
        <f t="array" ref="B669">_xlfn.XLOOKUP(G669,Product[[#All],[PRODUCT NAME]],Product[[#All],[CODE]],"",0,1)</f>
        <v>PRC007</v>
      </c>
      <c r="C669" s="12">
        <v>78</v>
      </c>
      <c r="D669" s="12" t="s">
        <v>131</v>
      </c>
      <c r="E669" s="12" t="s">
        <v>52</v>
      </c>
      <c r="F669" s="13">
        <v>0</v>
      </c>
      <c r="G669" s="12" t="s">
        <v>27</v>
      </c>
      <c r="H669" s="12" t="str">
        <f>VLOOKUP(LEFT(B669,3),Table2[#All],2,)</f>
        <v>Personal Care</v>
      </c>
      <c r="I669" s="12" t="s">
        <v>1</v>
      </c>
      <c r="J669" s="14">
        <f>VLOOKUP(Transaction!B669,Product[#All],5,0)</f>
        <v>9500</v>
      </c>
      <c r="K669" s="14">
        <f>VLOOKUP(Transaction!B669,Product[#All],6,0)</f>
        <v>12000</v>
      </c>
      <c r="L669" s="19">
        <f>Transaction[[#This Row],[QTY]]*Transaction[[#This Row],[PURCHASE PRICE]]</f>
        <v>741000</v>
      </c>
      <c r="M669" s="19">
        <f>Transaction[[#This Row],[QTY]]*Transaction[[#This Row],[SELLING PRICE]]</f>
        <v>936000</v>
      </c>
      <c r="N669" s="12">
        <f>DAY(Transaction[[#This Row],[DATE]])</f>
        <v>29</v>
      </c>
      <c r="O669" s="12" t="str">
        <f>TEXT(Transaction[[#This Row],[DATE]],"mmm")</f>
        <v>Oct</v>
      </c>
      <c r="P669" s="12">
        <f>YEAR(Transaction[[#This Row],[DATE]])</f>
        <v>2021</v>
      </c>
    </row>
    <row r="670" spans="1:16" x14ac:dyDescent="0.3">
      <c r="A670" s="11">
        <v>44499</v>
      </c>
      <c r="B670" s="12" t="str" cm="1">
        <f t="array" ref="B670">_xlfn.XLOOKUP(G670,Product[[#All],[PRODUCT NAME]],Product[[#All],[CODE]],"",0,1)</f>
        <v>ELC003</v>
      </c>
      <c r="C670" s="12">
        <v>71</v>
      </c>
      <c r="D670" s="12" t="s">
        <v>130</v>
      </c>
      <c r="E670" s="12" t="s">
        <v>132</v>
      </c>
      <c r="F670" s="13">
        <v>0</v>
      </c>
      <c r="G670" s="12" t="s">
        <v>43</v>
      </c>
      <c r="H670" s="12" t="str">
        <f>VLOOKUP(LEFT(B670,3),Table2[#All],2,)</f>
        <v>Electronics</v>
      </c>
      <c r="I670" s="12" t="s">
        <v>1</v>
      </c>
      <c r="J670" s="14">
        <f>VLOOKUP(Transaction!B670,Product[#All],5,0)</f>
        <v>15000</v>
      </c>
      <c r="K670" s="14">
        <f>VLOOKUP(Transaction!B670,Product[#All],6,0)</f>
        <v>25000</v>
      </c>
      <c r="L670" s="19">
        <f>Transaction[[#This Row],[QTY]]*Transaction[[#This Row],[PURCHASE PRICE]]</f>
        <v>1065000</v>
      </c>
      <c r="M670" s="19">
        <f>Transaction[[#This Row],[QTY]]*Transaction[[#This Row],[SELLING PRICE]]</f>
        <v>1775000</v>
      </c>
      <c r="N670" s="12">
        <f>DAY(Transaction[[#This Row],[DATE]])</f>
        <v>30</v>
      </c>
      <c r="O670" s="12" t="str">
        <f>TEXT(Transaction[[#This Row],[DATE]],"mmm")</f>
        <v>Oct</v>
      </c>
      <c r="P670" s="12">
        <f>YEAR(Transaction[[#This Row],[DATE]])</f>
        <v>2021</v>
      </c>
    </row>
    <row r="671" spans="1:16" x14ac:dyDescent="0.3">
      <c r="A671" s="11">
        <v>44500</v>
      </c>
      <c r="B671" s="12" t="str" cm="1">
        <f t="array" ref="B671">_xlfn.XLOOKUP(G671,Product[[#All],[PRODUCT NAME]],Product[[#All],[CODE]],"",0,1)</f>
        <v>FOD004</v>
      </c>
      <c r="C671" s="12">
        <v>85</v>
      </c>
      <c r="D671" s="12" t="s">
        <v>53</v>
      </c>
      <c r="E671" s="12" t="s">
        <v>52</v>
      </c>
      <c r="F671" s="13">
        <v>0</v>
      </c>
      <c r="G671" s="12" t="s">
        <v>4</v>
      </c>
      <c r="H671" s="12" t="str">
        <f>VLOOKUP(LEFT(B671,3),Table2[#All],2,)</f>
        <v>Food</v>
      </c>
      <c r="I671" s="12" t="s">
        <v>1</v>
      </c>
      <c r="J671" s="14">
        <f>VLOOKUP(Transaction!B671,Product[#All],5,0)</f>
        <v>6200</v>
      </c>
      <c r="K671" s="14">
        <f>VLOOKUP(Transaction!B671,Product[#All],6,0)</f>
        <v>7800</v>
      </c>
      <c r="L671" s="19">
        <f>Transaction[[#This Row],[QTY]]*Transaction[[#This Row],[PURCHASE PRICE]]</f>
        <v>527000</v>
      </c>
      <c r="M671" s="19">
        <f>Transaction[[#This Row],[QTY]]*Transaction[[#This Row],[SELLING PRICE]]</f>
        <v>663000</v>
      </c>
      <c r="N671" s="12">
        <f>DAY(Transaction[[#This Row],[DATE]])</f>
        <v>31</v>
      </c>
      <c r="O671" s="12" t="str">
        <f>TEXT(Transaction[[#This Row],[DATE]],"mmm")</f>
        <v>Oct</v>
      </c>
      <c r="P671" s="12">
        <f>YEAR(Transaction[[#This Row],[DATE]])</f>
        <v>2021</v>
      </c>
    </row>
    <row r="672" spans="1:16" x14ac:dyDescent="0.3">
      <c r="A672" s="11">
        <v>44501</v>
      </c>
      <c r="B672" s="12" t="str" cm="1">
        <f t="array" ref="B672">_xlfn.XLOOKUP(G672,Product[[#All],[PRODUCT NAME]],Product[[#All],[CODE]],"",0,1)</f>
        <v>ELC009</v>
      </c>
      <c r="C672" s="12">
        <v>76</v>
      </c>
      <c r="D672" s="12" t="s">
        <v>53</v>
      </c>
      <c r="E672" s="12" t="s">
        <v>132</v>
      </c>
      <c r="F672" s="13">
        <v>0</v>
      </c>
      <c r="G672" s="12" t="s">
        <v>48</v>
      </c>
      <c r="H672" s="12" t="str">
        <f>VLOOKUP(LEFT(B672,3),Table2[#All],2,)</f>
        <v>Electronics</v>
      </c>
      <c r="I672" s="12" t="s">
        <v>1</v>
      </c>
      <c r="J672" s="14">
        <f>VLOOKUP(Transaction!B672,Product[#All],5,0)</f>
        <v>12000</v>
      </c>
      <c r="K672" s="14">
        <f>VLOOKUP(Transaction!B672,Product[#All],6,0)</f>
        <v>20000</v>
      </c>
      <c r="L672" s="19">
        <f>Transaction[[#This Row],[QTY]]*Transaction[[#This Row],[PURCHASE PRICE]]</f>
        <v>912000</v>
      </c>
      <c r="M672" s="19">
        <f>Transaction[[#This Row],[QTY]]*Transaction[[#This Row],[SELLING PRICE]]</f>
        <v>1520000</v>
      </c>
      <c r="N672" s="12">
        <f>DAY(Transaction[[#This Row],[DATE]])</f>
        <v>1</v>
      </c>
      <c r="O672" s="12" t="str">
        <f>TEXT(Transaction[[#This Row],[DATE]],"mmm")</f>
        <v>Nov</v>
      </c>
      <c r="P672" s="12">
        <f>YEAR(Transaction[[#This Row],[DATE]])</f>
        <v>2021</v>
      </c>
    </row>
    <row r="673" spans="1:16" x14ac:dyDescent="0.3">
      <c r="A673" s="11">
        <v>44502</v>
      </c>
      <c r="B673" s="12" t="str" cm="1">
        <f t="array" ref="B673">_xlfn.XLOOKUP(G673,Product[[#All],[PRODUCT NAME]],Product[[#All],[CODE]],"",0,1)</f>
        <v>STA010</v>
      </c>
      <c r="C673" s="12">
        <v>83</v>
      </c>
      <c r="D673" s="12" t="s">
        <v>130</v>
      </c>
      <c r="E673" s="12" t="s">
        <v>52</v>
      </c>
      <c r="F673" s="13">
        <v>0</v>
      </c>
      <c r="G673" s="12" t="s">
        <v>40</v>
      </c>
      <c r="H673" s="12" t="str">
        <f>VLOOKUP(LEFT(B673,3),Table2[#All],2,)</f>
        <v>Stationery</v>
      </c>
      <c r="I673" s="12" t="s">
        <v>1</v>
      </c>
      <c r="J673" s="14">
        <f>VLOOKUP(Transaction!B673,Product[#All],5,0)</f>
        <v>3800</v>
      </c>
      <c r="K673" s="14">
        <f>VLOOKUP(Transaction!B673,Product[#All],6,0)</f>
        <v>5500</v>
      </c>
      <c r="L673" s="19">
        <f>Transaction[[#This Row],[QTY]]*Transaction[[#This Row],[PURCHASE PRICE]]</f>
        <v>315400</v>
      </c>
      <c r="M673" s="19">
        <f>Transaction[[#This Row],[QTY]]*Transaction[[#This Row],[SELLING PRICE]]</f>
        <v>456500</v>
      </c>
      <c r="N673" s="12">
        <f>DAY(Transaction[[#This Row],[DATE]])</f>
        <v>2</v>
      </c>
      <c r="O673" s="12" t="str">
        <f>TEXT(Transaction[[#This Row],[DATE]],"mmm")</f>
        <v>Nov</v>
      </c>
      <c r="P673" s="12">
        <f>YEAR(Transaction[[#This Row],[DATE]])</f>
        <v>2021</v>
      </c>
    </row>
    <row r="674" spans="1:16" x14ac:dyDescent="0.3">
      <c r="A674" s="11">
        <v>44503</v>
      </c>
      <c r="B674" s="12" t="str" cm="1">
        <f t="array" ref="B674">_xlfn.XLOOKUP(G674,Product[[#All],[PRODUCT NAME]],Product[[#All],[CODE]],"",0,1)</f>
        <v>PRC003</v>
      </c>
      <c r="C674" s="12">
        <v>75</v>
      </c>
      <c r="D674" s="12" t="s">
        <v>130</v>
      </c>
      <c r="E674" s="12" t="s">
        <v>132</v>
      </c>
      <c r="F674" s="13">
        <v>0</v>
      </c>
      <c r="G674" s="12" t="s">
        <v>23</v>
      </c>
      <c r="H674" s="12" t="str">
        <f>VLOOKUP(LEFT(B674,3),Table2[#All],2,)</f>
        <v>Personal Care</v>
      </c>
      <c r="I674" s="12" t="s">
        <v>1</v>
      </c>
      <c r="J674" s="14">
        <f>VLOOKUP(Transaction!B674,Product[#All],5,0)</f>
        <v>6500</v>
      </c>
      <c r="K674" s="14">
        <f>VLOOKUP(Transaction!B674,Product[#All],6,0)</f>
        <v>9000</v>
      </c>
      <c r="L674" s="19">
        <f>Transaction[[#This Row],[QTY]]*Transaction[[#This Row],[PURCHASE PRICE]]</f>
        <v>487500</v>
      </c>
      <c r="M674" s="19">
        <f>Transaction[[#This Row],[QTY]]*Transaction[[#This Row],[SELLING PRICE]]</f>
        <v>675000</v>
      </c>
      <c r="N674" s="12">
        <f>DAY(Transaction[[#This Row],[DATE]])</f>
        <v>3</v>
      </c>
      <c r="O674" s="12" t="str">
        <f>TEXT(Transaction[[#This Row],[DATE]],"mmm")</f>
        <v>Nov</v>
      </c>
      <c r="P674" s="12">
        <f>YEAR(Transaction[[#This Row],[DATE]])</f>
        <v>2021</v>
      </c>
    </row>
    <row r="675" spans="1:16" x14ac:dyDescent="0.3">
      <c r="A675" s="11">
        <v>44504</v>
      </c>
      <c r="B675" s="12" t="str" cm="1">
        <f t="array" ref="B675">_xlfn.XLOOKUP(G675,Product[[#All],[PRODUCT NAME]],Product[[#All],[CODE]],"",0,1)</f>
        <v>PRC007</v>
      </c>
      <c r="C675" s="12">
        <v>87</v>
      </c>
      <c r="D675" s="12" t="s">
        <v>53</v>
      </c>
      <c r="E675" s="12" t="s">
        <v>132</v>
      </c>
      <c r="F675" s="13">
        <v>0</v>
      </c>
      <c r="G675" s="12" t="s">
        <v>27</v>
      </c>
      <c r="H675" s="12" t="str">
        <f>VLOOKUP(LEFT(B675,3),Table2[#All],2,)</f>
        <v>Personal Care</v>
      </c>
      <c r="I675" s="12" t="s">
        <v>1</v>
      </c>
      <c r="J675" s="14">
        <f>VLOOKUP(Transaction!B675,Product[#All],5,0)</f>
        <v>9500</v>
      </c>
      <c r="K675" s="14">
        <f>VLOOKUP(Transaction!B675,Product[#All],6,0)</f>
        <v>12000</v>
      </c>
      <c r="L675" s="19">
        <f>Transaction[[#This Row],[QTY]]*Transaction[[#This Row],[PURCHASE PRICE]]</f>
        <v>826500</v>
      </c>
      <c r="M675" s="19">
        <f>Transaction[[#This Row],[QTY]]*Transaction[[#This Row],[SELLING PRICE]]</f>
        <v>1044000</v>
      </c>
      <c r="N675" s="12">
        <f>DAY(Transaction[[#This Row],[DATE]])</f>
        <v>4</v>
      </c>
      <c r="O675" s="12" t="str">
        <f>TEXT(Transaction[[#This Row],[DATE]],"mmm")</f>
        <v>Nov</v>
      </c>
      <c r="P675" s="12">
        <f>YEAR(Transaction[[#This Row],[DATE]])</f>
        <v>2021</v>
      </c>
    </row>
    <row r="676" spans="1:16" x14ac:dyDescent="0.3">
      <c r="A676" s="11">
        <v>44505</v>
      </c>
      <c r="B676" s="12" t="str" cm="1">
        <f t="array" ref="B676">_xlfn.XLOOKUP(G676,Product[[#All],[PRODUCT NAME]],Product[[#All],[CODE]],"",0,1)</f>
        <v>ELC007</v>
      </c>
      <c r="C676" s="12">
        <v>77</v>
      </c>
      <c r="D676" s="12" t="s">
        <v>53</v>
      </c>
      <c r="E676" s="12" t="s">
        <v>132</v>
      </c>
      <c r="F676" s="13">
        <v>0</v>
      </c>
      <c r="G676" s="12" t="s">
        <v>46</v>
      </c>
      <c r="H676" s="12" t="str">
        <f>VLOOKUP(LEFT(B676,3),Table2[#All],2,)</f>
        <v>Electronics</v>
      </c>
      <c r="I676" s="12" t="s">
        <v>1</v>
      </c>
      <c r="J676" s="14">
        <f>VLOOKUP(Transaction!B676,Product[#All],5,0)</f>
        <v>18000</v>
      </c>
      <c r="K676" s="14">
        <f>VLOOKUP(Transaction!B676,Product[#All],6,0)</f>
        <v>27000</v>
      </c>
      <c r="L676" s="19">
        <f>Transaction[[#This Row],[QTY]]*Transaction[[#This Row],[PURCHASE PRICE]]</f>
        <v>1386000</v>
      </c>
      <c r="M676" s="19">
        <f>Transaction[[#This Row],[QTY]]*Transaction[[#This Row],[SELLING PRICE]]</f>
        <v>2079000</v>
      </c>
      <c r="N676" s="12">
        <f>DAY(Transaction[[#This Row],[DATE]])</f>
        <v>5</v>
      </c>
      <c r="O676" s="12" t="str">
        <f>TEXT(Transaction[[#This Row],[DATE]],"mmm")</f>
        <v>Nov</v>
      </c>
      <c r="P676" s="12">
        <f>YEAR(Transaction[[#This Row],[DATE]])</f>
        <v>2021</v>
      </c>
    </row>
    <row r="677" spans="1:16" x14ac:dyDescent="0.3">
      <c r="A677" s="11">
        <v>44506</v>
      </c>
      <c r="B677" s="12" t="str" cm="1">
        <f t="array" ref="B677">_xlfn.XLOOKUP(G677,Product[[#All],[PRODUCT NAME]],Product[[#All],[CODE]],"",0,1)</f>
        <v>STA002</v>
      </c>
      <c r="C677" s="12">
        <v>75</v>
      </c>
      <c r="D677" s="12" t="s">
        <v>53</v>
      </c>
      <c r="E677" s="12" t="s">
        <v>132</v>
      </c>
      <c r="F677" s="13">
        <v>0</v>
      </c>
      <c r="G677" s="12" t="s">
        <v>32</v>
      </c>
      <c r="H677" s="12" t="str">
        <f>VLOOKUP(LEFT(B677,3),Table2[#All],2,)</f>
        <v>Stationery</v>
      </c>
      <c r="I677" s="12" t="s">
        <v>1</v>
      </c>
      <c r="J677" s="14">
        <f>VLOOKUP(Transaction!B677,Product[#All],5,0)</f>
        <v>5500</v>
      </c>
      <c r="K677" s="14">
        <f>VLOOKUP(Transaction!B677,Product[#All],6,0)</f>
        <v>7500</v>
      </c>
      <c r="L677" s="19">
        <f>Transaction[[#This Row],[QTY]]*Transaction[[#This Row],[PURCHASE PRICE]]</f>
        <v>412500</v>
      </c>
      <c r="M677" s="19">
        <f>Transaction[[#This Row],[QTY]]*Transaction[[#This Row],[SELLING PRICE]]</f>
        <v>562500</v>
      </c>
      <c r="N677" s="12">
        <f>DAY(Transaction[[#This Row],[DATE]])</f>
        <v>6</v>
      </c>
      <c r="O677" s="12" t="str">
        <f>TEXT(Transaction[[#This Row],[DATE]],"mmm")</f>
        <v>Nov</v>
      </c>
      <c r="P677" s="12">
        <f>YEAR(Transaction[[#This Row],[DATE]])</f>
        <v>2021</v>
      </c>
    </row>
    <row r="678" spans="1:16" x14ac:dyDescent="0.3">
      <c r="A678" s="11">
        <v>44507</v>
      </c>
      <c r="B678" s="12" t="str" cm="1">
        <f t="array" ref="B678">_xlfn.XLOOKUP(G678,Product[[#All],[PRODUCT NAME]],Product[[#All],[CODE]],"",0,1)</f>
        <v>PRC004</v>
      </c>
      <c r="C678" s="12">
        <v>70</v>
      </c>
      <c r="D678" s="12" t="s">
        <v>130</v>
      </c>
      <c r="E678" s="12" t="s">
        <v>132</v>
      </c>
      <c r="F678" s="13">
        <v>0</v>
      </c>
      <c r="G678" s="12" t="s">
        <v>24</v>
      </c>
      <c r="H678" s="12" t="str">
        <f>VLOOKUP(LEFT(B678,3),Table2[#All],2,)</f>
        <v>Personal Care</v>
      </c>
      <c r="I678" s="12" t="s">
        <v>1</v>
      </c>
      <c r="J678" s="14">
        <f>VLOOKUP(Transaction!B678,Product[#All],5,0)</f>
        <v>7200</v>
      </c>
      <c r="K678" s="14">
        <f>VLOOKUP(Transaction!B678,Product[#All],6,0)</f>
        <v>10000</v>
      </c>
      <c r="L678" s="19">
        <f>Transaction[[#This Row],[QTY]]*Transaction[[#This Row],[PURCHASE PRICE]]</f>
        <v>504000</v>
      </c>
      <c r="M678" s="19">
        <f>Transaction[[#This Row],[QTY]]*Transaction[[#This Row],[SELLING PRICE]]</f>
        <v>700000</v>
      </c>
      <c r="N678" s="12">
        <f>DAY(Transaction[[#This Row],[DATE]])</f>
        <v>7</v>
      </c>
      <c r="O678" s="12" t="str">
        <f>TEXT(Transaction[[#This Row],[DATE]],"mmm")</f>
        <v>Nov</v>
      </c>
      <c r="P678" s="12">
        <f>YEAR(Transaction[[#This Row],[DATE]])</f>
        <v>2021</v>
      </c>
    </row>
    <row r="679" spans="1:16" x14ac:dyDescent="0.3">
      <c r="A679" s="11">
        <v>44508</v>
      </c>
      <c r="B679" s="12" t="str" cm="1">
        <f t="array" ref="B679">_xlfn.XLOOKUP(G679,Product[[#All],[PRODUCT NAME]],Product[[#All],[CODE]],"",0,1)</f>
        <v>PRC009</v>
      </c>
      <c r="C679" s="12">
        <v>81</v>
      </c>
      <c r="D679" s="12" t="s">
        <v>53</v>
      </c>
      <c r="E679" s="12" t="s">
        <v>132</v>
      </c>
      <c r="F679" s="13">
        <v>0</v>
      </c>
      <c r="G679" s="12" t="s">
        <v>29</v>
      </c>
      <c r="H679" s="12" t="str">
        <f>VLOOKUP(LEFT(B679,3),Table2[#All],2,)</f>
        <v>Personal Care</v>
      </c>
      <c r="I679" s="12" t="s">
        <v>1</v>
      </c>
      <c r="J679" s="14">
        <f>VLOOKUP(Transaction!B679,Product[#All],5,0)</f>
        <v>21000</v>
      </c>
      <c r="K679" s="14">
        <f>VLOOKUP(Transaction!B679,Product[#All],6,0)</f>
        <v>25000</v>
      </c>
      <c r="L679" s="19">
        <f>Transaction[[#This Row],[QTY]]*Transaction[[#This Row],[PURCHASE PRICE]]</f>
        <v>1701000</v>
      </c>
      <c r="M679" s="19">
        <f>Transaction[[#This Row],[QTY]]*Transaction[[#This Row],[SELLING PRICE]]</f>
        <v>2025000</v>
      </c>
      <c r="N679" s="12">
        <f>DAY(Transaction[[#This Row],[DATE]])</f>
        <v>8</v>
      </c>
      <c r="O679" s="12" t="str">
        <f>TEXT(Transaction[[#This Row],[DATE]],"mmm")</f>
        <v>Nov</v>
      </c>
      <c r="P679" s="12">
        <f>YEAR(Transaction[[#This Row],[DATE]])</f>
        <v>2021</v>
      </c>
    </row>
    <row r="680" spans="1:16" x14ac:dyDescent="0.3">
      <c r="A680" s="11">
        <v>44509</v>
      </c>
      <c r="B680" s="12" t="str" cm="1">
        <f t="array" ref="B680">_xlfn.XLOOKUP(G680,Product[[#All],[PRODUCT NAME]],Product[[#All],[CODE]],"",0,1)</f>
        <v>FOD001</v>
      </c>
      <c r="C680" s="12">
        <v>76</v>
      </c>
      <c r="D680" s="12" t="s">
        <v>53</v>
      </c>
      <c r="E680" s="12" t="s">
        <v>132</v>
      </c>
      <c r="F680" s="13">
        <v>0</v>
      </c>
      <c r="G680" s="12" t="s">
        <v>0</v>
      </c>
      <c r="H680" s="12" t="str">
        <f>VLOOKUP(LEFT(B680,3),Table2[#All],2,)</f>
        <v>Food</v>
      </c>
      <c r="I680" s="12" t="s">
        <v>1</v>
      </c>
      <c r="J680" s="14">
        <f>VLOOKUP(Transaction!B680,Product[#All],5,0)</f>
        <v>9000</v>
      </c>
      <c r="K680" s="14">
        <f>VLOOKUP(Transaction!B680,Product[#All],6,0)</f>
        <v>11000</v>
      </c>
      <c r="L680" s="19">
        <f>Transaction[[#This Row],[QTY]]*Transaction[[#This Row],[PURCHASE PRICE]]</f>
        <v>684000</v>
      </c>
      <c r="M680" s="19">
        <f>Transaction[[#This Row],[QTY]]*Transaction[[#This Row],[SELLING PRICE]]</f>
        <v>836000</v>
      </c>
      <c r="N680" s="12">
        <f>DAY(Transaction[[#This Row],[DATE]])</f>
        <v>9</v>
      </c>
      <c r="O680" s="12" t="str">
        <f>TEXT(Transaction[[#This Row],[DATE]],"mmm")</f>
        <v>Nov</v>
      </c>
      <c r="P680" s="12">
        <f>YEAR(Transaction[[#This Row],[DATE]])</f>
        <v>2021</v>
      </c>
    </row>
    <row r="681" spans="1:16" x14ac:dyDescent="0.3">
      <c r="A681" s="11">
        <v>44510</v>
      </c>
      <c r="B681" s="12" t="str" cm="1">
        <f t="array" ref="B681">_xlfn.XLOOKUP(G681,Product[[#All],[PRODUCT NAME]],Product[[#All],[CODE]],"",0,1)</f>
        <v>BEV006</v>
      </c>
      <c r="C681" s="12">
        <v>88</v>
      </c>
      <c r="D681" s="12" t="s">
        <v>131</v>
      </c>
      <c r="E681" s="12" t="s">
        <v>132</v>
      </c>
      <c r="F681" s="13">
        <v>0</v>
      </c>
      <c r="G681" s="12" t="s">
        <v>16</v>
      </c>
      <c r="H681" s="12" t="str">
        <f>VLOOKUP(LEFT(B681,3),Table2[#All],2,)</f>
        <v>Beverage</v>
      </c>
      <c r="I681" s="12" t="s">
        <v>1</v>
      </c>
      <c r="J681" s="14">
        <f>VLOOKUP(Transaction!B681,Product[#All],5,0)</f>
        <v>7200</v>
      </c>
      <c r="K681" s="14">
        <f>VLOOKUP(Transaction!B681,Product[#All],6,0)</f>
        <v>9500</v>
      </c>
      <c r="L681" s="19">
        <f>Transaction[[#This Row],[QTY]]*Transaction[[#This Row],[PURCHASE PRICE]]</f>
        <v>633600</v>
      </c>
      <c r="M681" s="19">
        <f>Transaction[[#This Row],[QTY]]*Transaction[[#This Row],[SELLING PRICE]]</f>
        <v>836000</v>
      </c>
      <c r="N681" s="12">
        <f>DAY(Transaction[[#This Row],[DATE]])</f>
        <v>10</v>
      </c>
      <c r="O681" s="12" t="str">
        <f>TEXT(Transaction[[#This Row],[DATE]],"mmm")</f>
        <v>Nov</v>
      </c>
      <c r="P681" s="12">
        <f>YEAR(Transaction[[#This Row],[DATE]])</f>
        <v>2021</v>
      </c>
    </row>
    <row r="682" spans="1:16" x14ac:dyDescent="0.3">
      <c r="A682" s="11">
        <v>44511</v>
      </c>
      <c r="B682" s="12" t="str" cm="1">
        <f t="array" ref="B682">_xlfn.XLOOKUP(G682,Product[[#All],[PRODUCT NAME]],Product[[#All],[CODE]],"",0,1)</f>
        <v>BEV002</v>
      </c>
      <c r="C682" s="12">
        <v>74</v>
      </c>
      <c r="D682" s="12" t="s">
        <v>131</v>
      </c>
      <c r="E682" s="12" t="s">
        <v>52</v>
      </c>
      <c r="F682" s="13">
        <v>0</v>
      </c>
      <c r="G682" s="12" t="s">
        <v>12</v>
      </c>
      <c r="H682" s="12" t="str">
        <f>VLOOKUP(LEFT(B682,3),Table2[#All],2,)</f>
        <v>Beverage</v>
      </c>
      <c r="I682" s="12" t="s">
        <v>1</v>
      </c>
      <c r="J682" s="14">
        <f>VLOOKUP(Transaction!B682,Product[#All],5,0)</f>
        <v>2500</v>
      </c>
      <c r="K682" s="14">
        <f>VLOOKUP(Transaction!B682,Product[#All],6,0)</f>
        <v>4000</v>
      </c>
      <c r="L682" s="19">
        <f>Transaction[[#This Row],[QTY]]*Transaction[[#This Row],[PURCHASE PRICE]]</f>
        <v>185000</v>
      </c>
      <c r="M682" s="19">
        <f>Transaction[[#This Row],[QTY]]*Transaction[[#This Row],[SELLING PRICE]]</f>
        <v>296000</v>
      </c>
      <c r="N682" s="12">
        <f>DAY(Transaction[[#This Row],[DATE]])</f>
        <v>11</v>
      </c>
      <c r="O682" s="12" t="str">
        <f>TEXT(Transaction[[#This Row],[DATE]],"mmm")</f>
        <v>Nov</v>
      </c>
      <c r="P682" s="12">
        <f>YEAR(Transaction[[#This Row],[DATE]])</f>
        <v>2021</v>
      </c>
    </row>
    <row r="683" spans="1:16" x14ac:dyDescent="0.3">
      <c r="A683" s="11">
        <v>44512</v>
      </c>
      <c r="B683" s="12" t="str" cm="1">
        <f t="array" ref="B683">_xlfn.XLOOKUP(G683,Product[[#All],[PRODUCT NAME]],Product[[#All],[CODE]],"",0,1)</f>
        <v>FOD005</v>
      </c>
      <c r="C683" s="12">
        <v>84</v>
      </c>
      <c r="D683" s="12" t="s">
        <v>53</v>
      </c>
      <c r="E683" s="12" t="s">
        <v>52</v>
      </c>
      <c r="F683" s="13">
        <v>0</v>
      </c>
      <c r="G683" s="12" t="s">
        <v>5</v>
      </c>
      <c r="H683" s="12" t="str">
        <f>VLOOKUP(LEFT(B683,3),Table2[#All],2,)</f>
        <v>Food</v>
      </c>
      <c r="I683" s="12" t="s">
        <v>1</v>
      </c>
      <c r="J683" s="14">
        <f>VLOOKUP(Transaction!B683,Product[#All],5,0)</f>
        <v>12500</v>
      </c>
      <c r="K683" s="14">
        <f>VLOOKUP(Transaction!B683,Product[#All],6,0)</f>
        <v>15000</v>
      </c>
      <c r="L683" s="19">
        <f>Transaction[[#This Row],[QTY]]*Transaction[[#This Row],[PURCHASE PRICE]]</f>
        <v>1050000</v>
      </c>
      <c r="M683" s="19">
        <f>Transaction[[#This Row],[QTY]]*Transaction[[#This Row],[SELLING PRICE]]</f>
        <v>1260000</v>
      </c>
      <c r="N683" s="12">
        <f>DAY(Transaction[[#This Row],[DATE]])</f>
        <v>12</v>
      </c>
      <c r="O683" s="12" t="str">
        <f>TEXT(Transaction[[#This Row],[DATE]],"mmm")</f>
        <v>Nov</v>
      </c>
      <c r="P683" s="12">
        <f>YEAR(Transaction[[#This Row],[DATE]])</f>
        <v>2021</v>
      </c>
    </row>
    <row r="684" spans="1:16" x14ac:dyDescent="0.3">
      <c r="A684" s="11">
        <v>44513</v>
      </c>
      <c r="B684" s="12" t="str" cm="1">
        <f t="array" ref="B684">_xlfn.XLOOKUP(G684,Product[[#All],[PRODUCT NAME]],Product[[#All],[CODE]],"",0,1)</f>
        <v>FOD004</v>
      </c>
      <c r="C684" s="12">
        <v>74</v>
      </c>
      <c r="D684" s="12" t="s">
        <v>131</v>
      </c>
      <c r="E684" s="12" t="s">
        <v>52</v>
      </c>
      <c r="F684" s="13">
        <v>0</v>
      </c>
      <c r="G684" s="12" t="s">
        <v>4</v>
      </c>
      <c r="H684" s="12" t="str">
        <f>VLOOKUP(LEFT(B684,3),Table2[#All],2,)</f>
        <v>Food</v>
      </c>
      <c r="I684" s="12" t="s">
        <v>1</v>
      </c>
      <c r="J684" s="14">
        <f>VLOOKUP(Transaction!B684,Product[#All],5,0)</f>
        <v>6200</v>
      </c>
      <c r="K684" s="14">
        <f>VLOOKUP(Transaction!B684,Product[#All],6,0)</f>
        <v>7800</v>
      </c>
      <c r="L684" s="19">
        <f>Transaction[[#This Row],[QTY]]*Transaction[[#This Row],[PURCHASE PRICE]]</f>
        <v>458800</v>
      </c>
      <c r="M684" s="19">
        <f>Transaction[[#This Row],[QTY]]*Transaction[[#This Row],[SELLING PRICE]]</f>
        <v>577200</v>
      </c>
      <c r="N684" s="12">
        <f>DAY(Transaction[[#This Row],[DATE]])</f>
        <v>13</v>
      </c>
      <c r="O684" s="12" t="str">
        <f>TEXT(Transaction[[#This Row],[DATE]],"mmm")</f>
        <v>Nov</v>
      </c>
      <c r="P684" s="12">
        <f>YEAR(Transaction[[#This Row],[DATE]])</f>
        <v>2021</v>
      </c>
    </row>
    <row r="685" spans="1:16" x14ac:dyDescent="0.3">
      <c r="A685" s="11">
        <v>44514</v>
      </c>
      <c r="B685" s="12" t="str" cm="1">
        <f t="array" ref="B685">_xlfn.XLOOKUP(G685,Product[[#All],[PRODUCT NAME]],Product[[#All],[CODE]],"",0,1)</f>
        <v>PRC006</v>
      </c>
      <c r="C685" s="12">
        <v>81</v>
      </c>
      <c r="D685" s="12" t="s">
        <v>130</v>
      </c>
      <c r="E685" s="12" t="s">
        <v>52</v>
      </c>
      <c r="F685" s="13">
        <v>0</v>
      </c>
      <c r="G685" s="12" t="s">
        <v>26</v>
      </c>
      <c r="H685" s="12" t="str">
        <f>VLOOKUP(LEFT(B685,3),Table2[#All],2,)</f>
        <v>Personal Care</v>
      </c>
      <c r="I685" s="12" t="s">
        <v>1</v>
      </c>
      <c r="J685" s="14">
        <f>VLOOKUP(Transaction!B685,Product[#All],5,0)</f>
        <v>14000</v>
      </c>
      <c r="K685" s="14">
        <f>VLOOKUP(Transaction!B685,Product[#All],6,0)</f>
        <v>17500</v>
      </c>
      <c r="L685" s="19">
        <f>Transaction[[#This Row],[QTY]]*Transaction[[#This Row],[PURCHASE PRICE]]</f>
        <v>1134000</v>
      </c>
      <c r="M685" s="19">
        <f>Transaction[[#This Row],[QTY]]*Transaction[[#This Row],[SELLING PRICE]]</f>
        <v>1417500</v>
      </c>
      <c r="N685" s="12">
        <f>DAY(Transaction[[#This Row],[DATE]])</f>
        <v>14</v>
      </c>
      <c r="O685" s="12" t="str">
        <f>TEXT(Transaction[[#This Row],[DATE]],"mmm")</f>
        <v>Nov</v>
      </c>
      <c r="P685" s="12">
        <f>YEAR(Transaction[[#This Row],[DATE]])</f>
        <v>2021</v>
      </c>
    </row>
    <row r="686" spans="1:16" x14ac:dyDescent="0.3">
      <c r="A686" s="11">
        <v>44515</v>
      </c>
      <c r="B686" s="12" t="str" cm="1">
        <f t="array" ref="B686">_xlfn.XLOOKUP(G686,Product[[#All],[PRODUCT NAME]],Product[[#All],[CODE]],"",0,1)</f>
        <v>ELC009</v>
      </c>
      <c r="C686" s="12">
        <v>81</v>
      </c>
      <c r="D686" s="12" t="s">
        <v>131</v>
      </c>
      <c r="E686" s="12" t="s">
        <v>52</v>
      </c>
      <c r="F686" s="13">
        <v>0</v>
      </c>
      <c r="G686" s="12" t="s">
        <v>48</v>
      </c>
      <c r="H686" s="12" t="str">
        <f>VLOOKUP(LEFT(B686,3),Table2[#All],2,)</f>
        <v>Electronics</v>
      </c>
      <c r="I686" s="12" t="s">
        <v>1</v>
      </c>
      <c r="J686" s="14">
        <f>VLOOKUP(Transaction!B686,Product[#All],5,0)</f>
        <v>12000</v>
      </c>
      <c r="K686" s="14">
        <f>VLOOKUP(Transaction!B686,Product[#All],6,0)</f>
        <v>20000</v>
      </c>
      <c r="L686" s="19">
        <f>Transaction[[#This Row],[QTY]]*Transaction[[#This Row],[PURCHASE PRICE]]</f>
        <v>972000</v>
      </c>
      <c r="M686" s="19">
        <f>Transaction[[#This Row],[QTY]]*Transaction[[#This Row],[SELLING PRICE]]</f>
        <v>1620000</v>
      </c>
      <c r="N686" s="12">
        <f>DAY(Transaction[[#This Row],[DATE]])</f>
        <v>15</v>
      </c>
      <c r="O686" s="12" t="str">
        <f>TEXT(Transaction[[#This Row],[DATE]],"mmm")</f>
        <v>Nov</v>
      </c>
      <c r="P686" s="12">
        <f>YEAR(Transaction[[#This Row],[DATE]])</f>
        <v>2021</v>
      </c>
    </row>
    <row r="687" spans="1:16" x14ac:dyDescent="0.3">
      <c r="A687" s="11">
        <v>44516</v>
      </c>
      <c r="B687" s="12" t="str" cm="1">
        <f t="array" ref="B687">_xlfn.XLOOKUP(G687,Product[[#All],[PRODUCT NAME]],Product[[#All],[CODE]],"",0,1)</f>
        <v>ELC005</v>
      </c>
      <c r="C687" s="12">
        <v>75</v>
      </c>
      <c r="D687" s="12" t="s">
        <v>131</v>
      </c>
      <c r="E687" s="12" t="s">
        <v>132</v>
      </c>
      <c r="F687" s="13">
        <v>0</v>
      </c>
      <c r="G687" s="12" t="s">
        <v>45</v>
      </c>
      <c r="H687" s="12" t="str">
        <f>VLOOKUP(LEFT(B687,3),Table2[#All],2,)</f>
        <v>Electronics</v>
      </c>
      <c r="I687" s="12" t="s">
        <v>1</v>
      </c>
      <c r="J687" s="14">
        <f>VLOOKUP(Transaction!B687,Product[#All],5,0)</f>
        <v>25000</v>
      </c>
      <c r="K687" s="14">
        <f>VLOOKUP(Transaction!B687,Product[#All],6,0)</f>
        <v>35000</v>
      </c>
      <c r="L687" s="19">
        <f>Transaction[[#This Row],[QTY]]*Transaction[[#This Row],[PURCHASE PRICE]]</f>
        <v>1875000</v>
      </c>
      <c r="M687" s="19">
        <f>Transaction[[#This Row],[QTY]]*Transaction[[#This Row],[SELLING PRICE]]</f>
        <v>2625000</v>
      </c>
      <c r="N687" s="12">
        <f>DAY(Transaction[[#This Row],[DATE]])</f>
        <v>16</v>
      </c>
      <c r="O687" s="12" t="str">
        <f>TEXT(Transaction[[#This Row],[DATE]],"mmm")</f>
        <v>Nov</v>
      </c>
      <c r="P687" s="12">
        <f>YEAR(Transaction[[#This Row],[DATE]])</f>
        <v>2021</v>
      </c>
    </row>
    <row r="688" spans="1:16" x14ac:dyDescent="0.3">
      <c r="A688" s="11">
        <v>44517</v>
      </c>
      <c r="B688" s="12" t="str" cm="1">
        <f t="array" ref="B688">_xlfn.XLOOKUP(G688,Product[[#All],[PRODUCT NAME]],Product[[#All],[CODE]],"",0,1)</f>
        <v>PRC008</v>
      </c>
      <c r="C688" s="12">
        <v>90</v>
      </c>
      <c r="D688" s="12" t="s">
        <v>130</v>
      </c>
      <c r="E688" s="12" t="s">
        <v>132</v>
      </c>
      <c r="F688" s="13">
        <v>0</v>
      </c>
      <c r="G688" s="12" t="s">
        <v>28</v>
      </c>
      <c r="H688" s="12" t="str">
        <f>VLOOKUP(LEFT(B688,3),Table2[#All],2,)</f>
        <v>Personal Care</v>
      </c>
      <c r="I688" s="12" t="s">
        <v>1</v>
      </c>
      <c r="J688" s="14">
        <f>VLOOKUP(Transaction!B688,Product[#All],5,0)</f>
        <v>13500</v>
      </c>
      <c r="K688" s="14">
        <f>VLOOKUP(Transaction!B688,Product[#All],6,0)</f>
        <v>17000</v>
      </c>
      <c r="L688" s="19">
        <f>Transaction[[#This Row],[QTY]]*Transaction[[#This Row],[PURCHASE PRICE]]</f>
        <v>1215000</v>
      </c>
      <c r="M688" s="19">
        <f>Transaction[[#This Row],[QTY]]*Transaction[[#This Row],[SELLING PRICE]]</f>
        <v>1530000</v>
      </c>
      <c r="N688" s="12">
        <f>DAY(Transaction[[#This Row],[DATE]])</f>
        <v>17</v>
      </c>
      <c r="O688" s="12" t="str">
        <f>TEXT(Transaction[[#This Row],[DATE]],"mmm")</f>
        <v>Nov</v>
      </c>
      <c r="P688" s="12">
        <f>YEAR(Transaction[[#This Row],[DATE]])</f>
        <v>2021</v>
      </c>
    </row>
    <row r="689" spans="1:16" x14ac:dyDescent="0.3">
      <c r="A689" s="11">
        <v>44518</v>
      </c>
      <c r="B689" s="12" t="str" cm="1">
        <f t="array" ref="B689">_xlfn.XLOOKUP(G689,Product[[#All],[PRODUCT NAME]],Product[[#All],[CODE]],"",0,1)</f>
        <v>PRC007</v>
      </c>
      <c r="C689" s="12">
        <v>82</v>
      </c>
      <c r="D689" s="12" t="s">
        <v>53</v>
      </c>
      <c r="E689" s="12" t="s">
        <v>52</v>
      </c>
      <c r="F689" s="13">
        <v>0</v>
      </c>
      <c r="G689" s="12" t="s">
        <v>27</v>
      </c>
      <c r="H689" s="12" t="str">
        <f>VLOOKUP(LEFT(B689,3),Table2[#All],2,)</f>
        <v>Personal Care</v>
      </c>
      <c r="I689" s="12" t="s">
        <v>1</v>
      </c>
      <c r="J689" s="14">
        <f>VLOOKUP(Transaction!B689,Product[#All],5,0)</f>
        <v>9500</v>
      </c>
      <c r="K689" s="14">
        <f>VLOOKUP(Transaction!B689,Product[#All],6,0)</f>
        <v>12000</v>
      </c>
      <c r="L689" s="19">
        <f>Transaction[[#This Row],[QTY]]*Transaction[[#This Row],[PURCHASE PRICE]]</f>
        <v>779000</v>
      </c>
      <c r="M689" s="19">
        <f>Transaction[[#This Row],[QTY]]*Transaction[[#This Row],[SELLING PRICE]]</f>
        <v>984000</v>
      </c>
      <c r="N689" s="12">
        <f>DAY(Transaction[[#This Row],[DATE]])</f>
        <v>18</v>
      </c>
      <c r="O689" s="12" t="str">
        <f>TEXT(Transaction[[#This Row],[DATE]],"mmm")</f>
        <v>Nov</v>
      </c>
      <c r="P689" s="12">
        <f>YEAR(Transaction[[#This Row],[DATE]])</f>
        <v>2021</v>
      </c>
    </row>
    <row r="690" spans="1:16" x14ac:dyDescent="0.3">
      <c r="A690" s="11">
        <v>44519</v>
      </c>
      <c r="B690" s="12" t="str" cm="1">
        <f t="array" ref="B690">_xlfn.XLOOKUP(G690,Product[[#All],[PRODUCT NAME]],Product[[#All],[CODE]],"",0,1)</f>
        <v>BEV002</v>
      </c>
      <c r="C690" s="12">
        <v>84</v>
      </c>
      <c r="D690" s="12" t="s">
        <v>53</v>
      </c>
      <c r="E690" s="12" t="s">
        <v>132</v>
      </c>
      <c r="F690" s="13">
        <v>0</v>
      </c>
      <c r="G690" s="12" t="s">
        <v>12</v>
      </c>
      <c r="H690" s="12" t="str">
        <f>VLOOKUP(LEFT(B690,3),Table2[#All],2,)</f>
        <v>Beverage</v>
      </c>
      <c r="I690" s="12" t="s">
        <v>1</v>
      </c>
      <c r="J690" s="14">
        <f>VLOOKUP(Transaction!B690,Product[#All],5,0)</f>
        <v>2500</v>
      </c>
      <c r="K690" s="14">
        <f>VLOOKUP(Transaction!B690,Product[#All],6,0)</f>
        <v>4000</v>
      </c>
      <c r="L690" s="19">
        <f>Transaction[[#This Row],[QTY]]*Transaction[[#This Row],[PURCHASE PRICE]]</f>
        <v>210000</v>
      </c>
      <c r="M690" s="19">
        <f>Transaction[[#This Row],[QTY]]*Transaction[[#This Row],[SELLING PRICE]]</f>
        <v>336000</v>
      </c>
      <c r="N690" s="12">
        <f>DAY(Transaction[[#This Row],[DATE]])</f>
        <v>19</v>
      </c>
      <c r="O690" s="12" t="str">
        <f>TEXT(Transaction[[#This Row],[DATE]],"mmm")</f>
        <v>Nov</v>
      </c>
      <c r="P690" s="12">
        <f>YEAR(Transaction[[#This Row],[DATE]])</f>
        <v>2021</v>
      </c>
    </row>
    <row r="691" spans="1:16" x14ac:dyDescent="0.3">
      <c r="A691" s="11">
        <v>44520</v>
      </c>
      <c r="B691" s="12" t="str" cm="1">
        <f t="array" ref="B691">_xlfn.XLOOKUP(G691,Product[[#All],[PRODUCT NAME]],Product[[#All],[CODE]],"",0,1)</f>
        <v>FOD003</v>
      </c>
      <c r="C691" s="12">
        <v>84</v>
      </c>
      <c r="D691" s="12" t="s">
        <v>131</v>
      </c>
      <c r="E691" s="12" t="s">
        <v>52</v>
      </c>
      <c r="F691" s="13">
        <v>0</v>
      </c>
      <c r="G691" s="12" t="s">
        <v>3</v>
      </c>
      <c r="H691" s="12" t="str">
        <f>VLOOKUP(LEFT(B691,3),Table2[#All],2,)</f>
        <v>Food</v>
      </c>
      <c r="I691" s="12" t="s">
        <v>1</v>
      </c>
      <c r="J691" s="14">
        <f>VLOOKUP(Transaction!B691,Product[#All],5,0)</f>
        <v>8750</v>
      </c>
      <c r="K691" s="14">
        <f>VLOOKUP(Transaction!B691,Product[#All],6,0)</f>
        <v>10500</v>
      </c>
      <c r="L691" s="19">
        <f>Transaction[[#This Row],[QTY]]*Transaction[[#This Row],[PURCHASE PRICE]]</f>
        <v>735000</v>
      </c>
      <c r="M691" s="19">
        <f>Transaction[[#This Row],[QTY]]*Transaction[[#This Row],[SELLING PRICE]]</f>
        <v>882000</v>
      </c>
      <c r="N691" s="12">
        <f>DAY(Transaction[[#This Row],[DATE]])</f>
        <v>20</v>
      </c>
      <c r="O691" s="12" t="str">
        <f>TEXT(Transaction[[#This Row],[DATE]],"mmm")</f>
        <v>Nov</v>
      </c>
      <c r="P691" s="12">
        <f>YEAR(Transaction[[#This Row],[DATE]])</f>
        <v>2021</v>
      </c>
    </row>
    <row r="692" spans="1:16" x14ac:dyDescent="0.3">
      <c r="A692" s="11">
        <v>44521</v>
      </c>
      <c r="B692" s="12" t="str" cm="1">
        <f t="array" ref="B692">_xlfn.XLOOKUP(G692,Product[[#All],[PRODUCT NAME]],Product[[#All],[CODE]],"",0,1)</f>
        <v>PRC008</v>
      </c>
      <c r="C692" s="12">
        <v>85</v>
      </c>
      <c r="D692" s="12" t="s">
        <v>131</v>
      </c>
      <c r="E692" s="12" t="s">
        <v>52</v>
      </c>
      <c r="F692" s="13">
        <v>0</v>
      </c>
      <c r="G692" s="12" t="s">
        <v>28</v>
      </c>
      <c r="H692" s="12" t="str">
        <f>VLOOKUP(LEFT(B692,3),Table2[#All],2,)</f>
        <v>Personal Care</v>
      </c>
      <c r="I692" s="12" t="s">
        <v>1</v>
      </c>
      <c r="J692" s="14">
        <f>VLOOKUP(Transaction!B692,Product[#All],5,0)</f>
        <v>13500</v>
      </c>
      <c r="K692" s="14">
        <f>VLOOKUP(Transaction!B692,Product[#All],6,0)</f>
        <v>17000</v>
      </c>
      <c r="L692" s="19">
        <f>Transaction[[#This Row],[QTY]]*Transaction[[#This Row],[PURCHASE PRICE]]</f>
        <v>1147500</v>
      </c>
      <c r="M692" s="19">
        <f>Transaction[[#This Row],[QTY]]*Transaction[[#This Row],[SELLING PRICE]]</f>
        <v>1445000</v>
      </c>
      <c r="N692" s="12">
        <f>DAY(Transaction[[#This Row],[DATE]])</f>
        <v>21</v>
      </c>
      <c r="O692" s="12" t="str">
        <f>TEXT(Transaction[[#This Row],[DATE]],"mmm")</f>
        <v>Nov</v>
      </c>
      <c r="P692" s="12">
        <f>YEAR(Transaction[[#This Row],[DATE]])</f>
        <v>2021</v>
      </c>
    </row>
    <row r="693" spans="1:16" x14ac:dyDescent="0.3">
      <c r="A693" s="11">
        <v>44522</v>
      </c>
      <c r="B693" s="12" t="str" cm="1">
        <f t="array" ref="B693">_xlfn.XLOOKUP(G693,Product[[#All],[PRODUCT NAME]],Product[[#All],[CODE]],"",0,1)</f>
        <v>PRC007</v>
      </c>
      <c r="C693" s="12">
        <v>78</v>
      </c>
      <c r="D693" s="12" t="s">
        <v>130</v>
      </c>
      <c r="E693" s="12" t="s">
        <v>52</v>
      </c>
      <c r="F693" s="13">
        <v>0</v>
      </c>
      <c r="G693" s="12" t="s">
        <v>27</v>
      </c>
      <c r="H693" s="12" t="str">
        <f>VLOOKUP(LEFT(B693,3),Table2[#All],2,)</f>
        <v>Personal Care</v>
      </c>
      <c r="I693" s="12" t="s">
        <v>1</v>
      </c>
      <c r="J693" s="14">
        <f>VLOOKUP(Transaction!B693,Product[#All],5,0)</f>
        <v>9500</v>
      </c>
      <c r="K693" s="14">
        <f>VLOOKUP(Transaction!B693,Product[#All],6,0)</f>
        <v>12000</v>
      </c>
      <c r="L693" s="19">
        <f>Transaction[[#This Row],[QTY]]*Transaction[[#This Row],[PURCHASE PRICE]]</f>
        <v>741000</v>
      </c>
      <c r="M693" s="19">
        <f>Transaction[[#This Row],[QTY]]*Transaction[[#This Row],[SELLING PRICE]]</f>
        <v>936000</v>
      </c>
      <c r="N693" s="12">
        <f>DAY(Transaction[[#This Row],[DATE]])</f>
        <v>22</v>
      </c>
      <c r="O693" s="12" t="str">
        <f>TEXT(Transaction[[#This Row],[DATE]],"mmm")</f>
        <v>Nov</v>
      </c>
      <c r="P693" s="12">
        <f>YEAR(Transaction[[#This Row],[DATE]])</f>
        <v>2021</v>
      </c>
    </row>
    <row r="694" spans="1:16" x14ac:dyDescent="0.3">
      <c r="A694" s="11">
        <v>44523</v>
      </c>
      <c r="B694" s="12" t="str" cm="1">
        <f t="array" ref="B694">_xlfn.XLOOKUP(G694,Product[[#All],[PRODUCT NAME]],Product[[#All],[CODE]],"",0,1)</f>
        <v>PRC009</v>
      </c>
      <c r="C694" s="12">
        <v>85</v>
      </c>
      <c r="D694" s="12" t="s">
        <v>53</v>
      </c>
      <c r="E694" s="12" t="s">
        <v>132</v>
      </c>
      <c r="F694" s="13">
        <v>0</v>
      </c>
      <c r="G694" s="12" t="s">
        <v>29</v>
      </c>
      <c r="H694" s="12" t="str">
        <f>VLOOKUP(LEFT(B694,3),Table2[#All],2,)</f>
        <v>Personal Care</v>
      </c>
      <c r="I694" s="12" t="s">
        <v>1</v>
      </c>
      <c r="J694" s="14">
        <f>VLOOKUP(Transaction!B694,Product[#All],5,0)</f>
        <v>21000</v>
      </c>
      <c r="K694" s="14">
        <f>VLOOKUP(Transaction!B694,Product[#All],6,0)</f>
        <v>25000</v>
      </c>
      <c r="L694" s="19">
        <f>Transaction[[#This Row],[QTY]]*Transaction[[#This Row],[PURCHASE PRICE]]</f>
        <v>1785000</v>
      </c>
      <c r="M694" s="19">
        <f>Transaction[[#This Row],[QTY]]*Transaction[[#This Row],[SELLING PRICE]]</f>
        <v>2125000</v>
      </c>
      <c r="N694" s="12">
        <f>DAY(Transaction[[#This Row],[DATE]])</f>
        <v>23</v>
      </c>
      <c r="O694" s="12" t="str">
        <f>TEXT(Transaction[[#This Row],[DATE]],"mmm")</f>
        <v>Nov</v>
      </c>
      <c r="P694" s="12">
        <f>YEAR(Transaction[[#This Row],[DATE]])</f>
        <v>2021</v>
      </c>
    </row>
    <row r="695" spans="1:16" x14ac:dyDescent="0.3">
      <c r="A695" s="11">
        <v>44524</v>
      </c>
      <c r="B695" s="12" t="str" cm="1">
        <f t="array" ref="B695">_xlfn.XLOOKUP(G695,Product[[#All],[PRODUCT NAME]],Product[[#All],[CODE]],"",0,1)</f>
        <v>BEV004</v>
      </c>
      <c r="C695" s="12">
        <v>81</v>
      </c>
      <c r="D695" s="12" t="s">
        <v>130</v>
      </c>
      <c r="E695" s="12" t="s">
        <v>132</v>
      </c>
      <c r="F695" s="13">
        <v>0</v>
      </c>
      <c r="G695" s="12" t="s">
        <v>14</v>
      </c>
      <c r="H695" s="12" t="str">
        <f>VLOOKUP(LEFT(B695,3),Table2[#All],2,)</f>
        <v>Beverage</v>
      </c>
      <c r="I695" s="12" t="s">
        <v>1</v>
      </c>
      <c r="J695" s="14">
        <f>VLOOKUP(Transaction!B695,Product[#All],5,0)</f>
        <v>8000</v>
      </c>
      <c r="K695" s="14">
        <f>VLOOKUP(Transaction!B695,Product[#All],6,0)</f>
        <v>10500</v>
      </c>
      <c r="L695" s="19">
        <f>Transaction[[#This Row],[QTY]]*Transaction[[#This Row],[PURCHASE PRICE]]</f>
        <v>648000</v>
      </c>
      <c r="M695" s="19">
        <f>Transaction[[#This Row],[QTY]]*Transaction[[#This Row],[SELLING PRICE]]</f>
        <v>850500</v>
      </c>
      <c r="N695" s="12">
        <f>DAY(Transaction[[#This Row],[DATE]])</f>
        <v>24</v>
      </c>
      <c r="O695" s="12" t="str">
        <f>TEXT(Transaction[[#This Row],[DATE]],"mmm")</f>
        <v>Nov</v>
      </c>
      <c r="P695" s="12">
        <f>YEAR(Transaction[[#This Row],[DATE]])</f>
        <v>2021</v>
      </c>
    </row>
    <row r="696" spans="1:16" x14ac:dyDescent="0.3">
      <c r="A696" s="11">
        <v>44525</v>
      </c>
      <c r="B696" s="12" t="str" cm="1">
        <f t="array" ref="B696">_xlfn.XLOOKUP(G696,Product[[#All],[PRODUCT NAME]],Product[[#All],[CODE]],"",0,1)</f>
        <v>ELC004</v>
      </c>
      <c r="C696" s="12">
        <v>89</v>
      </c>
      <c r="D696" s="12" t="s">
        <v>130</v>
      </c>
      <c r="E696" s="12" t="s">
        <v>52</v>
      </c>
      <c r="F696" s="13">
        <v>0</v>
      </c>
      <c r="G696" s="12" t="s">
        <v>44</v>
      </c>
      <c r="H696" s="12" t="str">
        <f>VLOOKUP(LEFT(B696,3),Table2[#All],2,)</f>
        <v>Electronics</v>
      </c>
      <c r="I696" s="12" t="s">
        <v>1</v>
      </c>
      <c r="J696" s="14">
        <f>VLOOKUP(Transaction!B696,Product[#All],5,0)</f>
        <v>20000</v>
      </c>
      <c r="K696" s="14">
        <f>VLOOKUP(Transaction!B696,Product[#All],6,0)</f>
        <v>30000</v>
      </c>
      <c r="L696" s="19">
        <f>Transaction[[#This Row],[QTY]]*Transaction[[#This Row],[PURCHASE PRICE]]</f>
        <v>1780000</v>
      </c>
      <c r="M696" s="19">
        <f>Transaction[[#This Row],[QTY]]*Transaction[[#This Row],[SELLING PRICE]]</f>
        <v>2670000</v>
      </c>
      <c r="N696" s="12">
        <f>DAY(Transaction[[#This Row],[DATE]])</f>
        <v>25</v>
      </c>
      <c r="O696" s="12" t="str">
        <f>TEXT(Transaction[[#This Row],[DATE]],"mmm")</f>
        <v>Nov</v>
      </c>
      <c r="P696" s="12">
        <f>YEAR(Transaction[[#This Row],[DATE]])</f>
        <v>2021</v>
      </c>
    </row>
    <row r="697" spans="1:16" x14ac:dyDescent="0.3">
      <c r="A697" s="11">
        <v>44526</v>
      </c>
      <c r="B697" s="12" t="str" cm="1">
        <f t="array" ref="B697">_xlfn.XLOOKUP(G697,Product[[#All],[PRODUCT NAME]],Product[[#All],[CODE]],"",0,1)</f>
        <v>BEV005</v>
      </c>
      <c r="C697" s="12">
        <v>84</v>
      </c>
      <c r="D697" s="12" t="s">
        <v>130</v>
      </c>
      <c r="E697" s="12" t="s">
        <v>132</v>
      </c>
      <c r="F697" s="13">
        <v>0</v>
      </c>
      <c r="G697" s="12" t="s">
        <v>15</v>
      </c>
      <c r="H697" s="12" t="str">
        <f>VLOOKUP(LEFT(B697,3),Table2[#All],2,)</f>
        <v>Beverage</v>
      </c>
      <c r="I697" s="12" t="s">
        <v>1</v>
      </c>
      <c r="J697" s="14">
        <f>VLOOKUP(Transaction!B697,Product[#All],5,0)</f>
        <v>7500</v>
      </c>
      <c r="K697" s="14">
        <f>VLOOKUP(Transaction!B697,Product[#All],6,0)</f>
        <v>9800</v>
      </c>
      <c r="L697" s="19">
        <f>Transaction[[#This Row],[QTY]]*Transaction[[#This Row],[PURCHASE PRICE]]</f>
        <v>630000</v>
      </c>
      <c r="M697" s="19">
        <f>Transaction[[#This Row],[QTY]]*Transaction[[#This Row],[SELLING PRICE]]</f>
        <v>823200</v>
      </c>
      <c r="N697" s="12">
        <f>DAY(Transaction[[#This Row],[DATE]])</f>
        <v>26</v>
      </c>
      <c r="O697" s="12" t="str">
        <f>TEXT(Transaction[[#This Row],[DATE]],"mmm")</f>
        <v>Nov</v>
      </c>
      <c r="P697" s="12">
        <f>YEAR(Transaction[[#This Row],[DATE]])</f>
        <v>2021</v>
      </c>
    </row>
    <row r="698" spans="1:16" x14ac:dyDescent="0.3">
      <c r="A698" s="11">
        <v>44527</v>
      </c>
      <c r="B698" s="12" t="str" cm="1">
        <f t="array" ref="B698">_xlfn.XLOOKUP(G698,Product[[#All],[PRODUCT NAME]],Product[[#All],[CODE]],"",0,1)</f>
        <v>BEV007</v>
      </c>
      <c r="C698" s="12">
        <v>89</v>
      </c>
      <c r="D698" s="12" t="s">
        <v>53</v>
      </c>
      <c r="E698" s="12" t="s">
        <v>52</v>
      </c>
      <c r="F698" s="13">
        <v>0</v>
      </c>
      <c r="G698" s="12" t="s">
        <v>17</v>
      </c>
      <c r="H698" s="12" t="str">
        <f>VLOOKUP(LEFT(B698,3),Table2[#All],2,)</f>
        <v>Beverage</v>
      </c>
      <c r="I698" s="12" t="s">
        <v>1</v>
      </c>
      <c r="J698" s="14">
        <f>VLOOKUP(Transaction!B698,Product[#All],5,0)</f>
        <v>9800</v>
      </c>
      <c r="K698" s="14">
        <f>VLOOKUP(Transaction!B698,Product[#All],6,0)</f>
        <v>12500</v>
      </c>
      <c r="L698" s="19">
        <f>Transaction[[#This Row],[QTY]]*Transaction[[#This Row],[PURCHASE PRICE]]</f>
        <v>872200</v>
      </c>
      <c r="M698" s="19">
        <f>Transaction[[#This Row],[QTY]]*Transaction[[#This Row],[SELLING PRICE]]</f>
        <v>1112500</v>
      </c>
      <c r="N698" s="12">
        <f>DAY(Transaction[[#This Row],[DATE]])</f>
        <v>27</v>
      </c>
      <c r="O698" s="12" t="str">
        <f>TEXT(Transaction[[#This Row],[DATE]],"mmm")</f>
        <v>Nov</v>
      </c>
      <c r="P698" s="12">
        <f>YEAR(Transaction[[#This Row],[DATE]])</f>
        <v>2021</v>
      </c>
    </row>
    <row r="699" spans="1:16" x14ac:dyDescent="0.3">
      <c r="A699" s="11">
        <v>44528</v>
      </c>
      <c r="B699" s="12" t="str" cm="1">
        <f t="array" ref="B699">_xlfn.XLOOKUP(G699,Product[[#All],[PRODUCT NAME]],Product[[#All],[CODE]],"",0,1)</f>
        <v>STA003</v>
      </c>
      <c r="C699" s="12">
        <v>86</v>
      </c>
      <c r="D699" s="12" t="s">
        <v>131</v>
      </c>
      <c r="E699" s="12" t="s">
        <v>132</v>
      </c>
      <c r="F699" s="13">
        <v>0</v>
      </c>
      <c r="G699" s="12" t="s">
        <v>33</v>
      </c>
      <c r="H699" s="12" t="str">
        <f>VLOOKUP(LEFT(B699,3),Table2[#All],2,)</f>
        <v>Stationery</v>
      </c>
      <c r="I699" s="12" t="s">
        <v>1</v>
      </c>
      <c r="J699" s="14">
        <f>VLOOKUP(Transaction!B699,Product[#All],5,0)</f>
        <v>2500</v>
      </c>
      <c r="K699" s="14">
        <f>VLOOKUP(Transaction!B699,Product[#All],6,0)</f>
        <v>4000</v>
      </c>
      <c r="L699" s="19">
        <f>Transaction[[#This Row],[QTY]]*Transaction[[#This Row],[PURCHASE PRICE]]</f>
        <v>215000</v>
      </c>
      <c r="M699" s="19">
        <f>Transaction[[#This Row],[QTY]]*Transaction[[#This Row],[SELLING PRICE]]</f>
        <v>344000</v>
      </c>
      <c r="N699" s="12">
        <f>DAY(Transaction[[#This Row],[DATE]])</f>
        <v>28</v>
      </c>
      <c r="O699" s="12" t="str">
        <f>TEXT(Transaction[[#This Row],[DATE]],"mmm")</f>
        <v>Nov</v>
      </c>
      <c r="P699" s="12">
        <f>YEAR(Transaction[[#This Row],[DATE]])</f>
        <v>2021</v>
      </c>
    </row>
    <row r="700" spans="1:16" x14ac:dyDescent="0.3">
      <c r="A700" s="11">
        <v>44529</v>
      </c>
      <c r="B700" s="12" t="str" cm="1">
        <f t="array" ref="B700">_xlfn.XLOOKUP(G700,Product[[#All],[PRODUCT NAME]],Product[[#All],[CODE]],"",0,1)</f>
        <v>PRC005</v>
      </c>
      <c r="C700" s="12">
        <v>74</v>
      </c>
      <c r="D700" s="12" t="s">
        <v>130</v>
      </c>
      <c r="E700" s="12" t="s">
        <v>52</v>
      </c>
      <c r="F700" s="13">
        <v>0</v>
      </c>
      <c r="G700" s="12" t="s">
        <v>25</v>
      </c>
      <c r="H700" s="12" t="str">
        <f>VLOOKUP(LEFT(B700,3),Table2[#All],2,)</f>
        <v>Personal Care</v>
      </c>
      <c r="I700" s="12" t="s">
        <v>1</v>
      </c>
      <c r="J700" s="14">
        <f>VLOOKUP(Transaction!B700,Product[#All],5,0)</f>
        <v>20500</v>
      </c>
      <c r="K700" s="14">
        <f>VLOOKUP(Transaction!B700,Product[#All],6,0)</f>
        <v>24000</v>
      </c>
      <c r="L700" s="19">
        <f>Transaction[[#This Row],[QTY]]*Transaction[[#This Row],[PURCHASE PRICE]]</f>
        <v>1517000</v>
      </c>
      <c r="M700" s="19">
        <f>Transaction[[#This Row],[QTY]]*Transaction[[#This Row],[SELLING PRICE]]</f>
        <v>1776000</v>
      </c>
      <c r="N700" s="12">
        <f>DAY(Transaction[[#This Row],[DATE]])</f>
        <v>29</v>
      </c>
      <c r="O700" s="12" t="str">
        <f>TEXT(Transaction[[#This Row],[DATE]],"mmm")</f>
        <v>Nov</v>
      </c>
      <c r="P700" s="12">
        <f>YEAR(Transaction[[#This Row],[DATE]])</f>
        <v>2021</v>
      </c>
    </row>
    <row r="701" spans="1:16" x14ac:dyDescent="0.3">
      <c r="A701" s="11">
        <v>44530</v>
      </c>
      <c r="B701" s="12" t="str" cm="1">
        <f t="array" ref="B701">_xlfn.XLOOKUP(G701,Product[[#All],[PRODUCT NAME]],Product[[#All],[CODE]],"",0,1)</f>
        <v>ELC004</v>
      </c>
      <c r="C701" s="12">
        <v>83</v>
      </c>
      <c r="D701" s="12" t="s">
        <v>130</v>
      </c>
      <c r="E701" s="12" t="s">
        <v>52</v>
      </c>
      <c r="F701" s="13">
        <v>0</v>
      </c>
      <c r="G701" s="12" t="s">
        <v>44</v>
      </c>
      <c r="H701" s="12" t="str">
        <f>VLOOKUP(LEFT(B701,3),Table2[#All],2,)</f>
        <v>Electronics</v>
      </c>
      <c r="I701" s="12" t="s">
        <v>1</v>
      </c>
      <c r="J701" s="14">
        <f>VLOOKUP(Transaction!B701,Product[#All],5,0)</f>
        <v>20000</v>
      </c>
      <c r="K701" s="14">
        <f>VLOOKUP(Transaction!B701,Product[#All],6,0)</f>
        <v>30000</v>
      </c>
      <c r="L701" s="19">
        <f>Transaction[[#This Row],[QTY]]*Transaction[[#This Row],[PURCHASE PRICE]]</f>
        <v>1660000</v>
      </c>
      <c r="M701" s="19">
        <f>Transaction[[#This Row],[QTY]]*Transaction[[#This Row],[SELLING PRICE]]</f>
        <v>2490000</v>
      </c>
      <c r="N701" s="12">
        <f>DAY(Transaction[[#This Row],[DATE]])</f>
        <v>30</v>
      </c>
      <c r="O701" s="12" t="str">
        <f>TEXT(Transaction[[#This Row],[DATE]],"mmm")</f>
        <v>Nov</v>
      </c>
      <c r="P701" s="12">
        <f>YEAR(Transaction[[#This Row],[DATE]])</f>
        <v>2021</v>
      </c>
    </row>
    <row r="702" spans="1:16" x14ac:dyDescent="0.3">
      <c r="A702" s="11">
        <v>44531</v>
      </c>
      <c r="B702" s="12" t="str" cm="1">
        <f t="array" ref="B702">_xlfn.XLOOKUP(G702,Product[[#All],[PRODUCT NAME]],Product[[#All],[CODE]],"",0,1)</f>
        <v>ELC001</v>
      </c>
      <c r="C702" s="12">
        <v>74</v>
      </c>
      <c r="D702" s="12" t="s">
        <v>131</v>
      </c>
      <c r="E702" s="12" t="s">
        <v>52</v>
      </c>
      <c r="F702" s="13">
        <v>0</v>
      </c>
      <c r="G702" s="12" t="s">
        <v>41</v>
      </c>
      <c r="H702" s="12" t="str">
        <f>VLOOKUP(LEFT(B702,3),Table2[#All],2,)</f>
        <v>Electronics</v>
      </c>
      <c r="I702" s="12" t="s">
        <v>1</v>
      </c>
      <c r="J702" s="14">
        <f>VLOOKUP(Transaction!B702,Product[#All],5,0)</f>
        <v>10000</v>
      </c>
      <c r="K702" s="14">
        <f>VLOOKUP(Transaction!B702,Product[#All],6,0)</f>
        <v>15000</v>
      </c>
      <c r="L702" s="19">
        <f>Transaction[[#This Row],[QTY]]*Transaction[[#This Row],[PURCHASE PRICE]]</f>
        <v>740000</v>
      </c>
      <c r="M702" s="19">
        <f>Transaction[[#This Row],[QTY]]*Transaction[[#This Row],[SELLING PRICE]]</f>
        <v>1110000</v>
      </c>
      <c r="N702" s="12">
        <f>DAY(Transaction[[#This Row],[DATE]])</f>
        <v>1</v>
      </c>
      <c r="O702" s="12" t="str">
        <f>TEXT(Transaction[[#This Row],[DATE]],"mmm")</f>
        <v>Dec</v>
      </c>
      <c r="P702" s="12">
        <f>YEAR(Transaction[[#This Row],[DATE]])</f>
        <v>2021</v>
      </c>
    </row>
    <row r="703" spans="1:16" x14ac:dyDescent="0.3">
      <c r="A703" s="11">
        <v>44532</v>
      </c>
      <c r="B703" s="12" t="str" cm="1">
        <f t="array" ref="B703">_xlfn.XLOOKUP(G703,Product[[#All],[PRODUCT NAME]],Product[[#All],[CODE]],"",0,1)</f>
        <v>FOD007</v>
      </c>
      <c r="C703" s="12">
        <v>71</v>
      </c>
      <c r="D703" s="12" t="s">
        <v>53</v>
      </c>
      <c r="E703" s="12" t="s">
        <v>52</v>
      </c>
      <c r="F703" s="13">
        <v>0</v>
      </c>
      <c r="G703" s="12" t="s">
        <v>7</v>
      </c>
      <c r="H703" s="12" t="str">
        <f>VLOOKUP(LEFT(B703,3),Table2[#All],2,)</f>
        <v>Food</v>
      </c>
      <c r="I703" s="12" t="s">
        <v>1</v>
      </c>
      <c r="J703" s="14">
        <f>VLOOKUP(Transaction!B703,Product[#All],5,0)</f>
        <v>7200</v>
      </c>
      <c r="K703" s="14">
        <f>VLOOKUP(Transaction!B703,Product[#All],6,0)</f>
        <v>9500</v>
      </c>
      <c r="L703" s="19">
        <f>Transaction[[#This Row],[QTY]]*Transaction[[#This Row],[PURCHASE PRICE]]</f>
        <v>511200</v>
      </c>
      <c r="M703" s="19">
        <f>Transaction[[#This Row],[QTY]]*Transaction[[#This Row],[SELLING PRICE]]</f>
        <v>674500</v>
      </c>
      <c r="N703" s="12">
        <f>DAY(Transaction[[#This Row],[DATE]])</f>
        <v>2</v>
      </c>
      <c r="O703" s="12" t="str">
        <f>TEXT(Transaction[[#This Row],[DATE]],"mmm")</f>
        <v>Dec</v>
      </c>
      <c r="P703" s="12">
        <f>YEAR(Transaction[[#This Row],[DATE]])</f>
        <v>2021</v>
      </c>
    </row>
    <row r="704" spans="1:16" x14ac:dyDescent="0.3">
      <c r="A704" s="11">
        <v>44533</v>
      </c>
      <c r="B704" s="12" t="str" cm="1">
        <f t="array" ref="B704">_xlfn.XLOOKUP(G704,Product[[#All],[PRODUCT NAME]],Product[[#All],[CODE]],"",0,1)</f>
        <v>FOD002</v>
      </c>
      <c r="C704" s="12">
        <v>87</v>
      </c>
      <c r="D704" s="12" t="s">
        <v>53</v>
      </c>
      <c r="E704" s="12" t="s">
        <v>132</v>
      </c>
      <c r="F704" s="13">
        <v>0</v>
      </c>
      <c r="G704" s="12" t="s">
        <v>2</v>
      </c>
      <c r="H704" s="12" t="str">
        <f>VLOOKUP(LEFT(B704,3),Table2[#All],2,)</f>
        <v>Food</v>
      </c>
      <c r="I704" s="12" t="s">
        <v>1</v>
      </c>
      <c r="J704" s="14">
        <f>VLOOKUP(Transaction!B704,Product[#All],5,0)</f>
        <v>15500</v>
      </c>
      <c r="K704" s="14">
        <f>VLOOKUP(Transaction!B704,Product[#All],6,0)</f>
        <v>18000</v>
      </c>
      <c r="L704" s="19">
        <f>Transaction[[#This Row],[QTY]]*Transaction[[#This Row],[PURCHASE PRICE]]</f>
        <v>1348500</v>
      </c>
      <c r="M704" s="19">
        <f>Transaction[[#This Row],[QTY]]*Transaction[[#This Row],[SELLING PRICE]]</f>
        <v>1566000</v>
      </c>
      <c r="N704" s="12">
        <f>DAY(Transaction[[#This Row],[DATE]])</f>
        <v>3</v>
      </c>
      <c r="O704" s="12" t="str">
        <f>TEXT(Transaction[[#This Row],[DATE]],"mmm")</f>
        <v>Dec</v>
      </c>
      <c r="P704" s="12">
        <f>YEAR(Transaction[[#This Row],[DATE]])</f>
        <v>2021</v>
      </c>
    </row>
    <row r="705" spans="1:16" x14ac:dyDescent="0.3">
      <c r="A705" s="11">
        <v>44534</v>
      </c>
      <c r="B705" s="12" t="str" cm="1">
        <f t="array" ref="B705">_xlfn.XLOOKUP(G705,Product[[#All],[PRODUCT NAME]],Product[[#All],[CODE]],"",0,1)</f>
        <v>ELC006</v>
      </c>
      <c r="C705" s="12">
        <v>76</v>
      </c>
      <c r="D705" s="12" t="s">
        <v>130</v>
      </c>
      <c r="E705" s="12" t="s">
        <v>132</v>
      </c>
      <c r="F705" s="13">
        <v>0</v>
      </c>
      <c r="G705" s="12" t="s">
        <v>141</v>
      </c>
      <c r="H705" s="12" t="str">
        <f>VLOOKUP(LEFT(B705,3),Table2[#All],2,)</f>
        <v>Electronics</v>
      </c>
      <c r="I705" s="12" t="s">
        <v>1</v>
      </c>
      <c r="J705" s="14">
        <f>VLOOKUP(Transaction!B705,Product[#All],5,0)</f>
        <v>15000</v>
      </c>
      <c r="K705" s="14">
        <f>VLOOKUP(Transaction!B705,Product[#All],6,0)</f>
        <v>20000</v>
      </c>
      <c r="L705" s="19">
        <f>Transaction[[#This Row],[QTY]]*Transaction[[#This Row],[PURCHASE PRICE]]</f>
        <v>1140000</v>
      </c>
      <c r="M705" s="19">
        <f>Transaction[[#This Row],[QTY]]*Transaction[[#This Row],[SELLING PRICE]]</f>
        <v>1520000</v>
      </c>
      <c r="N705" s="12">
        <f>DAY(Transaction[[#This Row],[DATE]])</f>
        <v>4</v>
      </c>
      <c r="O705" s="12" t="str">
        <f>TEXT(Transaction[[#This Row],[DATE]],"mmm")</f>
        <v>Dec</v>
      </c>
      <c r="P705" s="12">
        <f>YEAR(Transaction[[#This Row],[DATE]])</f>
        <v>2021</v>
      </c>
    </row>
    <row r="706" spans="1:16" x14ac:dyDescent="0.3">
      <c r="A706" s="11">
        <v>44535</v>
      </c>
      <c r="B706" s="12" t="str" cm="1">
        <f t="array" ref="B706">_xlfn.XLOOKUP(G706,Product[[#All],[PRODUCT NAME]],Product[[#All],[CODE]],"",0,1)</f>
        <v>ELC007</v>
      </c>
      <c r="C706" s="12">
        <v>81</v>
      </c>
      <c r="D706" s="12" t="s">
        <v>53</v>
      </c>
      <c r="E706" s="12" t="s">
        <v>132</v>
      </c>
      <c r="F706" s="13">
        <v>0</v>
      </c>
      <c r="G706" s="12" t="s">
        <v>46</v>
      </c>
      <c r="H706" s="12" t="str">
        <f>VLOOKUP(LEFT(B706,3),Table2[#All],2,)</f>
        <v>Electronics</v>
      </c>
      <c r="I706" s="12" t="s">
        <v>1</v>
      </c>
      <c r="J706" s="14">
        <f>VLOOKUP(Transaction!B706,Product[#All],5,0)</f>
        <v>18000</v>
      </c>
      <c r="K706" s="14">
        <f>VLOOKUP(Transaction!B706,Product[#All],6,0)</f>
        <v>27000</v>
      </c>
      <c r="L706" s="19">
        <f>Transaction[[#This Row],[QTY]]*Transaction[[#This Row],[PURCHASE PRICE]]</f>
        <v>1458000</v>
      </c>
      <c r="M706" s="19">
        <f>Transaction[[#This Row],[QTY]]*Transaction[[#This Row],[SELLING PRICE]]</f>
        <v>2187000</v>
      </c>
      <c r="N706" s="12">
        <f>DAY(Transaction[[#This Row],[DATE]])</f>
        <v>5</v>
      </c>
      <c r="O706" s="12" t="str">
        <f>TEXT(Transaction[[#This Row],[DATE]],"mmm")</f>
        <v>Dec</v>
      </c>
      <c r="P706" s="12">
        <f>YEAR(Transaction[[#This Row],[DATE]])</f>
        <v>2021</v>
      </c>
    </row>
    <row r="707" spans="1:16" x14ac:dyDescent="0.3">
      <c r="A707" s="11">
        <v>44536</v>
      </c>
      <c r="B707" s="12" t="str" cm="1">
        <f t="array" ref="B707">_xlfn.XLOOKUP(G707,Product[[#All],[PRODUCT NAME]],Product[[#All],[CODE]],"",0,1)</f>
        <v>PRC006</v>
      </c>
      <c r="C707" s="12">
        <v>88</v>
      </c>
      <c r="D707" s="12" t="s">
        <v>131</v>
      </c>
      <c r="E707" s="12" t="s">
        <v>52</v>
      </c>
      <c r="F707" s="13">
        <v>0</v>
      </c>
      <c r="G707" s="12" t="s">
        <v>26</v>
      </c>
      <c r="H707" s="12" t="str">
        <f>VLOOKUP(LEFT(B707,3),Table2[#All],2,)</f>
        <v>Personal Care</v>
      </c>
      <c r="I707" s="12" t="s">
        <v>1</v>
      </c>
      <c r="J707" s="14">
        <f>VLOOKUP(Transaction!B707,Product[#All],5,0)</f>
        <v>14000</v>
      </c>
      <c r="K707" s="14">
        <f>VLOOKUP(Transaction!B707,Product[#All],6,0)</f>
        <v>17500</v>
      </c>
      <c r="L707" s="19">
        <f>Transaction[[#This Row],[QTY]]*Transaction[[#This Row],[PURCHASE PRICE]]</f>
        <v>1232000</v>
      </c>
      <c r="M707" s="19">
        <f>Transaction[[#This Row],[QTY]]*Transaction[[#This Row],[SELLING PRICE]]</f>
        <v>1540000</v>
      </c>
      <c r="N707" s="12">
        <f>DAY(Transaction[[#This Row],[DATE]])</f>
        <v>6</v>
      </c>
      <c r="O707" s="12" t="str">
        <f>TEXT(Transaction[[#This Row],[DATE]],"mmm")</f>
        <v>Dec</v>
      </c>
      <c r="P707" s="12">
        <f>YEAR(Transaction[[#This Row],[DATE]])</f>
        <v>2021</v>
      </c>
    </row>
    <row r="708" spans="1:16" x14ac:dyDescent="0.3">
      <c r="A708" s="11">
        <v>44537</v>
      </c>
      <c r="B708" s="12" t="str" cm="1">
        <f t="array" ref="B708">_xlfn.XLOOKUP(G708,Product[[#All],[PRODUCT NAME]],Product[[#All],[CODE]],"",0,1)</f>
        <v>BEV006</v>
      </c>
      <c r="C708" s="12">
        <v>77</v>
      </c>
      <c r="D708" s="12" t="s">
        <v>130</v>
      </c>
      <c r="E708" s="12" t="s">
        <v>52</v>
      </c>
      <c r="F708" s="13">
        <v>0</v>
      </c>
      <c r="G708" s="12" t="s">
        <v>16</v>
      </c>
      <c r="H708" s="12" t="str">
        <f>VLOOKUP(LEFT(B708,3),Table2[#All],2,)</f>
        <v>Beverage</v>
      </c>
      <c r="I708" s="12" t="s">
        <v>1</v>
      </c>
      <c r="J708" s="14">
        <f>VLOOKUP(Transaction!B708,Product[#All],5,0)</f>
        <v>7200</v>
      </c>
      <c r="K708" s="14">
        <f>VLOOKUP(Transaction!B708,Product[#All],6,0)</f>
        <v>9500</v>
      </c>
      <c r="L708" s="19">
        <f>Transaction[[#This Row],[QTY]]*Transaction[[#This Row],[PURCHASE PRICE]]</f>
        <v>554400</v>
      </c>
      <c r="M708" s="19">
        <f>Transaction[[#This Row],[QTY]]*Transaction[[#This Row],[SELLING PRICE]]</f>
        <v>731500</v>
      </c>
      <c r="N708" s="12">
        <f>DAY(Transaction[[#This Row],[DATE]])</f>
        <v>7</v>
      </c>
      <c r="O708" s="12" t="str">
        <f>TEXT(Transaction[[#This Row],[DATE]],"mmm")</f>
        <v>Dec</v>
      </c>
      <c r="P708" s="12">
        <f>YEAR(Transaction[[#This Row],[DATE]])</f>
        <v>2021</v>
      </c>
    </row>
    <row r="709" spans="1:16" x14ac:dyDescent="0.3">
      <c r="A709" s="11">
        <v>44538</v>
      </c>
      <c r="B709" s="12" t="str" cm="1">
        <f t="array" ref="B709">_xlfn.XLOOKUP(G709,Product[[#All],[PRODUCT NAME]],Product[[#All],[CODE]],"",0,1)</f>
        <v>PRC010</v>
      </c>
      <c r="C709" s="12">
        <v>76</v>
      </c>
      <c r="D709" s="12" t="s">
        <v>130</v>
      </c>
      <c r="E709" s="12" t="s">
        <v>52</v>
      </c>
      <c r="F709" s="13">
        <v>0</v>
      </c>
      <c r="G709" s="12" t="s">
        <v>30</v>
      </c>
      <c r="H709" s="12" t="str">
        <f>VLOOKUP(LEFT(B709,3),Table2[#All],2,)</f>
        <v>Personal Care</v>
      </c>
      <c r="I709" s="12" t="s">
        <v>1</v>
      </c>
      <c r="J709" s="14">
        <f>VLOOKUP(Transaction!B709,Product[#All],5,0)</f>
        <v>24500</v>
      </c>
      <c r="K709" s="14">
        <f>VLOOKUP(Transaction!B709,Product[#All],6,0)</f>
        <v>29000</v>
      </c>
      <c r="L709" s="19">
        <f>Transaction[[#This Row],[QTY]]*Transaction[[#This Row],[PURCHASE PRICE]]</f>
        <v>1862000</v>
      </c>
      <c r="M709" s="19">
        <f>Transaction[[#This Row],[QTY]]*Transaction[[#This Row],[SELLING PRICE]]</f>
        <v>2204000</v>
      </c>
      <c r="N709" s="12">
        <f>DAY(Transaction[[#This Row],[DATE]])</f>
        <v>8</v>
      </c>
      <c r="O709" s="12" t="str">
        <f>TEXT(Transaction[[#This Row],[DATE]],"mmm")</f>
        <v>Dec</v>
      </c>
      <c r="P709" s="12">
        <f>YEAR(Transaction[[#This Row],[DATE]])</f>
        <v>2021</v>
      </c>
    </row>
    <row r="710" spans="1:16" x14ac:dyDescent="0.3">
      <c r="A710" s="11">
        <v>44539</v>
      </c>
      <c r="B710" s="12" t="str" cm="1">
        <f t="array" ref="B710">_xlfn.XLOOKUP(G710,Product[[#All],[PRODUCT NAME]],Product[[#All],[CODE]],"",0,1)</f>
        <v>STA004</v>
      </c>
      <c r="C710" s="12">
        <v>83</v>
      </c>
      <c r="D710" s="12" t="s">
        <v>131</v>
      </c>
      <c r="E710" s="12" t="s">
        <v>132</v>
      </c>
      <c r="F710" s="13">
        <v>0</v>
      </c>
      <c r="G710" s="12" t="s">
        <v>34</v>
      </c>
      <c r="H710" s="12" t="str">
        <f>VLOOKUP(LEFT(B710,3),Table2[#All],2,)</f>
        <v>Stationery</v>
      </c>
      <c r="I710" s="12" t="s">
        <v>1</v>
      </c>
      <c r="J710" s="14">
        <f>VLOOKUP(Transaction!B710,Product[#All],5,0)</f>
        <v>1800</v>
      </c>
      <c r="K710" s="14">
        <f>VLOOKUP(Transaction!B710,Product[#All],6,0)</f>
        <v>3000</v>
      </c>
      <c r="L710" s="19">
        <f>Transaction[[#This Row],[QTY]]*Transaction[[#This Row],[PURCHASE PRICE]]</f>
        <v>149400</v>
      </c>
      <c r="M710" s="19">
        <f>Transaction[[#This Row],[QTY]]*Transaction[[#This Row],[SELLING PRICE]]</f>
        <v>249000</v>
      </c>
      <c r="N710" s="12">
        <f>DAY(Transaction[[#This Row],[DATE]])</f>
        <v>9</v>
      </c>
      <c r="O710" s="12" t="str">
        <f>TEXT(Transaction[[#This Row],[DATE]],"mmm")</f>
        <v>Dec</v>
      </c>
      <c r="P710" s="12">
        <f>YEAR(Transaction[[#This Row],[DATE]])</f>
        <v>2021</v>
      </c>
    </row>
    <row r="711" spans="1:16" x14ac:dyDescent="0.3">
      <c r="A711" s="11">
        <v>44540</v>
      </c>
      <c r="B711" s="12" t="str" cm="1">
        <f t="array" ref="B711">_xlfn.XLOOKUP(G711,Product[[#All],[PRODUCT NAME]],Product[[#All],[CODE]],"",0,1)</f>
        <v>ELC005</v>
      </c>
      <c r="C711" s="12">
        <v>82</v>
      </c>
      <c r="D711" s="12" t="s">
        <v>53</v>
      </c>
      <c r="E711" s="12" t="s">
        <v>132</v>
      </c>
      <c r="F711" s="13">
        <v>0</v>
      </c>
      <c r="G711" s="12" t="s">
        <v>45</v>
      </c>
      <c r="H711" s="12" t="str">
        <f>VLOOKUP(LEFT(B711,3),Table2[#All],2,)</f>
        <v>Electronics</v>
      </c>
      <c r="I711" s="12" t="s">
        <v>1</v>
      </c>
      <c r="J711" s="14">
        <f>VLOOKUP(Transaction!B711,Product[#All],5,0)</f>
        <v>25000</v>
      </c>
      <c r="K711" s="14">
        <f>VLOOKUP(Transaction!B711,Product[#All],6,0)</f>
        <v>35000</v>
      </c>
      <c r="L711" s="19">
        <f>Transaction[[#This Row],[QTY]]*Transaction[[#This Row],[PURCHASE PRICE]]</f>
        <v>2050000</v>
      </c>
      <c r="M711" s="19">
        <f>Transaction[[#This Row],[QTY]]*Transaction[[#This Row],[SELLING PRICE]]</f>
        <v>2870000</v>
      </c>
      <c r="N711" s="12">
        <f>DAY(Transaction[[#This Row],[DATE]])</f>
        <v>10</v>
      </c>
      <c r="O711" s="12" t="str">
        <f>TEXT(Transaction[[#This Row],[DATE]],"mmm")</f>
        <v>Dec</v>
      </c>
      <c r="P711" s="12">
        <f>YEAR(Transaction[[#This Row],[DATE]])</f>
        <v>2021</v>
      </c>
    </row>
    <row r="712" spans="1:16" x14ac:dyDescent="0.3">
      <c r="A712" s="11">
        <v>44541</v>
      </c>
      <c r="B712" s="12" t="str" cm="1">
        <f t="array" ref="B712">_xlfn.XLOOKUP(G712,Product[[#All],[PRODUCT NAME]],Product[[#All],[CODE]],"",0,1)</f>
        <v>STA006</v>
      </c>
      <c r="C712" s="12">
        <v>84</v>
      </c>
      <c r="D712" s="12" t="s">
        <v>130</v>
      </c>
      <c r="E712" s="12" t="s">
        <v>132</v>
      </c>
      <c r="F712" s="13">
        <v>0</v>
      </c>
      <c r="G712" s="12" t="s">
        <v>36</v>
      </c>
      <c r="H712" s="12" t="str">
        <f>VLOOKUP(LEFT(B712,3),Table2[#All],2,)</f>
        <v>Stationery</v>
      </c>
      <c r="I712" s="12" t="s">
        <v>1</v>
      </c>
      <c r="J712" s="14">
        <f>VLOOKUP(Transaction!B712,Product[#All],5,0)</f>
        <v>3000</v>
      </c>
      <c r="K712" s="14">
        <f>VLOOKUP(Transaction!B712,Product[#All],6,0)</f>
        <v>5000</v>
      </c>
      <c r="L712" s="19">
        <f>Transaction[[#This Row],[QTY]]*Transaction[[#This Row],[PURCHASE PRICE]]</f>
        <v>252000</v>
      </c>
      <c r="M712" s="19">
        <f>Transaction[[#This Row],[QTY]]*Transaction[[#This Row],[SELLING PRICE]]</f>
        <v>420000</v>
      </c>
      <c r="N712" s="12">
        <f>DAY(Transaction[[#This Row],[DATE]])</f>
        <v>11</v>
      </c>
      <c r="O712" s="12" t="str">
        <f>TEXT(Transaction[[#This Row],[DATE]],"mmm")</f>
        <v>Dec</v>
      </c>
      <c r="P712" s="12">
        <f>YEAR(Transaction[[#This Row],[DATE]])</f>
        <v>2021</v>
      </c>
    </row>
    <row r="713" spans="1:16" x14ac:dyDescent="0.3">
      <c r="A713" s="11">
        <v>44542</v>
      </c>
      <c r="B713" s="12" t="str" cm="1">
        <f t="array" ref="B713">_xlfn.XLOOKUP(G713,Product[[#All],[PRODUCT NAME]],Product[[#All],[CODE]],"",0,1)</f>
        <v>ELC006</v>
      </c>
      <c r="C713" s="12">
        <v>90</v>
      </c>
      <c r="D713" s="12" t="s">
        <v>130</v>
      </c>
      <c r="E713" s="12" t="s">
        <v>132</v>
      </c>
      <c r="F713" s="13">
        <v>0</v>
      </c>
      <c r="G713" s="12" t="s">
        <v>141</v>
      </c>
      <c r="H713" s="12" t="str">
        <f>VLOOKUP(LEFT(B713,3),Table2[#All],2,)</f>
        <v>Electronics</v>
      </c>
      <c r="I713" s="12" t="s">
        <v>1</v>
      </c>
      <c r="J713" s="14">
        <f>VLOOKUP(Transaction!B713,Product[#All],5,0)</f>
        <v>15000</v>
      </c>
      <c r="K713" s="14">
        <f>VLOOKUP(Transaction!B713,Product[#All],6,0)</f>
        <v>20000</v>
      </c>
      <c r="L713" s="19">
        <f>Transaction[[#This Row],[QTY]]*Transaction[[#This Row],[PURCHASE PRICE]]</f>
        <v>1350000</v>
      </c>
      <c r="M713" s="19">
        <f>Transaction[[#This Row],[QTY]]*Transaction[[#This Row],[SELLING PRICE]]</f>
        <v>1800000</v>
      </c>
      <c r="N713" s="12">
        <f>DAY(Transaction[[#This Row],[DATE]])</f>
        <v>12</v>
      </c>
      <c r="O713" s="12" t="str">
        <f>TEXT(Transaction[[#This Row],[DATE]],"mmm")</f>
        <v>Dec</v>
      </c>
      <c r="P713" s="12">
        <f>YEAR(Transaction[[#This Row],[DATE]])</f>
        <v>2021</v>
      </c>
    </row>
    <row r="714" spans="1:16" x14ac:dyDescent="0.3">
      <c r="A714" s="11">
        <v>44543</v>
      </c>
      <c r="B714" s="12" t="str" cm="1">
        <f t="array" ref="B714">_xlfn.XLOOKUP(G714,Product[[#All],[PRODUCT NAME]],Product[[#All],[CODE]],"",0,1)</f>
        <v>ELC002</v>
      </c>
      <c r="C714" s="12">
        <v>75</v>
      </c>
      <c r="D714" s="12" t="s">
        <v>53</v>
      </c>
      <c r="E714" s="12" t="s">
        <v>52</v>
      </c>
      <c r="F714" s="13">
        <v>0</v>
      </c>
      <c r="G714" s="12" t="s">
        <v>42</v>
      </c>
      <c r="H714" s="12" t="str">
        <f>VLOOKUP(LEFT(B714,3),Table2[#All],2,)</f>
        <v>Electronics</v>
      </c>
      <c r="I714" s="12" t="s">
        <v>1</v>
      </c>
      <c r="J714" s="14">
        <f>VLOOKUP(Transaction!B714,Product[#All],5,0)</f>
        <v>20000</v>
      </c>
      <c r="K714" s="14">
        <f>VLOOKUP(Transaction!B714,Product[#All],6,0)</f>
        <v>30000</v>
      </c>
      <c r="L714" s="19">
        <f>Transaction[[#This Row],[QTY]]*Transaction[[#This Row],[PURCHASE PRICE]]</f>
        <v>1500000</v>
      </c>
      <c r="M714" s="19">
        <f>Transaction[[#This Row],[QTY]]*Transaction[[#This Row],[SELLING PRICE]]</f>
        <v>2250000</v>
      </c>
      <c r="N714" s="12">
        <f>DAY(Transaction[[#This Row],[DATE]])</f>
        <v>13</v>
      </c>
      <c r="O714" s="12" t="str">
        <f>TEXT(Transaction[[#This Row],[DATE]],"mmm")</f>
        <v>Dec</v>
      </c>
      <c r="P714" s="12">
        <f>YEAR(Transaction[[#This Row],[DATE]])</f>
        <v>2021</v>
      </c>
    </row>
    <row r="715" spans="1:16" x14ac:dyDescent="0.3">
      <c r="A715" s="11">
        <v>44544</v>
      </c>
      <c r="B715" s="12" t="str" cm="1">
        <f t="array" ref="B715">_xlfn.XLOOKUP(G715,Product[[#All],[PRODUCT NAME]],Product[[#All],[CODE]],"",0,1)</f>
        <v>STA005</v>
      </c>
      <c r="C715" s="12">
        <v>70</v>
      </c>
      <c r="D715" s="12" t="s">
        <v>130</v>
      </c>
      <c r="E715" s="12" t="s">
        <v>52</v>
      </c>
      <c r="F715" s="13">
        <v>0</v>
      </c>
      <c r="G715" s="12" t="s">
        <v>35</v>
      </c>
      <c r="H715" s="12" t="str">
        <f>VLOOKUP(LEFT(B715,3),Table2[#All],2,)</f>
        <v>Stationery</v>
      </c>
      <c r="I715" s="12" t="s">
        <v>1</v>
      </c>
      <c r="J715" s="14">
        <f>VLOOKUP(Transaction!B715,Product[#All],5,0)</f>
        <v>2200</v>
      </c>
      <c r="K715" s="14">
        <f>VLOOKUP(Transaction!B715,Product[#All],6,0)</f>
        <v>3500</v>
      </c>
      <c r="L715" s="19">
        <f>Transaction[[#This Row],[QTY]]*Transaction[[#This Row],[PURCHASE PRICE]]</f>
        <v>154000</v>
      </c>
      <c r="M715" s="19">
        <f>Transaction[[#This Row],[QTY]]*Transaction[[#This Row],[SELLING PRICE]]</f>
        <v>245000</v>
      </c>
      <c r="N715" s="12">
        <f>DAY(Transaction[[#This Row],[DATE]])</f>
        <v>14</v>
      </c>
      <c r="O715" s="12" t="str">
        <f>TEXT(Transaction[[#This Row],[DATE]],"mmm")</f>
        <v>Dec</v>
      </c>
      <c r="P715" s="12">
        <f>YEAR(Transaction[[#This Row],[DATE]])</f>
        <v>2021</v>
      </c>
    </row>
    <row r="716" spans="1:16" x14ac:dyDescent="0.3">
      <c r="A716" s="11">
        <v>44545</v>
      </c>
      <c r="B716" s="12" t="str" cm="1">
        <f t="array" ref="B716">_xlfn.XLOOKUP(G716,Product[[#All],[PRODUCT NAME]],Product[[#All],[CODE]],"",0,1)</f>
        <v>FOD005</v>
      </c>
      <c r="C716" s="12">
        <v>82</v>
      </c>
      <c r="D716" s="12" t="s">
        <v>131</v>
      </c>
      <c r="E716" s="12" t="s">
        <v>52</v>
      </c>
      <c r="F716" s="13">
        <v>0</v>
      </c>
      <c r="G716" s="12" t="s">
        <v>5</v>
      </c>
      <c r="H716" s="12" t="str">
        <f>VLOOKUP(LEFT(B716,3),Table2[#All],2,)</f>
        <v>Food</v>
      </c>
      <c r="I716" s="12" t="s">
        <v>1</v>
      </c>
      <c r="J716" s="14">
        <f>VLOOKUP(Transaction!B716,Product[#All],5,0)</f>
        <v>12500</v>
      </c>
      <c r="K716" s="14">
        <f>VLOOKUP(Transaction!B716,Product[#All],6,0)</f>
        <v>15000</v>
      </c>
      <c r="L716" s="19">
        <f>Transaction[[#This Row],[QTY]]*Transaction[[#This Row],[PURCHASE PRICE]]</f>
        <v>1025000</v>
      </c>
      <c r="M716" s="19">
        <f>Transaction[[#This Row],[QTY]]*Transaction[[#This Row],[SELLING PRICE]]</f>
        <v>1230000</v>
      </c>
      <c r="N716" s="12">
        <f>DAY(Transaction[[#This Row],[DATE]])</f>
        <v>15</v>
      </c>
      <c r="O716" s="12" t="str">
        <f>TEXT(Transaction[[#This Row],[DATE]],"mmm")</f>
        <v>Dec</v>
      </c>
      <c r="P716" s="12">
        <f>YEAR(Transaction[[#This Row],[DATE]])</f>
        <v>2021</v>
      </c>
    </row>
    <row r="717" spans="1:16" x14ac:dyDescent="0.3">
      <c r="A717" s="11">
        <v>44546</v>
      </c>
      <c r="B717" s="12" t="str" cm="1">
        <f t="array" ref="B717">_xlfn.XLOOKUP(G717,Product[[#All],[PRODUCT NAME]],Product[[#All],[CODE]],"",0,1)</f>
        <v>BEV005</v>
      </c>
      <c r="C717" s="12">
        <v>87</v>
      </c>
      <c r="D717" s="12" t="s">
        <v>130</v>
      </c>
      <c r="E717" s="12" t="s">
        <v>132</v>
      </c>
      <c r="F717" s="13">
        <v>0</v>
      </c>
      <c r="G717" s="12" t="s">
        <v>15</v>
      </c>
      <c r="H717" s="12" t="str">
        <f>VLOOKUP(LEFT(B717,3),Table2[#All],2,)</f>
        <v>Beverage</v>
      </c>
      <c r="I717" s="12" t="s">
        <v>1</v>
      </c>
      <c r="J717" s="14">
        <f>VLOOKUP(Transaction!B717,Product[#All],5,0)</f>
        <v>7500</v>
      </c>
      <c r="K717" s="14">
        <f>VLOOKUP(Transaction!B717,Product[#All],6,0)</f>
        <v>9800</v>
      </c>
      <c r="L717" s="19">
        <f>Transaction[[#This Row],[QTY]]*Transaction[[#This Row],[PURCHASE PRICE]]</f>
        <v>652500</v>
      </c>
      <c r="M717" s="19">
        <f>Transaction[[#This Row],[QTY]]*Transaction[[#This Row],[SELLING PRICE]]</f>
        <v>852600</v>
      </c>
      <c r="N717" s="12">
        <f>DAY(Transaction[[#This Row],[DATE]])</f>
        <v>16</v>
      </c>
      <c r="O717" s="12" t="str">
        <f>TEXT(Transaction[[#This Row],[DATE]],"mmm")</f>
        <v>Dec</v>
      </c>
      <c r="P717" s="12">
        <f>YEAR(Transaction[[#This Row],[DATE]])</f>
        <v>2021</v>
      </c>
    </row>
    <row r="718" spans="1:16" x14ac:dyDescent="0.3">
      <c r="A718" s="11">
        <v>44547</v>
      </c>
      <c r="B718" s="12" t="str" cm="1">
        <f t="array" ref="B718">_xlfn.XLOOKUP(G718,Product[[#All],[PRODUCT NAME]],Product[[#All],[CODE]],"",0,1)</f>
        <v>FOD001</v>
      </c>
      <c r="C718" s="12">
        <v>83</v>
      </c>
      <c r="D718" s="12" t="s">
        <v>53</v>
      </c>
      <c r="E718" s="12" t="s">
        <v>52</v>
      </c>
      <c r="F718" s="13">
        <v>0</v>
      </c>
      <c r="G718" s="12" t="s">
        <v>0</v>
      </c>
      <c r="H718" s="12" t="str">
        <f>VLOOKUP(LEFT(B718,3),Table2[#All],2,)</f>
        <v>Food</v>
      </c>
      <c r="I718" s="12" t="s">
        <v>1</v>
      </c>
      <c r="J718" s="14">
        <f>VLOOKUP(Transaction!B718,Product[#All],5,0)</f>
        <v>9000</v>
      </c>
      <c r="K718" s="14">
        <f>VLOOKUP(Transaction!B718,Product[#All],6,0)</f>
        <v>11000</v>
      </c>
      <c r="L718" s="19">
        <f>Transaction[[#This Row],[QTY]]*Transaction[[#This Row],[PURCHASE PRICE]]</f>
        <v>747000</v>
      </c>
      <c r="M718" s="19">
        <f>Transaction[[#This Row],[QTY]]*Transaction[[#This Row],[SELLING PRICE]]</f>
        <v>913000</v>
      </c>
      <c r="N718" s="12">
        <f>DAY(Transaction[[#This Row],[DATE]])</f>
        <v>17</v>
      </c>
      <c r="O718" s="12" t="str">
        <f>TEXT(Transaction[[#This Row],[DATE]],"mmm")</f>
        <v>Dec</v>
      </c>
      <c r="P718" s="12">
        <f>YEAR(Transaction[[#This Row],[DATE]])</f>
        <v>2021</v>
      </c>
    </row>
    <row r="719" spans="1:16" x14ac:dyDescent="0.3">
      <c r="A719" s="11">
        <v>44548</v>
      </c>
      <c r="B719" s="12" t="str" cm="1">
        <f t="array" ref="B719">_xlfn.XLOOKUP(G719,Product[[#All],[PRODUCT NAME]],Product[[#All],[CODE]],"",0,1)</f>
        <v>FOD001</v>
      </c>
      <c r="C719" s="12">
        <v>90</v>
      </c>
      <c r="D719" s="12" t="s">
        <v>131</v>
      </c>
      <c r="E719" s="12" t="s">
        <v>132</v>
      </c>
      <c r="F719" s="13">
        <v>0</v>
      </c>
      <c r="G719" s="12" t="s">
        <v>0</v>
      </c>
      <c r="H719" s="12" t="str">
        <f>VLOOKUP(LEFT(B719,3),Table2[#All],2,)</f>
        <v>Food</v>
      </c>
      <c r="I719" s="12" t="s">
        <v>1</v>
      </c>
      <c r="J719" s="14">
        <f>VLOOKUP(Transaction!B719,Product[#All],5,0)</f>
        <v>9000</v>
      </c>
      <c r="K719" s="14">
        <f>VLOOKUP(Transaction!B719,Product[#All],6,0)</f>
        <v>11000</v>
      </c>
      <c r="L719" s="19">
        <f>Transaction[[#This Row],[QTY]]*Transaction[[#This Row],[PURCHASE PRICE]]</f>
        <v>810000</v>
      </c>
      <c r="M719" s="19">
        <f>Transaction[[#This Row],[QTY]]*Transaction[[#This Row],[SELLING PRICE]]</f>
        <v>990000</v>
      </c>
      <c r="N719" s="12">
        <f>DAY(Transaction[[#This Row],[DATE]])</f>
        <v>18</v>
      </c>
      <c r="O719" s="12" t="str">
        <f>TEXT(Transaction[[#This Row],[DATE]],"mmm")</f>
        <v>Dec</v>
      </c>
      <c r="P719" s="12">
        <f>YEAR(Transaction[[#This Row],[DATE]])</f>
        <v>2021</v>
      </c>
    </row>
    <row r="720" spans="1:16" x14ac:dyDescent="0.3">
      <c r="A720" s="11">
        <v>44549</v>
      </c>
      <c r="B720" s="12" t="str" cm="1">
        <f t="array" ref="B720">_xlfn.XLOOKUP(G720,Product[[#All],[PRODUCT NAME]],Product[[#All],[CODE]],"",0,1)</f>
        <v>PRC006</v>
      </c>
      <c r="C720" s="12">
        <v>80</v>
      </c>
      <c r="D720" s="12" t="s">
        <v>131</v>
      </c>
      <c r="E720" s="12" t="s">
        <v>132</v>
      </c>
      <c r="F720" s="13">
        <v>0</v>
      </c>
      <c r="G720" s="12" t="s">
        <v>26</v>
      </c>
      <c r="H720" s="12" t="str">
        <f>VLOOKUP(LEFT(B720,3),Table2[#All],2,)</f>
        <v>Personal Care</v>
      </c>
      <c r="I720" s="12" t="s">
        <v>1</v>
      </c>
      <c r="J720" s="14">
        <f>VLOOKUP(Transaction!B720,Product[#All],5,0)</f>
        <v>14000</v>
      </c>
      <c r="K720" s="14">
        <f>VLOOKUP(Transaction!B720,Product[#All],6,0)</f>
        <v>17500</v>
      </c>
      <c r="L720" s="19">
        <f>Transaction[[#This Row],[QTY]]*Transaction[[#This Row],[PURCHASE PRICE]]</f>
        <v>1120000</v>
      </c>
      <c r="M720" s="19">
        <f>Transaction[[#This Row],[QTY]]*Transaction[[#This Row],[SELLING PRICE]]</f>
        <v>1400000</v>
      </c>
      <c r="N720" s="12">
        <f>DAY(Transaction[[#This Row],[DATE]])</f>
        <v>19</v>
      </c>
      <c r="O720" s="12" t="str">
        <f>TEXT(Transaction[[#This Row],[DATE]],"mmm")</f>
        <v>Dec</v>
      </c>
      <c r="P720" s="12">
        <f>YEAR(Transaction[[#This Row],[DATE]])</f>
        <v>2021</v>
      </c>
    </row>
    <row r="721" spans="1:16" x14ac:dyDescent="0.3">
      <c r="A721" s="11">
        <v>44550</v>
      </c>
      <c r="B721" s="12" t="str" cm="1">
        <f t="array" ref="B721">_xlfn.XLOOKUP(G721,Product[[#All],[PRODUCT NAME]],Product[[#All],[CODE]],"",0,1)</f>
        <v>PRC001</v>
      </c>
      <c r="C721" s="12">
        <v>80</v>
      </c>
      <c r="D721" s="12" t="s">
        <v>130</v>
      </c>
      <c r="E721" s="12" t="s">
        <v>132</v>
      </c>
      <c r="F721" s="13">
        <v>0</v>
      </c>
      <c r="G721" s="12" t="s">
        <v>21</v>
      </c>
      <c r="H721" s="12" t="str">
        <f>VLOOKUP(LEFT(B721,3),Table2[#All],2,)</f>
        <v>Personal Care</v>
      </c>
      <c r="I721" s="12" t="s">
        <v>1</v>
      </c>
      <c r="J721" s="14">
        <f>VLOOKUP(Transaction!B721,Product[#All],5,0)</f>
        <v>18000</v>
      </c>
      <c r="K721" s="14">
        <f>VLOOKUP(Transaction!B721,Product[#All],6,0)</f>
        <v>21000</v>
      </c>
      <c r="L721" s="19">
        <f>Transaction[[#This Row],[QTY]]*Transaction[[#This Row],[PURCHASE PRICE]]</f>
        <v>1440000</v>
      </c>
      <c r="M721" s="19">
        <f>Transaction[[#This Row],[QTY]]*Transaction[[#This Row],[SELLING PRICE]]</f>
        <v>1680000</v>
      </c>
      <c r="N721" s="12">
        <f>DAY(Transaction[[#This Row],[DATE]])</f>
        <v>20</v>
      </c>
      <c r="O721" s="12" t="str">
        <f>TEXT(Transaction[[#This Row],[DATE]],"mmm")</f>
        <v>Dec</v>
      </c>
      <c r="P721" s="12">
        <f>YEAR(Transaction[[#This Row],[DATE]])</f>
        <v>2021</v>
      </c>
    </row>
    <row r="722" spans="1:16" x14ac:dyDescent="0.3">
      <c r="A722" s="11">
        <v>44551</v>
      </c>
      <c r="B722" s="12" t="str" cm="1">
        <f t="array" ref="B722">_xlfn.XLOOKUP(G722,Product[[#All],[PRODUCT NAME]],Product[[#All],[CODE]],"",0,1)</f>
        <v>STA005</v>
      </c>
      <c r="C722" s="12">
        <v>78</v>
      </c>
      <c r="D722" s="12" t="s">
        <v>131</v>
      </c>
      <c r="E722" s="12" t="s">
        <v>132</v>
      </c>
      <c r="F722" s="13">
        <v>0</v>
      </c>
      <c r="G722" s="12" t="s">
        <v>35</v>
      </c>
      <c r="H722" s="12" t="str">
        <f>VLOOKUP(LEFT(B722,3),Table2[#All],2,)</f>
        <v>Stationery</v>
      </c>
      <c r="I722" s="12" t="s">
        <v>1</v>
      </c>
      <c r="J722" s="14">
        <f>VLOOKUP(Transaction!B722,Product[#All],5,0)</f>
        <v>2200</v>
      </c>
      <c r="K722" s="14">
        <f>VLOOKUP(Transaction!B722,Product[#All],6,0)</f>
        <v>3500</v>
      </c>
      <c r="L722" s="19">
        <f>Transaction[[#This Row],[QTY]]*Transaction[[#This Row],[PURCHASE PRICE]]</f>
        <v>171600</v>
      </c>
      <c r="M722" s="19">
        <f>Transaction[[#This Row],[QTY]]*Transaction[[#This Row],[SELLING PRICE]]</f>
        <v>273000</v>
      </c>
      <c r="N722" s="12">
        <f>DAY(Transaction[[#This Row],[DATE]])</f>
        <v>21</v>
      </c>
      <c r="O722" s="12" t="str">
        <f>TEXT(Transaction[[#This Row],[DATE]],"mmm")</f>
        <v>Dec</v>
      </c>
      <c r="P722" s="12">
        <f>YEAR(Transaction[[#This Row],[DATE]])</f>
        <v>2021</v>
      </c>
    </row>
    <row r="723" spans="1:16" x14ac:dyDescent="0.3">
      <c r="A723" s="11">
        <v>44552</v>
      </c>
      <c r="B723" s="12" t="str" cm="1">
        <f t="array" ref="B723">_xlfn.XLOOKUP(G723,Product[[#All],[PRODUCT NAME]],Product[[#All],[CODE]],"",0,1)</f>
        <v>BEV008</v>
      </c>
      <c r="C723" s="12">
        <v>86</v>
      </c>
      <c r="D723" s="12" t="s">
        <v>131</v>
      </c>
      <c r="E723" s="12" t="s">
        <v>132</v>
      </c>
      <c r="F723" s="13">
        <v>0</v>
      </c>
      <c r="G723" s="12" t="s">
        <v>18</v>
      </c>
      <c r="H723" s="12" t="str">
        <f>VLOOKUP(LEFT(B723,3),Table2[#All],2,)</f>
        <v>Beverage</v>
      </c>
      <c r="I723" s="12" t="s">
        <v>1</v>
      </c>
      <c r="J723" s="14">
        <f>VLOOKUP(Transaction!B723,Product[#All],5,0)</f>
        <v>11000</v>
      </c>
      <c r="K723" s="14">
        <f>VLOOKUP(Transaction!B723,Product[#All],6,0)</f>
        <v>14000</v>
      </c>
      <c r="L723" s="19">
        <f>Transaction[[#This Row],[QTY]]*Transaction[[#This Row],[PURCHASE PRICE]]</f>
        <v>946000</v>
      </c>
      <c r="M723" s="19">
        <f>Transaction[[#This Row],[QTY]]*Transaction[[#This Row],[SELLING PRICE]]</f>
        <v>1204000</v>
      </c>
      <c r="N723" s="12">
        <f>DAY(Transaction[[#This Row],[DATE]])</f>
        <v>22</v>
      </c>
      <c r="O723" s="12" t="str">
        <f>TEXT(Transaction[[#This Row],[DATE]],"mmm")</f>
        <v>Dec</v>
      </c>
      <c r="P723" s="12">
        <f>YEAR(Transaction[[#This Row],[DATE]])</f>
        <v>2021</v>
      </c>
    </row>
    <row r="724" spans="1:16" x14ac:dyDescent="0.3">
      <c r="A724" s="11">
        <v>44553</v>
      </c>
      <c r="B724" s="12" t="str" cm="1">
        <f t="array" ref="B724">_xlfn.XLOOKUP(G724,Product[[#All],[PRODUCT NAME]],Product[[#All],[CODE]],"",0,1)</f>
        <v>PRC006</v>
      </c>
      <c r="C724" s="12">
        <v>74</v>
      </c>
      <c r="D724" s="12" t="s">
        <v>130</v>
      </c>
      <c r="E724" s="12" t="s">
        <v>52</v>
      </c>
      <c r="F724" s="13">
        <v>0</v>
      </c>
      <c r="G724" s="12" t="s">
        <v>26</v>
      </c>
      <c r="H724" s="12" t="str">
        <f>VLOOKUP(LEFT(B724,3),Table2[#All],2,)</f>
        <v>Personal Care</v>
      </c>
      <c r="I724" s="12" t="s">
        <v>1</v>
      </c>
      <c r="J724" s="14">
        <f>VLOOKUP(Transaction!B724,Product[#All],5,0)</f>
        <v>14000</v>
      </c>
      <c r="K724" s="14">
        <f>VLOOKUP(Transaction!B724,Product[#All],6,0)</f>
        <v>17500</v>
      </c>
      <c r="L724" s="19">
        <f>Transaction[[#This Row],[QTY]]*Transaction[[#This Row],[PURCHASE PRICE]]</f>
        <v>1036000</v>
      </c>
      <c r="M724" s="19">
        <f>Transaction[[#This Row],[QTY]]*Transaction[[#This Row],[SELLING PRICE]]</f>
        <v>1295000</v>
      </c>
      <c r="N724" s="12">
        <f>DAY(Transaction[[#This Row],[DATE]])</f>
        <v>23</v>
      </c>
      <c r="O724" s="12" t="str">
        <f>TEXT(Transaction[[#This Row],[DATE]],"mmm")</f>
        <v>Dec</v>
      </c>
      <c r="P724" s="12">
        <f>YEAR(Transaction[[#This Row],[DATE]])</f>
        <v>2021</v>
      </c>
    </row>
    <row r="725" spans="1:16" x14ac:dyDescent="0.3">
      <c r="A725" s="11">
        <v>44554</v>
      </c>
      <c r="B725" s="12" t="str" cm="1">
        <f t="array" ref="B725">_xlfn.XLOOKUP(G725,Product[[#All],[PRODUCT NAME]],Product[[#All],[CODE]],"",0,1)</f>
        <v>BEV009</v>
      </c>
      <c r="C725" s="12">
        <v>73</v>
      </c>
      <c r="D725" s="12" t="s">
        <v>53</v>
      </c>
      <c r="E725" s="12" t="s">
        <v>132</v>
      </c>
      <c r="F725" s="13">
        <v>0</v>
      </c>
      <c r="G725" s="12" t="s">
        <v>19</v>
      </c>
      <c r="H725" s="12" t="str">
        <f>VLOOKUP(LEFT(B725,3),Table2[#All],2,)</f>
        <v>Beverage</v>
      </c>
      <c r="I725" s="12" t="s">
        <v>1</v>
      </c>
      <c r="J725" s="14">
        <f>VLOOKUP(Transaction!B725,Product[#All],5,0)</f>
        <v>6500</v>
      </c>
      <c r="K725" s="14">
        <f>VLOOKUP(Transaction!B725,Product[#All],6,0)</f>
        <v>8500</v>
      </c>
      <c r="L725" s="19">
        <f>Transaction[[#This Row],[QTY]]*Transaction[[#This Row],[PURCHASE PRICE]]</f>
        <v>474500</v>
      </c>
      <c r="M725" s="19">
        <f>Transaction[[#This Row],[QTY]]*Transaction[[#This Row],[SELLING PRICE]]</f>
        <v>620500</v>
      </c>
      <c r="N725" s="12">
        <f>DAY(Transaction[[#This Row],[DATE]])</f>
        <v>24</v>
      </c>
      <c r="O725" s="12" t="str">
        <f>TEXT(Transaction[[#This Row],[DATE]],"mmm")</f>
        <v>Dec</v>
      </c>
      <c r="P725" s="12">
        <f>YEAR(Transaction[[#This Row],[DATE]])</f>
        <v>2021</v>
      </c>
    </row>
    <row r="726" spans="1:16" x14ac:dyDescent="0.3">
      <c r="A726" s="11">
        <v>44555</v>
      </c>
      <c r="B726" s="12" t="str" cm="1">
        <f t="array" ref="B726">_xlfn.XLOOKUP(G726,Product[[#All],[PRODUCT NAME]],Product[[#All],[CODE]],"",0,1)</f>
        <v>PRC001</v>
      </c>
      <c r="C726" s="12">
        <v>70</v>
      </c>
      <c r="D726" s="12" t="s">
        <v>131</v>
      </c>
      <c r="E726" s="12" t="s">
        <v>132</v>
      </c>
      <c r="F726" s="13">
        <v>0</v>
      </c>
      <c r="G726" s="12" t="s">
        <v>21</v>
      </c>
      <c r="H726" s="12" t="str">
        <f>VLOOKUP(LEFT(B726,3),Table2[#All],2,)</f>
        <v>Personal Care</v>
      </c>
      <c r="I726" s="12" t="s">
        <v>1</v>
      </c>
      <c r="J726" s="14">
        <f>VLOOKUP(Transaction!B726,Product[#All],5,0)</f>
        <v>18000</v>
      </c>
      <c r="K726" s="14">
        <f>VLOOKUP(Transaction!B726,Product[#All],6,0)</f>
        <v>21000</v>
      </c>
      <c r="L726" s="19">
        <f>Transaction[[#This Row],[QTY]]*Transaction[[#This Row],[PURCHASE PRICE]]</f>
        <v>1260000</v>
      </c>
      <c r="M726" s="19">
        <f>Transaction[[#This Row],[QTY]]*Transaction[[#This Row],[SELLING PRICE]]</f>
        <v>1470000</v>
      </c>
      <c r="N726" s="12">
        <f>DAY(Transaction[[#This Row],[DATE]])</f>
        <v>25</v>
      </c>
      <c r="O726" s="12" t="str">
        <f>TEXT(Transaction[[#This Row],[DATE]],"mmm")</f>
        <v>Dec</v>
      </c>
      <c r="P726" s="12">
        <f>YEAR(Transaction[[#This Row],[DATE]])</f>
        <v>2021</v>
      </c>
    </row>
    <row r="727" spans="1:16" x14ac:dyDescent="0.3">
      <c r="A727" s="11">
        <v>44556</v>
      </c>
      <c r="B727" s="12" t="str" cm="1">
        <f t="array" ref="B727">_xlfn.XLOOKUP(G727,Product[[#All],[PRODUCT NAME]],Product[[#All],[CODE]],"",0,1)</f>
        <v>PRC002</v>
      </c>
      <c r="C727" s="12">
        <v>75</v>
      </c>
      <c r="D727" s="12" t="s">
        <v>130</v>
      </c>
      <c r="E727" s="12" t="s">
        <v>52</v>
      </c>
      <c r="F727" s="13">
        <v>0</v>
      </c>
      <c r="G727" s="12" t="s">
        <v>22</v>
      </c>
      <c r="H727" s="12" t="str">
        <f>VLOOKUP(LEFT(B727,3),Table2[#All],2,)</f>
        <v>Personal Care</v>
      </c>
      <c r="I727" s="12" t="s">
        <v>1</v>
      </c>
      <c r="J727" s="14">
        <f>VLOOKUP(Transaction!B727,Product[#All],5,0)</f>
        <v>15000</v>
      </c>
      <c r="K727" s="14">
        <f>VLOOKUP(Transaction!B727,Product[#All],6,0)</f>
        <v>18000</v>
      </c>
      <c r="L727" s="19">
        <f>Transaction[[#This Row],[QTY]]*Transaction[[#This Row],[PURCHASE PRICE]]</f>
        <v>1125000</v>
      </c>
      <c r="M727" s="19">
        <f>Transaction[[#This Row],[QTY]]*Transaction[[#This Row],[SELLING PRICE]]</f>
        <v>1350000</v>
      </c>
      <c r="N727" s="12">
        <f>DAY(Transaction[[#This Row],[DATE]])</f>
        <v>26</v>
      </c>
      <c r="O727" s="12" t="str">
        <f>TEXT(Transaction[[#This Row],[DATE]],"mmm")</f>
        <v>Dec</v>
      </c>
      <c r="P727" s="12">
        <f>YEAR(Transaction[[#This Row],[DATE]])</f>
        <v>2021</v>
      </c>
    </row>
    <row r="728" spans="1:16" x14ac:dyDescent="0.3">
      <c r="A728" s="11">
        <v>44557</v>
      </c>
      <c r="B728" s="12" t="str" cm="1">
        <f t="array" ref="B728">_xlfn.XLOOKUP(G728,Product[[#All],[PRODUCT NAME]],Product[[#All],[CODE]],"",0,1)</f>
        <v>ELC008</v>
      </c>
      <c r="C728" s="12">
        <v>86</v>
      </c>
      <c r="D728" s="12" t="s">
        <v>130</v>
      </c>
      <c r="E728" s="12" t="s">
        <v>52</v>
      </c>
      <c r="F728" s="13">
        <v>0</v>
      </c>
      <c r="G728" s="12" t="s">
        <v>47</v>
      </c>
      <c r="H728" s="12" t="str">
        <f>VLOOKUP(LEFT(B728,3),Table2[#All],2,)</f>
        <v>Electronics</v>
      </c>
      <c r="I728" s="12" t="s">
        <v>1</v>
      </c>
      <c r="J728" s="14">
        <f>VLOOKUP(Transaction!B728,Product[#All],5,0)</f>
        <v>20000</v>
      </c>
      <c r="K728" s="14">
        <f>VLOOKUP(Transaction!B728,Product[#All],6,0)</f>
        <v>35000</v>
      </c>
      <c r="L728" s="19">
        <f>Transaction[[#This Row],[QTY]]*Transaction[[#This Row],[PURCHASE PRICE]]</f>
        <v>1720000</v>
      </c>
      <c r="M728" s="19">
        <f>Transaction[[#This Row],[QTY]]*Transaction[[#This Row],[SELLING PRICE]]</f>
        <v>3010000</v>
      </c>
      <c r="N728" s="12">
        <f>DAY(Transaction[[#This Row],[DATE]])</f>
        <v>27</v>
      </c>
      <c r="O728" s="12" t="str">
        <f>TEXT(Transaction[[#This Row],[DATE]],"mmm")</f>
        <v>Dec</v>
      </c>
      <c r="P728" s="12">
        <f>YEAR(Transaction[[#This Row],[DATE]])</f>
        <v>2021</v>
      </c>
    </row>
    <row r="729" spans="1:16" x14ac:dyDescent="0.3">
      <c r="A729" s="11">
        <v>44558</v>
      </c>
      <c r="B729" s="12" t="str" cm="1">
        <f t="array" ref="B729">_xlfn.XLOOKUP(G729,Product[[#All],[PRODUCT NAME]],Product[[#All],[CODE]],"",0,1)</f>
        <v>ELC001</v>
      </c>
      <c r="C729" s="12">
        <v>90</v>
      </c>
      <c r="D729" s="12" t="s">
        <v>131</v>
      </c>
      <c r="E729" s="12" t="s">
        <v>52</v>
      </c>
      <c r="F729" s="13">
        <v>0</v>
      </c>
      <c r="G729" s="12" t="s">
        <v>41</v>
      </c>
      <c r="H729" s="12" t="str">
        <f>VLOOKUP(LEFT(B729,3),Table2[#All],2,)</f>
        <v>Electronics</v>
      </c>
      <c r="I729" s="12" t="s">
        <v>1</v>
      </c>
      <c r="J729" s="14">
        <f>VLOOKUP(Transaction!B729,Product[#All],5,0)</f>
        <v>10000</v>
      </c>
      <c r="K729" s="14">
        <f>VLOOKUP(Transaction!B729,Product[#All],6,0)</f>
        <v>15000</v>
      </c>
      <c r="L729" s="19">
        <f>Transaction[[#This Row],[QTY]]*Transaction[[#This Row],[PURCHASE PRICE]]</f>
        <v>900000</v>
      </c>
      <c r="M729" s="19">
        <f>Transaction[[#This Row],[QTY]]*Transaction[[#This Row],[SELLING PRICE]]</f>
        <v>1350000</v>
      </c>
      <c r="N729" s="12">
        <f>DAY(Transaction[[#This Row],[DATE]])</f>
        <v>28</v>
      </c>
      <c r="O729" s="12" t="str">
        <f>TEXT(Transaction[[#This Row],[DATE]],"mmm")</f>
        <v>Dec</v>
      </c>
      <c r="P729" s="12">
        <f>YEAR(Transaction[[#This Row],[DATE]])</f>
        <v>2021</v>
      </c>
    </row>
    <row r="730" spans="1:16" x14ac:dyDescent="0.3">
      <c r="A730" s="11">
        <v>44559</v>
      </c>
      <c r="B730" s="12" t="str" cm="1">
        <f t="array" ref="B730">_xlfn.XLOOKUP(G730,Product[[#All],[PRODUCT NAME]],Product[[#All],[CODE]],"",0,1)</f>
        <v>PRC009</v>
      </c>
      <c r="C730" s="12">
        <v>77</v>
      </c>
      <c r="D730" s="12" t="s">
        <v>53</v>
      </c>
      <c r="E730" s="12" t="s">
        <v>52</v>
      </c>
      <c r="F730" s="13">
        <v>0</v>
      </c>
      <c r="G730" s="12" t="s">
        <v>29</v>
      </c>
      <c r="H730" s="12" t="str">
        <f>VLOOKUP(LEFT(B730,3),Table2[#All],2,)</f>
        <v>Personal Care</v>
      </c>
      <c r="I730" s="12" t="s">
        <v>1</v>
      </c>
      <c r="J730" s="14">
        <f>VLOOKUP(Transaction!B730,Product[#All],5,0)</f>
        <v>21000</v>
      </c>
      <c r="K730" s="14">
        <f>VLOOKUP(Transaction!B730,Product[#All],6,0)</f>
        <v>25000</v>
      </c>
      <c r="L730" s="19">
        <f>Transaction[[#This Row],[QTY]]*Transaction[[#This Row],[PURCHASE PRICE]]</f>
        <v>1617000</v>
      </c>
      <c r="M730" s="19">
        <f>Transaction[[#This Row],[QTY]]*Transaction[[#This Row],[SELLING PRICE]]</f>
        <v>1925000</v>
      </c>
      <c r="N730" s="12">
        <f>DAY(Transaction[[#This Row],[DATE]])</f>
        <v>29</v>
      </c>
      <c r="O730" s="12" t="str">
        <f>TEXT(Transaction[[#This Row],[DATE]],"mmm")</f>
        <v>Dec</v>
      </c>
      <c r="P730" s="12">
        <f>YEAR(Transaction[[#This Row],[DATE]])</f>
        <v>2021</v>
      </c>
    </row>
    <row r="731" spans="1:16" x14ac:dyDescent="0.3">
      <c r="A731" s="11">
        <v>44560</v>
      </c>
      <c r="B731" s="12" t="str" cm="1">
        <f t="array" ref="B731">_xlfn.XLOOKUP(G731,Product[[#All],[PRODUCT NAME]],Product[[#All],[CODE]],"",0,1)</f>
        <v>ELC006</v>
      </c>
      <c r="C731" s="12">
        <v>72</v>
      </c>
      <c r="D731" s="12" t="s">
        <v>131</v>
      </c>
      <c r="E731" s="12" t="s">
        <v>132</v>
      </c>
      <c r="F731" s="13">
        <v>0</v>
      </c>
      <c r="G731" s="12" t="s">
        <v>141</v>
      </c>
      <c r="H731" s="12" t="str">
        <f>VLOOKUP(LEFT(B731,3),Table2[#All],2,)</f>
        <v>Electronics</v>
      </c>
      <c r="I731" s="12" t="s">
        <v>1</v>
      </c>
      <c r="J731" s="14">
        <f>VLOOKUP(Transaction!B731,Product[#All],5,0)</f>
        <v>15000</v>
      </c>
      <c r="K731" s="14">
        <f>VLOOKUP(Transaction!B731,Product[#All],6,0)</f>
        <v>20000</v>
      </c>
      <c r="L731" s="19">
        <f>Transaction[[#This Row],[QTY]]*Transaction[[#This Row],[PURCHASE PRICE]]</f>
        <v>1080000</v>
      </c>
      <c r="M731" s="19">
        <f>Transaction[[#This Row],[QTY]]*Transaction[[#This Row],[SELLING PRICE]]</f>
        <v>1440000</v>
      </c>
      <c r="N731" s="12">
        <f>DAY(Transaction[[#This Row],[DATE]])</f>
        <v>30</v>
      </c>
      <c r="O731" s="12" t="str">
        <f>TEXT(Transaction[[#This Row],[DATE]],"mmm")</f>
        <v>Dec</v>
      </c>
      <c r="P731" s="12">
        <f>YEAR(Transaction[[#This Row],[DATE]])</f>
        <v>2021</v>
      </c>
    </row>
    <row r="732" spans="1:16" x14ac:dyDescent="0.3">
      <c r="A732" s="11">
        <v>44561</v>
      </c>
      <c r="B732" s="12" t="str" cm="1">
        <f t="array" ref="B732">_xlfn.XLOOKUP(G732,Product[[#All],[PRODUCT NAME]],Product[[#All],[CODE]],"",0,1)</f>
        <v>BEV008</v>
      </c>
      <c r="C732" s="12">
        <v>80</v>
      </c>
      <c r="D732" s="12" t="s">
        <v>131</v>
      </c>
      <c r="E732" s="12" t="s">
        <v>132</v>
      </c>
      <c r="F732" s="13">
        <v>0</v>
      </c>
      <c r="G732" s="12" t="s">
        <v>18</v>
      </c>
      <c r="H732" s="12" t="str">
        <f>VLOOKUP(LEFT(B732,3),Table2[#All],2,)</f>
        <v>Beverage</v>
      </c>
      <c r="I732" s="12" t="s">
        <v>1</v>
      </c>
      <c r="J732" s="14">
        <f>VLOOKUP(Transaction!B732,Product[#All],5,0)</f>
        <v>11000</v>
      </c>
      <c r="K732" s="14">
        <f>VLOOKUP(Transaction!B732,Product[#All],6,0)</f>
        <v>14000</v>
      </c>
      <c r="L732" s="19">
        <f>Transaction[[#This Row],[QTY]]*Transaction[[#This Row],[PURCHASE PRICE]]</f>
        <v>880000</v>
      </c>
      <c r="M732" s="19">
        <f>Transaction[[#This Row],[QTY]]*Transaction[[#This Row],[SELLING PRICE]]</f>
        <v>1120000</v>
      </c>
      <c r="N732" s="12">
        <f>DAY(Transaction[[#This Row],[DATE]])</f>
        <v>31</v>
      </c>
      <c r="O732" s="12" t="str">
        <f>TEXT(Transaction[[#This Row],[DATE]],"mmm")</f>
        <v>Dec</v>
      </c>
      <c r="P732" s="12">
        <f>YEAR(Transaction[[#This Row],[DATE]])</f>
        <v>2021</v>
      </c>
    </row>
    <row r="733" spans="1:16" x14ac:dyDescent="0.3">
      <c r="A733" s="11">
        <v>44562</v>
      </c>
      <c r="B733" s="12" t="str" cm="1">
        <f t="array" ref="B733">_xlfn.XLOOKUP(G733,Product[[#All],[PRODUCT NAME]],Product[[#All],[CODE]],"",0,1)</f>
        <v>PRC005</v>
      </c>
      <c r="C733" s="12">
        <v>85</v>
      </c>
      <c r="D733" s="12" t="s">
        <v>131</v>
      </c>
      <c r="E733" s="12" t="s">
        <v>132</v>
      </c>
      <c r="F733" s="13">
        <v>0</v>
      </c>
      <c r="G733" s="12" t="s">
        <v>25</v>
      </c>
      <c r="H733" s="12" t="str">
        <f>VLOOKUP(LEFT(B733,3),Table2[#All],2,)</f>
        <v>Personal Care</v>
      </c>
      <c r="I733" s="12" t="s">
        <v>1</v>
      </c>
      <c r="J733" s="14">
        <f>VLOOKUP(Transaction!B733,Product[#All],5,0)</f>
        <v>20500</v>
      </c>
      <c r="K733" s="14">
        <f>VLOOKUP(Transaction!B733,Product[#All],6,0)</f>
        <v>24000</v>
      </c>
      <c r="L733" s="19">
        <f>Transaction[[#This Row],[QTY]]*Transaction[[#This Row],[PURCHASE PRICE]]</f>
        <v>1742500</v>
      </c>
      <c r="M733" s="19">
        <f>Transaction[[#This Row],[QTY]]*Transaction[[#This Row],[SELLING PRICE]]</f>
        <v>2040000</v>
      </c>
      <c r="N733" s="12">
        <f>DAY(Transaction[[#This Row],[DATE]])</f>
        <v>1</v>
      </c>
      <c r="O733" s="12" t="str">
        <f>TEXT(Transaction[[#This Row],[DATE]],"mmm")</f>
        <v>Jan</v>
      </c>
      <c r="P733" s="12">
        <f>YEAR(Transaction[[#This Row],[DATE]])</f>
        <v>2022</v>
      </c>
    </row>
    <row r="734" spans="1:16" x14ac:dyDescent="0.3">
      <c r="A734" s="11">
        <v>44563</v>
      </c>
      <c r="B734" s="12" t="str" cm="1">
        <f t="array" ref="B734">_xlfn.XLOOKUP(G734,Product[[#All],[PRODUCT NAME]],Product[[#All],[CODE]],"",0,1)</f>
        <v>PRC001</v>
      </c>
      <c r="C734" s="12">
        <v>77</v>
      </c>
      <c r="D734" s="12" t="s">
        <v>131</v>
      </c>
      <c r="E734" s="12" t="s">
        <v>132</v>
      </c>
      <c r="F734" s="13">
        <v>0</v>
      </c>
      <c r="G734" s="12" t="s">
        <v>21</v>
      </c>
      <c r="H734" s="12" t="str">
        <f>VLOOKUP(LEFT(B734,3),Table2[#All],2,)</f>
        <v>Personal Care</v>
      </c>
      <c r="I734" s="12" t="s">
        <v>1</v>
      </c>
      <c r="J734" s="14">
        <f>VLOOKUP(Transaction!B734,Product[#All],5,0)</f>
        <v>18000</v>
      </c>
      <c r="K734" s="14">
        <f>VLOOKUP(Transaction!B734,Product[#All],6,0)</f>
        <v>21000</v>
      </c>
      <c r="L734" s="19">
        <f>Transaction[[#This Row],[QTY]]*Transaction[[#This Row],[PURCHASE PRICE]]</f>
        <v>1386000</v>
      </c>
      <c r="M734" s="19">
        <f>Transaction[[#This Row],[QTY]]*Transaction[[#This Row],[SELLING PRICE]]</f>
        <v>1617000</v>
      </c>
      <c r="N734" s="12">
        <f>DAY(Transaction[[#This Row],[DATE]])</f>
        <v>2</v>
      </c>
      <c r="O734" s="12" t="str">
        <f>TEXT(Transaction[[#This Row],[DATE]],"mmm")</f>
        <v>Jan</v>
      </c>
      <c r="P734" s="12">
        <f>YEAR(Transaction[[#This Row],[DATE]])</f>
        <v>2022</v>
      </c>
    </row>
    <row r="735" spans="1:16" x14ac:dyDescent="0.3">
      <c r="A735" s="11">
        <v>44564</v>
      </c>
      <c r="B735" s="12" t="str" cm="1">
        <f t="array" ref="B735">_xlfn.XLOOKUP(G735,Product[[#All],[PRODUCT NAME]],Product[[#All],[CODE]],"",0,1)</f>
        <v>ELC008</v>
      </c>
      <c r="C735" s="12">
        <v>87</v>
      </c>
      <c r="D735" s="12" t="s">
        <v>130</v>
      </c>
      <c r="E735" s="12" t="s">
        <v>52</v>
      </c>
      <c r="F735" s="13">
        <v>0</v>
      </c>
      <c r="G735" s="12" t="s">
        <v>47</v>
      </c>
      <c r="H735" s="12" t="str">
        <f>VLOOKUP(LEFT(B735,3),Table2[#All],2,)</f>
        <v>Electronics</v>
      </c>
      <c r="I735" s="12" t="s">
        <v>1</v>
      </c>
      <c r="J735" s="14">
        <f>VLOOKUP(Transaction!B735,Product[#All],5,0)</f>
        <v>20000</v>
      </c>
      <c r="K735" s="14">
        <f>VLOOKUP(Transaction!B735,Product[#All],6,0)</f>
        <v>35000</v>
      </c>
      <c r="L735" s="19">
        <f>Transaction[[#This Row],[QTY]]*Transaction[[#This Row],[PURCHASE PRICE]]</f>
        <v>1740000</v>
      </c>
      <c r="M735" s="19">
        <f>Transaction[[#This Row],[QTY]]*Transaction[[#This Row],[SELLING PRICE]]</f>
        <v>3045000</v>
      </c>
      <c r="N735" s="12">
        <f>DAY(Transaction[[#This Row],[DATE]])</f>
        <v>3</v>
      </c>
      <c r="O735" s="12" t="str">
        <f>TEXT(Transaction[[#This Row],[DATE]],"mmm")</f>
        <v>Jan</v>
      </c>
      <c r="P735" s="12">
        <f>YEAR(Transaction[[#This Row],[DATE]])</f>
        <v>2022</v>
      </c>
    </row>
    <row r="736" spans="1:16" x14ac:dyDescent="0.3">
      <c r="A736" s="11">
        <v>44565</v>
      </c>
      <c r="B736" s="12" t="str" cm="1">
        <f t="array" ref="B736">_xlfn.XLOOKUP(G736,Product[[#All],[PRODUCT NAME]],Product[[#All],[CODE]],"",0,1)</f>
        <v>BEV009</v>
      </c>
      <c r="C736" s="12">
        <v>78</v>
      </c>
      <c r="D736" s="12" t="s">
        <v>131</v>
      </c>
      <c r="E736" s="12" t="s">
        <v>132</v>
      </c>
      <c r="F736" s="13">
        <v>0</v>
      </c>
      <c r="G736" s="12" t="s">
        <v>19</v>
      </c>
      <c r="H736" s="12" t="str">
        <f>VLOOKUP(LEFT(B736,3),Table2[#All],2,)</f>
        <v>Beverage</v>
      </c>
      <c r="I736" s="12" t="s">
        <v>1</v>
      </c>
      <c r="J736" s="14">
        <f>VLOOKUP(Transaction!B736,Product[#All],5,0)</f>
        <v>6500</v>
      </c>
      <c r="K736" s="14">
        <f>VLOOKUP(Transaction!B736,Product[#All],6,0)</f>
        <v>8500</v>
      </c>
      <c r="L736" s="19">
        <f>Transaction[[#This Row],[QTY]]*Transaction[[#This Row],[PURCHASE PRICE]]</f>
        <v>507000</v>
      </c>
      <c r="M736" s="19">
        <f>Transaction[[#This Row],[QTY]]*Transaction[[#This Row],[SELLING PRICE]]</f>
        <v>663000</v>
      </c>
      <c r="N736" s="12">
        <f>DAY(Transaction[[#This Row],[DATE]])</f>
        <v>4</v>
      </c>
      <c r="O736" s="12" t="str">
        <f>TEXT(Transaction[[#This Row],[DATE]],"mmm")</f>
        <v>Jan</v>
      </c>
      <c r="P736" s="12">
        <f>YEAR(Transaction[[#This Row],[DATE]])</f>
        <v>2022</v>
      </c>
    </row>
    <row r="737" spans="1:16" x14ac:dyDescent="0.3">
      <c r="A737" s="11">
        <v>44566</v>
      </c>
      <c r="B737" s="12" t="str" cm="1">
        <f t="array" ref="B737">_xlfn.XLOOKUP(G737,Product[[#All],[PRODUCT NAME]],Product[[#All],[CODE]],"",0,1)</f>
        <v>FOD004</v>
      </c>
      <c r="C737" s="12">
        <v>77</v>
      </c>
      <c r="D737" s="12" t="s">
        <v>130</v>
      </c>
      <c r="E737" s="12" t="s">
        <v>52</v>
      </c>
      <c r="F737" s="13">
        <v>0</v>
      </c>
      <c r="G737" s="12" t="s">
        <v>4</v>
      </c>
      <c r="H737" s="12" t="str">
        <f>VLOOKUP(LEFT(B737,3),Table2[#All],2,)</f>
        <v>Food</v>
      </c>
      <c r="I737" s="12" t="s">
        <v>1</v>
      </c>
      <c r="J737" s="14">
        <f>VLOOKUP(Transaction!B737,Product[#All],5,0)</f>
        <v>6200</v>
      </c>
      <c r="K737" s="14">
        <f>VLOOKUP(Transaction!B737,Product[#All],6,0)</f>
        <v>7800</v>
      </c>
      <c r="L737" s="19">
        <f>Transaction[[#This Row],[QTY]]*Transaction[[#This Row],[PURCHASE PRICE]]</f>
        <v>477400</v>
      </c>
      <c r="M737" s="19">
        <f>Transaction[[#This Row],[QTY]]*Transaction[[#This Row],[SELLING PRICE]]</f>
        <v>600600</v>
      </c>
      <c r="N737" s="12">
        <f>DAY(Transaction[[#This Row],[DATE]])</f>
        <v>5</v>
      </c>
      <c r="O737" s="12" t="str">
        <f>TEXT(Transaction[[#This Row],[DATE]],"mmm")</f>
        <v>Jan</v>
      </c>
      <c r="P737" s="12">
        <f>YEAR(Transaction[[#This Row],[DATE]])</f>
        <v>2022</v>
      </c>
    </row>
    <row r="738" spans="1:16" x14ac:dyDescent="0.3">
      <c r="A738" s="11">
        <v>44567</v>
      </c>
      <c r="B738" s="12" t="str" cm="1">
        <f t="array" ref="B738">_xlfn.XLOOKUP(G738,Product[[#All],[PRODUCT NAME]],Product[[#All],[CODE]],"",0,1)</f>
        <v>FOD002</v>
      </c>
      <c r="C738" s="12">
        <v>72</v>
      </c>
      <c r="D738" s="12" t="s">
        <v>131</v>
      </c>
      <c r="E738" s="12" t="s">
        <v>132</v>
      </c>
      <c r="F738" s="13">
        <v>0</v>
      </c>
      <c r="G738" s="12" t="s">
        <v>2</v>
      </c>
      <c r="H738" s="12" t="str">
        <f>VLOOKUP(LEFT(B738,3),Table2[#All],2,)</f>
        <v>Food</v>
      </c>
      <c r="I738" s="12" t="s">
        <v>1</v>
      </c>
      <c r="J738" s="14">
        <f>VLOOKUP(Transaction!B738,Product[#All],5,0)</f>
        <v>15500</v>
      </c>
      <c r="K738" s="14">
        <f>VLOOKUP(Transaction!B738,Product[#All],6,0)</f>
        <v>18000</v>
      </c>
      <c r="L738" s="19">
        <f>Transaction[[#This Row],[QTY]]*Transaction[[#This Row],[PURCHASE PRICE]]</f>
        <v>1116000</v>
      </c>
      <c r="M738" s="19">
        <f>Transaction[[#This Row],[QTY]]*Transaction[[#This Row],[SELLING PRICE]]</f>
        <v>1296000</v>
      </c>
      <c r="N738" s="12">
        <f>DAY(Transaction[[#This Row],[DATE]])</f>
        <v>6</v>
      </c>
      <c r="O738" s="12" t="str">
        <f>TEXT(Transaction[[#This Row],[DATE]],"mmm")</f>
        <v>Jan</v>
      </c>
      <c r="P738" s="12">
        <f>YEAR(Transaction[[#This Row],[DATE]])</f>
        <v>2022</v>
      </c>
    </row>
    <row r="739" spans="1:16" x14ac:dyDescent="0.3">
      <c r="A739" s="11">
        <v>44568</v>
      </c>
      <c r="B739" s="12" t="str" cm="1">
        <f t="array" ref="B739">_xlfn.XLOOKUP(G739,Product[[#All],[PRODUCT NAME]],Product[[#All],[CODE]],"",0,1)</f>
        <v>PRC005</v>
      </c>
      <c r="C739" s="12">
        <v>79</v>
      </c>
      <c r="D739" s="12" t="s">
        <v>130</v>
      </c>
      <c r="E739" s="12" t="s">
        <v>132</v>
      </c>
      <c r="F739" s="13">
        <v>0</v>
      </c>
      <c r="G739" s="12" t="s">
        <v>25</v>
      </c>
      <c r="H739" s="12" t="str">
        <f>VLOOKUP(LEFT(B739,3),Table2[#All],2,)</f>
        <v>Personal Care</v>
      </c>
      <c r="I739" s="12" t="s">
        <v>1</v>
      </c>
      <c r="J739" s="14">
        <f>VLOOKUP(Transaction!B739,Product[#All],5,0)</f>
        <v>20500</v>
      </c>
      <c r="K739" s="14">
        <f>VLOOKUP(Transaction!B739,Product[#All],6,0)</f>
        <v>24000</v>
      </c>
      <c r="L739" s="19">
        <f>Transaction[[#This Row],[QTY]]*Transaction[[#This Row],[PURCHASE PRICE]]</f>
        <v>1619500</v>
      </c>
      <c r="M739" s="19">
        <f>Transaction[[#This Row],[QTY]]*Transaction[[#This Row],[SELLING PRICE]]</f>
        <v>1896000</v>
      </c>
      <c r="N739" s="12">
        <f>DAY(Transaction[[#This Row],[DATE]])</f>
        <v>7</v>
      </c>
      <c r="O739" s="12" t="str">
        <f>TEXT(Transaction[[#This Row],[DATE]],"mmm")</f>
        <v>Jan</v>
      </c>
      <c r="P739" s="12">
        <f>YEAR(Transaction[[#This Row],[DATE]])</f>
        <v>2022</v>
      </c>
    </row>
    <row r="740" spans="1:16" x14ac:dyDescent="0.3">
      <c r="A740" s="11">
        <v>44569</v>
      </c>
      <c r="B740" s="12" t="str" cm="1">
        <f t="array" ref="B740">_xlfn.XLOOKUP(G740,Product[[#All],[PRODUCT NAME]],Product[[#All],[CODE]],"",0,1)</f>
        <v>FOD001</v>
      </c>
      <c r="C740" s="12">
        <v>75</v>
      </c>
      <c r="D740" s="12" t="s">
        <v>53</v>
      </c>
      <c r="E740" s="12" t="s">
        <v>52</v>
      </c>
      <c r="F740" s="13">
        <v>0</v>
      </c>
      <c r="G740" s="12" t="s">
        <v>0</v>
      </c>
      <c r="H740" s="12" t="str">
        <f>VLOOKUP(LEFT(B740,3),Table2[#All],2,)</f>
        <v>Food</v>
      </c>
      <c r="I740" s="12" t="s">
        <v>1</v>
      </c>
      <c r="J740" s="14">
        <f>VLOOKUP(Transaction!B740,Product[#All],5,0)</f>
        <v>9000</v>
      </c>
      <c r="K740" s="14">
        <f>VLOOKUP(Transaction!B740,Product[#All],6,0)</f>
        <v>11000</v>
      </c>
      <c r="L740" s="19">
        <f>Transaction[[#This Row],[QTY]]*Transaction[[#This Row],[PURCHASE PRICE]]</f>
        <v>675000</v>
      </c>
      <c r="M740" s="19">
        <f>Transaction[[#This Row],[QTY]]*Transaction[[#This Row],[SELLING PRICE]]</f>
        <v>825000</v>
      </c>
      <c r="N740" s="12">
        <f>DAY(Transaction[[#This Row],[DATE]])</f>
        <v>8</v>
      </c>
      <c r="O740" s="12" t="str">
        <f>TEXT(Transaction[[#This Row],[DATE]],"mmm")</f>
        <v>Jan</v>
      </c>
      <c r="P740" s="12">
        <f>YEAR(Transaction[[#This Row],[DATE]])</f>
        <v>2022</v>
      </c>
    </row>
    <row r="741" spans="1:16" x14ac:dyDescent="0.3">
      <c r="A741" s="11">
        <v>44570</v>
      </c>
      <c r="B741" s="12" t="str" cm="1">
        <f t="array" ref="B741">_xlfn.XLOOKUP(G741,Product[[#All],[PRODUCT NAME]],Product[[#All],[CODE]],"",0,1)</f>
        <v>FOD005</v>
      </c>
      <c r="C741" s="12">
        <v>88</v>
      </c>
      <c r="D741" s="12" t="s">
        <v>130</v>
      </c>
      <c r="E741" s="12" t="s">
        <v>132</v>
      </c>
      <c r="F741" s="13">
        <v>0</v>
      </c>
      <c r="G741" s="12" t="s">
        <v>5</v>
      </c>
      <c r="H741" s="12" t="str">
        <f>VLOOKUP(LEFT(B741,3),Table2[#All],2,)</f>
        <v>Food</v>
      </c>
      <c r="I741" s="12" t="s">
        <v>1</v>
      </c>
      <c r="J741" s="14">
        <f>VLOOKUP(Transaction!B741,Product[#All],5,0)</f>
        <v>12500</v>
      </c>
      <c r="K741" s="14">
        <f>VLOOKUP(Transaction!B741,Product[#All],6,0)</f>
        <v>15000</v>
      </c>
      <c r="L741" s="19">
        <f>Transaction[[#This Row],[QTY]]*Transaction[[#This Row],[PURCHASE PRICE]]</f>
        <v>1100000</v>
      </c>
      <c r="M741" s="19">
        <f>Transaction[[#This Row],[QTY]]*Transaction[[#This Row],[SELLING PRICE]]</f>
        <v>1320000</v>
      </c>
      <c r="N741" s="12">
        <f>DAY(Transaction[[#This Row],[DATE]])</f>
        <v>9</v>
      </c>
      <c r="O741" s="12" t="str">
        <f>TEXT(Transaction[[#This Row],[DATE]],"mmm")</f>
        <v>Jan</v>
      </c>
      <c r="P741" s="12">
        <f>YEAR(Transaction[[#This Row],[DATE]])</f>
        <v>2022</v>
      </c>
    </row>
    <row r="742" spans="1:16" x14ac:dyDescent="0.3">
      <c r="A742" s="11">
        <v>44571</v>
      </c>
      <c r="B742" s="12" t="str" cm="1">
        <f t="array" ref="B742">_xlfn.XLOOKUP(G742,Product[[#All],[PRODUCT NAME]],Product[[#All],[CODE]],"",0,1)</f>
        <v>PRC002</v>
      </c>
      <c r="C742" s="12">
        <v>82</v>
      </c>
      <c r="D742" s="12" t="s">
        <v>53</v>
      </c>
      <c r="E742" s="12" t="s">
        <v>52</v>
      </c>
      <c r="F742" s="13">
        <v>0</v>
      </c>
      <c r="G742" s="12" t="s">
        <v>22</v>
      </c>
      <c r="H742" s="12" t="str">
        <f>VLOOKUP(LEFT(B742,3),Table2[#All],2,)</f>
        <v>Personal Care</v>
      </c>
      <c r="I742" s="12" t="s">
        <v>1</v>
      </c>
      <c r="J742" s="14">
        <f>VLOOKUP(Transaction!B742,Product[#All],5,0)</f>
        <v>15000</v>
      </c>
      <c r="K742" s="14">
        <f>VLOOKUP(Transaction!B742,Product[#All],6,0)</f>
        <v>18000</v>
      </c>
      <c r="L742" s="19">
        <f>Transaction[[#This Row],[QTY]]*Transaction[[#This Row],[PURCHASE PRICE]]</f>
        <v>1230000</v>
      </c>
      <c r="M742" s="19">
        <f>Transaction[[#This Row],[QTY]]*Transaction[[#This Row],[SELLING PRICE]]</f>
        <v>1476000</v>
      </c>
      <c r="N742" s="12">
        <f>DAY(Transaction[[#This Row],[DATE]])</f>
        <v>10</v>
      </c>
      <c r="O742" s="12" t="str">
        <f>TEXT(Transaction[[#This Row],[DATE]],"mmm")</f>
        <v>Jan</v>
      </c>
      <c r="P742" s="12">
        <f>YEAR(Transaction[[#This Row],[DATE]])</f>
        <v>2022</v>
      </c>
    </row>
    <row r="743" spans="1:16" x14ac:dyDescent="0.3">
      <c r="A743" s="11">
        <v>44572</v>
      </c>
      <c r="B743" s="12" t="str" cm="1">
        <f t="array" ref="B743">_xlfn.XLOOKUP(G743,Product[[#All],[PRODUCT NAME]],Product[[#All],[CODE]],"",0,1)</f>
        <v>FOD008</v>
      </c>
      <c r="C743" s="12">
        <v>79</v>
      </c>
      <c r="D743" s="12" t="s">
        <v>53</v>
      </c>
      <c r="E743" s="12" t="s">
        <v>132</v>
      </c>
      <c r="F743" s="13">
        <v>0</v>
      </c>
      <c r="G743" s="12" t="s">
        <v>8</v>
      </c>
      <c r="H743" s="12" t="str">
        <f>VLOOKUP(LEFT(B743,3),Table2[#All],2,)</f>
        <v>Food</v>
      </c>
      <c r="I743" s="12" t="s">
        <v>1</v>
      </c>
      <c r="J743" s="14">
        <f>VLOOKUP(Transaction!B743,Product[#All],5,0)</f>
        <v>3000</v>
      </c>
      <c r="K743" s="14">
        <f>VLOOKUP(Transaction!B743,Product[#All],6,0)</f>
        <v>4500</v>
      </c>
      <c r="L743" s="19">
        <f>Transaction[[#This Row],[QTY]]*Transaction[[#This Row],[PURCHASE PRICE]]</f>
        <v>237000</v>
      </c>
      <c r="M743" s="19">
        <f>Transaction[[#This Row],[QTY]]*Transaction[[#This Row],[SELLING PRICE]]</f>
        <v>355500</v>
      </c>
      <c r="N743" s="12">
        <f>DAY(Transaction[[#This Row],[DATE]])</f>
        <v>11</v>
      </c>
      <c r="O743" s="12" t="str">
        <f>TEXT(Transaction[[#This Row],[DATE]],"mmm")</f>
        <v>Jan</v>
      </c>
      <c r="P743" s="12">
        <f>YEAR(Transaction[[#This Row],[DATE]])</f>
        <v>2022</v>
      </c>
    </row>
    <row r="744" spans="1:16" x14ac:dyDescent="0.3">
      <c r="A744" s="11">
        <v>44573</v>
      </c>
      <c r="B744" s="12" t="str" cm="1">
        <f t="array" ref="B744">_xlfn.XLOOKUP(G744,Product[[#All],[PRODUCT NAME]],Product[[#All],[CODE]],"",0,1)</f>
        <v>PRC004</v>
      </c>
      <c r="C744" s="12">
        <v>72</v>
      </c>
      <c r="D744" s="12" t="s">
        <v>131</v>
      </c>
      <c r="E744" s="12" t="s">
        <v>132</v>
      </c>
      <c r="F744" s="13">
        <v>0</v>
      </c>
      <c r="G744" s="12" t="s">
        <v>24</v>
      </c>
      <c r="H744" s="12" t="str">
        <f>VLOOKUP(LEFT(B744,3),Table2[#All],2,)</f>
        <v>Personal Care</v>
      </c>
      <c r="I744" s="12" t="s">
        <v>1</v>
      </c>
      <c r="J744" s="14">
        <f>VLOOKUP(Transaction!B744,Product[#All],5,0)</f>
        <v>7200</v>
      </c>
      <c r="K744" s="14">
        <f>VLOOKUP(Transaction!B744,Product[#All],6,0)</f>
        <v>10000</v>
      </c>
      <c r="L744" s="19">
        <f>Transaction[[#This Row],[QTY]]*Transaction[[#This Row],[PURCHASE PRICE]]</f>
        <v>518400</v>
      </c>
      <c r="M744" s="19">
        <f>Transaction[[#This Row],[QTY]]*Transaction[[#This Row],[SELLING PRICE]]</f>
        <v>720000</v>
      </c>
      <c r="N744" s="12">
        <f>DAY(Transaction[[#This Row],[DATE]])</f>
        <v>12</v>
      </c>
      <c r="O744" s="12" t="str">
        <f>TEXT(Transaction[[#This Row],[DATE]],"mmm")</f>
        <v>Jan</v>
      </c>
      <c r="P744" s="12">
        <f>YEAR(Transaction[[#This Row],[DATE]])</f>
        <v>2022</v>
      </c>
    </row>
    <row r="745" spans="1:16" x14ac:dyDescent="0.3">
      <c r="A745" s="11">
        <v>44574</v>
      </c>
      <c r="B745" s="12" t="str" cm="1">
        <f t="array" ref="B745">_xlfn.XLOOKUP(G745,Product[[#All],[PRODUCT NAME]],Product[[#All],[CODE]],"",0,1)</f>
        <v>BEV010</v>
      </c>
      <c r="C745" s="12">
        <v>83</v>
      </c>
      <c r="D745" s="12" t="s">
        <v>130</v>
      </c>
      <c r="E745" s="12" t="s">
        <v>132</v>
      </c>
      <c r="F745" s="13">
        <v>0</v>
      </c>
      <c r="G745" s="12" t="s">
        <v>20</v>
      </c>
      <c r="H745" s="12" t="str">
        <f>VLOOKUP(LEFT(B745,3),Table2[#All],2,)</f>
        <v>Beverage</v>
      </c>
      <c r="I745" s="12" t="s">
        <v>1</v>
      </c>
      <c r="J745" s="14">
        <f>VLOOKUP(Transaction!B745,Product[#All],5,0)</f>
        <v>12000</v>
      </c>
      <c r="K745" s="14">
        <f>VLOOKUP(Transaction!B745,Product[#All],6,0)</f>
        <v>15500</v>
      </c>
      <c r="L745" s="19">
        <f>Transaction[[#This Row],[QTY]]*Transaction[[#This Row],[PURCHASE PRICE]]</f>
        <v>996000</v>
      </c>
      <c r="M745" s="19">
        <f>Transaction[[#This Row],[QTY]]*Transaction[[#This Row],[SELLING PRICE]]</f>
        <v>1286500</v>
      </c>
      <c r="N745" s="12">
        <f>DAY(Transaction[[#This Row],[DATE]])</f>
        <v>13</v>
      </c>
      <c r="O745" s="12" t="str">
        <f>TEXT(Transaction[[#This Row],[DATE]],"mmm")</f>
        <v>Jan</v>
      </c>
      <c r="P745" s="12">
        <f>YEAR(Transaction[[#This Row],[DATE]])</f>
        <v>2022</v>
      </c>
    </row>
    <row r="746" spans="1:16" x14ac:dyDescent="0.3">
      <c r="A746" s="11">
        <v>44575</v>
      </c>
      <c r="B746" s="12" t="str" cm="1">
        <f t="array" ref="B746">_xlfn.XLOOKUP(G746,Product[[#All],[PRODUCT NAME]],Product[[#All],[CODE]],"",0,1)</f>
        <v>FOD004</v>
      </c>
      <c r="C746" s="12">
        <v>74</v>
      </c>
      <c r="D746" s="12" t="s">
        <v>130</v>
      </c>
      <c r="E746" s="12" t="s">
        <v>52</v>
      </c>
      <c r="F746" s="13">
        <v>0</v>
      </c>
      <c r="G746" s="12" t="s">
        <v>4</v>
      </c>
      <c r="H746" s="12" t="str">
        <f>VLOOKUP(LEFT(B746,3),Table2[#All],2,)</f>
        <v>Food</v>
      </c>
      <c r="I746" s="12" t="s">
        <v>1</v>
      </c>
      <c r="J746" s="14">
        <f>VLOOKUP(Transaction!B746,Product[#All],5,0)</f>
        <v>6200</v>
      </c>
      <c r="K746" s="14">
        <f>VLOOKUP(Transaction!B746,Product[#All],6,0)</f>
        <v>7800</v>
      </c>
      <c r="L746" s="19">
        <f>Transaction[[#This Row],[QTY]]*Transaction[[#This Row],[PURCHASE PRICE]]</f>
        <v>458800</v>
      </c>
      <c r="M746" s="19">
        <f>Transaction[[#This Row],[QTY]]*Transaction[[#This Row],[SELLING PRICE]]</f>
        <v>577200</v>
      </c>
      <c r="N746" s="12">
        <f>DAY(Transaction[[#This Row],[DATE]])</f>
        <v>14</v>
      </c>
      <c r="O746" s="12" t="str">
        <f>TEXT(Transaction[[#This Row],[DATE]],"mmm")</f>
        <v>Jan</v>
      </c>
      <c r="P746" s="12">
        <f>YEAR(Transaction[[#This Row],[DATE]])</f>
        <v>2022</v>
      </c>
    </row>
    <row r="747" spans="1:16" x14ac:dyDescent="0.3">
      <c r="A747" s="11">
        <v>44576</v>
      </c>
      <c r="B747" s="12" t="str" cm="1">
        <f t="array" ref="B747">_xlfn.XLOOKUP(G747,Product[[#All],[PRODUCT NAME]],Product[[#All],[CODE]],"",0,1)</f>
        <v>STA004</v>
      </c>
      <c r="C747" s="12">
        <v>78</v>
      </c>
      <c r="D747" s="12" t="s">
        <v>53</v>
      </c>
      <c r="E747" s="12" t="s">
        <v>132</v>
      </c>
      <c r="F747" s="13">
        <v>0</v>
      </c>
      <c r="G747" s="12" t="s">
        <v>34</v>
      </c>
      <c r="H747" s="12" t="str">
        <f>VLOOKUP(LEFT(B747,3),Table2[#All],2,)</f>
        <v>Stationery</v>
      </c>
      <c r="I747" s="12" t="s">
        <v>1</v>
      </c>
      <c r="J747" s="14">
        <f>VLOOKUP(Transaction!B747,Product[#All],5,0)</f>
        <v>1800</v>
      </c>
      <c r="K747" s="14">
        <f>VLOOKUP(Transaction!B747,Product[#All],6,0)</f>
        <v>3000</v>
      </c>
      <c r="L747" s="19">
        <f>Transaction[[#This Row],[QTY]]*Transaction[[#This Row],[PURCHASE PRICE]]</f>
        <v>140400</v>
      </c>
      <c r="M747" s="19">
        <f>Transaction[[#This Row],[QTY]]*Transaction[[#This Row],[SELLING PRICE]]</f>
        <v>234000</v>
      </c>
      <c r="N747" s="12">
        <f>DAY(Transaction[[#This Row],[DATE]])</f>
        <v>15</v>
      </c>
      <c r="O747" s="12" t="str">
        <f>TEXT(Transaction[[#This Row],[DATE]],"mmm")</f>
        <v>Jan</v>
      </c>
      <c r="P747" s="12">
        <f>YEAR(Transaction[[#This Row],[DATE]])</f>
        <v>2022</v>
      </c>
    </row>
    <row r="748" spans="1:16" x14ac:dyDescent="0.3">
      <c r="A748" s="11">
        <v>44577</v>
      </c>
      <c r="B748" s="12" t="str" cm="1">
        <f t="array" ref="B748">_xlfn.XLOOKUP(G748,Product[[#All],[PRODUCT NAME]],Product[[#All],[CODE]],"",0,1)</f>
        <v>FOD005</v>
      </c>
      <c r="C748" s="12">
        <v>86</v>
      </c>
      <c r="D748" s="12" t="s">
        <v>130</v>
      </c>
      <c r="E748" s="12" t="s">
        <v>52</v>
      </c>
      <c r="F748" s="13">
        <v>0</v>
      </c>
      <c r="G748" s="12" t="s">
        <v>5</v>
      </c>
      <c r="H748" s="12" t="str">
        <f>VLOOKUP(LEFT(B748,3),Table2[#All],2,)</f>
        <v>Food</v>
      </c>
      <c r="I748" s="12" t="s">
        <v>1</v>
      </c>
      <c r="J748" s="14">
        <f>VLOOKUP(Transaction!B748,Product[#All],5,0)</f>
        <v>12500</v>
      </c>
      <c r="K748" s="14">
        <f>VLOOKUP(Transaction!B748,Product[#All],6,0)</f>
        <v>15000</v>
      </c>
      <c r="L748" s="19">
        <f>Transaction[[#This Row],[QTY]]*Transaction[[#This Row],[PURCHASE PRICE]]</f>
        <v>1075000</v>
      </c>
      <c r="M748" s="19">
        <f>Transaction[[#This Row],[QTY]]*Transaction[[#This Row],[SELLING PRICE]]</f>
        <v>1290000</v>
      </c>
      <c r="N748" s="12">
        <f>DAY(Transaction[[#This Row],[DATE]])</f>
        <v>16</v>
      </c>
      <c r="O748" s="12" t="str">
        <f>TEXT(Transaction[[#This Row],[DATE]],"mmm")</f>
        <v>Jan</v>
      </c>
      <c r="P748" s="12">
        <f>YEAR(Transaction[[#This Row],[DATE]])</f>
        <v>2022</v>
      </c>
    </row>
    <row r="749" spans="1:16" x14ac:dyDescent="0.3">
      <c r="A749" s="11">
        <v>44578</v>
      </c>
      <c r="B749" s="12" t="str" cm="1">
        <f t="array" ref="B749">_xlfn.XLOOKUP(G749,Product[[#All],[PRODUCT NAME]],Product[[#All],[CODE]],"",0,1)</f>
        <v>ELC007</v>
      </c>
      <c r="C749" s="12">
        <v>84</v>
      </c>
      <c r="D749" s="12" t="s">
        <v>53</v>
      </c>
      <c r="E749" s="12" t="s">
        <v>132</v>
      </c>
      <c r="F749" s="13">
        <v>0</v>
      </c>
      <c r="G749" s="12" t="s">
        <v>46</v>
      </c>
      <c r="H749" s="12" t="str">
        <f>VLOOKUP(LEFT(B749,3),Table2[#All],2,)</f>
        <v>Electronics</v>
      </c>
      <c r="I749" s="12" t="s">
        <v>1</v>
      </c>
      <c r="J749" s="14">
        <f>VLOOKUP(Transaction!B749,Product[#All],5,0)</f>
        <v>18000</v>
      </c>
      <c r="K749" s="14">
        <f>VLOOKUP(Transaction!B749,Product[#All],6,0)</f>
        <v>27000</v>
      </c>
      <c r="L749" s="19">
        <f>Transaction[[#This Row],[QTY]]*Transaction[[#This Row],[PURCHASE PRICE]]</f>
        <v>1512000</v>
      </c>
      <c r="M749" s="19">
        <f>Transaction[[#This Row],[QTY]]*Transaction[[#This Row],[SELLING PRICE]]</f>
        <v>2268000</v>
      </c>
      <c r="N749" s="12">
        <f>DAY(Transaction[[#This Row],[DATE]])</f>
        <v>17</v>
      </c>
      <c r="O749" s="12" t="str">
        <f>TEXT(Transaction[[#This Row],[DATE]],"mmm")</f>
        <v>Jan</v>
      </c>
      <c r="P749" s="12">
        <f>YEAR(Transaction[[#This Row],[DATE]])</f>
        <v>2022</v>
      </c>
    </row>
    <row r="750" spans="1:16" x14ac:dyDescent="0.3">
      <c r="A750" s="11">
        <v>44579</v>
      </c>
      <c r="B750" s="12" t="str" cm="1">
        <f t="array" ref="B750">_xlfn.XLOOKUP(G750,Product[[#All],[PRODUCT NAME]],Product[[#All],[CODE]],"",0,1)</f>
        <v>PRC001</v>
      </c>
      <c r="C750" s="12">
        <v>80</v>
      </c>
      <c r="D750" s="12" t="s">
        <v>53</v>
      </c>
      <c r="E750" s="12" t="s">
        <v>132</v>
      </c>
      <c r="F750" s="13">
        <v>0</v>
      </c>
      <c r="G750" s="12" t="s">
        <v>21</v>
      </c>
      <c r="H750" s="12" t="str">
        <f>VLOOKUP(LEFT(B750,3),Table2[#All],2,)</f>
        <v>Personal Care</v>
      </c>
      <c r="I750" s="12" t="s">
        <v>1</v>
      </c>
      <c r="J750" s="14">
        <f>VLOOKUP(Transaction!B750,Product[#All],5,0)</f>
        <v>18000</v>
      </c>
      <c r="K750" s="14">
        <f>VLOOKUP(Transaction!B750,Product[#All],6,0)</f>
        <v>21000</v>
      </c>
      <c r="L750" s="19">
        <f>Transaction[[#This Row],[QTY]]*Transaction[[#This Row],[PURCHASE PRICE]]</f>
        <v>1440000</v>
      </c>
      <c r="M750" s="19">
        <f>Transaction[[#This Row],[QTY]]*Transaction[[#This Row],[SELLING PRICE]]</f>
        <v>1680000</v>
      </c>
      <c r="N750" s="12">
        <f>DAY(Transaction[[#This Row],[DATE]])</f>
        <v>18</v>
      </c>
      <c r="O750" s="12" t="str">
        <f>TEXT(Transaction[[#This Row],[DATE]],"mmm")</f>
        <v>Jan</v>
      </c>
      <c r="P750" s="12">
        <f>YEAR(Transaction[[#This Row],[DATE]])</f>
        <v>2022</v>
      </c>
    </row>
    <row r="751" spans="1:16" x14ac:dyDescent="0.3">
      <c r="A751" s="11">
        <v>44580</v>
      </c>
      <c r="B751" s="12" t="str" cm="1">
        <f t="array" ref="B751">_xlfn.XLOOKUP(G751,Product[[#All],[PRODUCT NAME]],Product[[#All],[CODE]],"",0,1)</f>
        <v>STA005</v>
      </c>
      <c r="C751" s="12">
        <v>83</v>
      </c>
      <c r="D751" s="12" t="s">
        <v>130</v>
      </c>
      <c r="E751" s="12" t="s">
        <v>132</v>
      </c>
      <c r="F751" s="13">
        <v>0</v>
      </c>
      <c r="G751" s="12" t="s">
        <v>35</v>
      </c>
      <c r="H751" s="12" t="str">
        <f>VLOOKUP(LEFT(B751,3),Table2[#All],2,)</f>
        <v>Stationery</v>
      </c>
      <c r="I751" s="12" t="s">
        <v>1</v>
      </c>
      <c r="J751" s="14">
        <f>VLOOKUP(Transaction!B751,Product[#All],5,0)</f>
        <v>2200</v>
      </c>
      <c r="K751" s="14">
        <f>VLOOKUP(Transaction!B751,Product[#All],6,0)</f>
        <v>3500</v>
      </c>
      <c r="L751" s="19">
        <f>Transaction[[#This Row],[QTY]]*Transaction[[#This Row],[PURCHASE PRICE]]</f>
        <v>182600</v>
      </c>
      <c r="M751" s="19">
        <f>Transaction[[#This Row],[QTY]]*Transaction[[#This Row],[SELLING PRICE]]</f>
        <v>290500</v>
      </c>
      <c r="N751" s="12">
        <f>DAY(Transaction[[#This Row],[DATE]])</f>
        <v>19</v>
      </c>
      <c r="O751" s="12" t="str">
        <f>TEXT(Transaction[[#This Row],[DATE]],"mmm")</f>
        <v>Jan</v>
      </c>
      <c r="P751" s="12">
        <f>YEAR(Transaction[[#This Row],[DATE]])</f>
        <v>2022</v>
      </c>
    </row>
    <row r="752" spans="1:16" x14ac:dyDescent="0.3">
      <c r="A752" s="11">
        <v>44581</v>
      </c>
      <c r="B752" s="12" t="str" cm="1">
        <f t="array" ref="B752">_xlfn.XLOOKUP(G752,Product[[#All],[PRODUCT NAME]],Product[[#All],[CODE]],"",0,1)</f>
        <v>BEV002</v>
      </c>
      <c r="C752" s="12">
        <v>71</v>
      </c>
      <c r="D752" s="12" t="s">
        <v>131</v>
      </c>
      <c r="E752" s="12" t="s">
        <v>132</v>
      </c>
      <c r="F752" s="13">
        <v>0</v>
      </c>
      <c r="G752" s="12" t="s">
        <v>12</v>
      </c>
      <c r="H752" s="12" t="str">
        <f>VLOOKUP(LEFT(B752,3),Table2[#All],2,)</f>
        <v>Beverage</v>
      </c>
      <c r="I752" s="12" t="s">
        <v>1</v>
      </c>
      <c r="J752" s="14">
        <f>VLOOKUP(Transaction!B752,Product[#All],5,0)</f>
        <v>2500</v>
      </c>
      <c r="K752" s="14">
        <f>VLOOKUP(Transaction!B752,Product[#All],6,0)</f>
        <v>4000</v>
      </c>
      <c r="L752" s="19">
        <f>Transaction[[#This Row],[QTY]]*Transaction[[#This Row],[PURCHASE PRICE]]</f>
        <v>177500</v>
      </c>
      <c r="M752" s="19">
        <f>Transaction[[#This Row],[QTY]]*Transaction[[#This Row],[SELLING PRICE]]</f>
        <v>284000</v>
      </c>
      <c r="N752" s="12">
        <f>DAY(Transaction[[#This Row],[DATE]])</f>
        <v>20</v>
      </c>
      <c r="O752" s="12" t="str">
        <f>TEXT(Transaction[[#This Row],[DATE]],"mmm")</f>
        <v>Jan</v>
      </c>
      <c r="P752" s="12">
        <f>YEAR(Transaction[[#This Row],[DATE]])</f>
        <v>2022</v>
      </c>
    </row>
    <row r="753" spans="1:16" x14ac:dyDescent="0.3">
      <c r="A753" s="11">
        <v>44582</v>
      </c>
      <c r="B753" s="12" t="str" cm="1">
        <f t="array" ref="B753">_xlfn.XLOOKUP(G753,Product[[#All],[PRODUCT NAME]],Product[[#All],[CODE]],"",0,1)</f>
        <v>FOD010</v>
      </c>
      <c r="C753" s="12">
        <v>83</v>
      </c>
      <c r="D753" s="12" t="s">
        <v>53</v>
      </c>
      <c r="E753" s="12" t="s">
        <v>52</v>
      </c>
      <c r="F753" s="13">
        <v>0</v>
      </c>
      <c r="G753" s="12" t="s">
        <v>10</v>
      </c>
      <c r="H753" s="12" t="str">
        <f>VLOOKUP(LEFT(B753,3),Table2[#All],2,)</f>
        <v>Food</v>
      </c>
      <c r="I753" s="12" t="s">
        <v>1</v>
      </c>
      <c r="J753" s="14">
        <f>VLOOKUP(Transaction!B753,Product[#All],5,0)</f>
        <v>10000</v>
      </c>
      <c r="K753" s="14">
        <f>VLOOKUP(Transaction!B753,Product[#All],6,0)</f>
        <v>12500</v>
      </c>
      <c r="L753" s="19">
        <f>Transaction[[#This Row],[QTY]]*Transaction[[#This Row],[PURCHASE PRICE]]</f>
        <v>830000</v>
      </c>
      <c r="M753" s="19">
        <f>Transaction[[#This Row],[QTY]]*Transaction[[#This Row],[SELLING PRICE]]</f>
        <v>1037500</v>
      </c>
      <c r="N753" s="12">
        <f>DAY(Transaction[[#This Row],[DATE]])</f>
        <v>21</v>
      </c>
      <c r="O753" s="12" t="str">
        <f>TEXT(Transaction[[#This Row],[DATE]],"mmm")</f>
        <v>Jan</v>
      </c>
      <c r="P753" s="12">
        <f>YEAR(Transaction[[#This Row],[DATE]])</f>
        <v>2022</v>
      </c>
    </row>
    <row r="754" spans="1:16" x14ac:dyDescent="0.3">
      <c r="A754" s="11">
        <v>44583</v>
      </c>
      <c r="B754" s="12" t="str" cm="1">
        <f t="array" ref="B754">_xlfn.XLOOKUP(G754,Product[[#All],[PRODUCT NAME]],Product[[#All],[CODE]],"",0,1)</f>
        <v>BEV009</v>
      </c>
      <c r="C754" s="12">
        <v>90</v>
      </c>
      <c r="D754" s="12" t="s">
        <v>53</v>
      </c>
      <c r="E754" s="12" t="s">
        <v>132</v>
      </c>
      <c r="F754" s="13">
        <v>0</v>
      </c>
      <c r="G754" s="12" t="s">
        <v>19</v>
      </c>
      <c r="H754" s="12" t="str">
        <f>VLOOKUP(LEFT(B754,3),Table2[#All],2,)</f>
        <v>Beverage</v>
      </c>
      <c r="I754" s="12" t="s">
        <v>1</v>
      </c>
      <c r="J754" s="14">
        <f>VLOOKUP(Transaction!B754,Product[#All],5,0)</f>
        <v>6500</v>
      </c>
      <c r="K754" s="14">
        <f>VLOOKUP(Transaction!B754,Product[#All],6,0)</f>
        <v>8500</v>
      </c>
      <c r="L754" s="19">
        <f>Transaction[[#This Row],[QTY]]*Transaction[[#This Row],[PURCHASE PRICE]]</f>
        <v>585000</v>
      </c>
      <c r="M754" s="19">
        <f>Transaction[[#This Row],[QTY]]*Transaction[[#This Row],[SELLING PRICE]]</f>
        <v>765000</v>
      </c>
      <c r="N754" s="12">
        <f>DAY(Transaction[[#This Row],[DATE]])</f>
        <v>22</v>
      </c>
      <c r="O754" s="12" t="str">
        <f>TEXT(Transaction[[#This Row],[DATE]],"mmm")</f>
        <v>Jan</v>
      </c>
      <c r="P754" s="12">
        <f>YEAR(Transaction[[#This Row],[DATE]])</f>
        <v>2022</v>
      </c>
    </row>
    <row r="755" spans="1:16" x14ac:dyDescent="0.3">
      <c r="A755" s="11">
        <v>44584</v>
      </c>
      <c r="B755" s="12" t="str" cm="1">
        <f t="array" ref="B755">_xlfn.XLOOKUP(G755,Product[[#All],[PRODUCT NAME]],Product[[#All],[CODE]],"",0,1)</f>
        <v>STA004</v>
      </c>
      <c r="C755" s="12">
        <v>88</v>
      </c>
      <c r="D755" s="12" t="s">
        <v>130</v>
      </c>
      <c r="E755" s="12" t="s">
        <v>52</v>
      </c>
      <c r="F755" s="13">
        <v>0</v>
      </c>
      <c r="G755" s="12" t="s">
        <v>34</v>
      </c>
      <c r="H755" s="12" t="str">
        <f>VLOOKUP(LEFT(B755,3),Table2[#All],2,)</f>
        <v>Stationery</v>
      </c>
      <c r="I755" s="12" t="s">
        <v>1</v>
      </c>
      <c r="J755" s="14">
        <f>VLOOKUP(Transaction!B755,Product[#All],5,0)</f>
        <v>1800</v>
      </c>
      <c r="K755" s="14">
        <f>VLOOKUP(Transaction!B755,Product[#All],6,0)</f>
        <v>3000</v>
      </c>
      <c r="L755" s="19">
        <f>Transaction[[#This Row],[QTY]]*Transaction[[#This Row],[PURCHASE PRICE]]</f>
        <v>158400</v>
      </c>
      <c r="M755" s="19">
        <f>Transaction[[#This Row],[QTY]]*Transaction[[#This Row],[SELLING PRICE]]</f>
        <v>264000</v>
      </c>
      <c r="N755" s="12">
        <f>DAY(Transaction[[#This Row],[DATE]])</f>
        <v>23</v>
      </c>
      <c r="O755" s="12" t="str">
        <f>TEXT(Transaction[[#This Row],[DATE]],"mmm")</f>
        <v>Jan</v>
      </c>
      <c r="P755" s="12">
        <f>YEAR(Transaction[[#This Row],[DATE]])</f>
        <v>2022</v>
      </c>
    </row>
    <row r="756" spans="1:16" x14ac:dyDescent="0.3">
      <c r="A756" s="11">
        <v>44585</v>
      </c>
      <c r="B756" s="12" t="str" cm="1">
        <f t="array" ref="B756">_xlfn.XLOOKUP(G756,Product[[#All],[PRODUCT NAME]],Product[[#All],[CODE]],"",0,1)</f>
        <v>PRC007</v>
      </c>
      <c r="C756" s="12">
        <v>75</v>
      </c>
      <c r="D756" s="12" t="s">
        <v>130</v>
      </c>
      <c r="E756" s="12" t="s">
        <v>132</v>
      </c>
      <c r="F756" s="13">
        <v>0</v>
      </c>
      <c r="G756" s="12" t="s">
        <v>27</v>
      </c>
      <c r="H756" s="12" t="str">
        <f>VLOOKUP(LEFT(B756,3),Table2[#All],2,)</f>
        <v>Personal Care</v>
      </c>
      <c r="I756" s="12" t="s">
        <v>1</v>
      </c>
      <c r="J756" s="14">
        <f>VLOOKUP(Transaction!B756,Product[#All],5,0)</f>
        <v>9500</v>
      </c>
      <c r="K756" s="14">
        <f>VLOOKUP(Transaction!B756,Product[#All],6,0)</f>
        <v>12000</v>
      </c>
      <c r="L756" s="19">
        <f>Transaction[[#This Row],[QTY]]*Transaction[[#This Row],[PURCHASE PRICE]]</f>
        <v>712500</v>
      </c>
      <c r="M756" s="19">
        <f>Transaction[[#This Row],[QTY]]*Transaction[[#This Row],[SELLING PRICE]]</f>
        <v>900000</v>
      </c>
      <c r="N756" s="12">
        <f>DAY(Transaction[[#This Row],[DATE]])</f>
        <v>24</v>
      </c>
      <c r="O756" s="12" t="str">
        <f>TEXT(Transaction[[#This Row],[DATE]],"mmm")</f>
        <v>Jan</v>
      </c>
      <c r="P756" s="12">
        <f>YEAR(Transaction[[#This Row],[DATE]])</f>
        <v>2022</v>
      </c>
    </row>
    <row r="757" spans="1:16" x14ac:dyDescent="0.3">
      <c r="A757" s="11">
        <v>44586</v>
      </c>
      <c r="B757" s="12" t="str" cm="1">
        <f t="array" ref="B757">_xlfn.XLOOKUP(G757,Product[[#All],[PRODUCT NAME]],Product[[#All],[CODE]],"",0,1)</f>
        <v>STA001</v>
      </c>
      <c r="C757" s="12">
        <v>75</v>
      </c>
      <c r="D757" s="12" t="s">
        <v>130</v>
      </c>
      <c r="E757" s="12" t="s">
        <v>132</v>
      </c>
      <c r="F757" s="13">
        <v>0</v>
      </c>
      <c r="G757" s="12" t="s">
        <v>31</v>
      </c>
      <c r="H757" s="12" t="str">
        <f>VLOOKUP(LEFT(B757,3),Table2[#All],2,)</f>
        <v>Stationery</v>
      </c>
      <c r="I757" s="12" t="s">
        <v>1</v>
      </c>
      <c r="J757" s="14">
        <f>VLOOKUP(Transaction!B757,Product[#All],5,0)</f>
        <v>9500</v>
      </c>
      <c r="K757" s="14">
        <f>VLOOKUP(Transaction!B757,Product[#All],6,0)</f>
        <v>12000</v>
      </c>
      <c r="L757" s="19">
        <f>Transaction[[#This Row],[QTY]]*Transaction[[#This Row],[PURCHASE PRICE]]</f>
        <v>712500</v>
      </c>
      <c r="M757" s="19">
        <f>Transaction[[#This Row],[QTY]]*Transaction[[#This Row],[SELLING PRICE]]</f>
        <v>900000</v>
      </c>
      <c r="N757" s="12">
        <f>DAY(Transaction[[#This Row],[DATE]])</f>
        <v>25</v>
      </c>
      <c r="O757" s="12" t="str">
        <f>TEXT(Transaction[[#This Row],[DATE]],"mmm")</f>
        <v>Jan</v>
      </c>
      <c r="P757" s="12">
        <f>YEAR(Transaction[[#This Row],[DATE]])</f>
        <v>2022</v>
      </c>
    </row>
    <row r="758" spans="1:16" x14ac:dyDescent="0.3">
      <c r="A758" s="11">
        <v>44587</v>
      </c>
      <c r="B758" s="12" t="str" cm="1">
        <f t="array" ref="B758">_xlfn.XLOOKUP(G758,Product[[#All],[PRODUCT NAME]],Product[[#All],[CODE]],"",0,1)</f>
        <v>STA002</v>
      </c>
      <c r="C758" s="12">
        <v>73</v>
      </c>
      <c r="D758" s="12" t="s">
        <v>53</v>
      </c>
      <c r="E758" s="12" t="s">
        <v>132</v>
      </c>
      <c r="F758" s="13">
        <v>0</v>
      </c>
      <c r="G758" s="12" t="s">
        <v>32</v>
      </c>
      <c r="H758" s="12" t="str">
        <f>VLOOKUP(LEFT(B758,3),Table2[#All],2,)</f>
        <v>Stationery</v>
      </c>
      <c r="I758" s="12" t="s">
        <v>1</v>
      </c>
      <c r="J758" s="14">
        <f>VLOOKUP(Transaction!B758,Product[#All],5,0)</f>
        <v>5500</v>
      </c>
      <c r="K758" s="14">
        <f>VLOOKUP(Transaction!B758,Product[#All],6,0)</f>
        <v>7500</v>
      </c>
      <c r="L758" s="19">
        <f>Transaction[[#This Row],[QTY]]*Transaction[[#This Row],[PURCHASE PRICE]]</f>
        <v>401500</v>
      </c>
      <c r="M758" s="19">
        <f>Transaction[[#This Row],[QTY]]*Transaction[[#This Row],[SELLING PRICE]]</f>
        <v>547500</v>
      </c>
      <c r="N758" s="12">
        <f>DAY(Transaction[[#This Row],[DATE]])</f>
        <v>26</v>
      </c>
      <c r="O758" s="12" t="str">
        <f>TEXT(Transaction[[#This Row],[DATE]],"mmm")</f>
        <v>Jan</v>
      </c>
      <c r="P758" s="12">
        <f>YEAR(Transaction[[#This Row],[DATE]])</f>
        <v>2022</v>
      </c>
    </row>
    <row r="759" spans="1:16" x14ac:dyDescent="0.3">
      <c r="A759" s="11">
        <v>44588</v>
      </c>
      <c r="B759" s="12" t="str" cm="1">
        <f t="array" ref="B759">_xlfn.XLOOKUP(G759,Product[[#All],[PRODUCT NAME]],Product[[#All],[CODE]],"",0,1)</f>
        <v>PRC006</v>
      </c>
      <c r="C759" s="12">
        <v>89</v>
      </c>
      <c r="D759" s="12" t="s">
        <v>130</v>
      </c>
      <c r="E759" s="12" t="s">
        <v>52</v>
      </c>
      <c r="F759" s="13">
        <v>0</v>
      </c>
      <c r="G759" s="12" t="s">
        <v>26</v>
      </c>
      <c r="H759" s="12" t="str">
        <f>VLOOKUP(LEFT(B759,3),Table2[#All],2,)</f>
        <v>Personal Care</v>
      </c>
      <c r="I759" s="12" t="s">
        <v>1</v>
      </c>
      <c r="J759" s="14">
        <f>VLOOKUP(Transaction!B759,Product[#All],5,0)</f>
        <v>14000</v>
      </c>
      <c r="K759" s="14">
        <f>VLOOKUP(Transaction!B759,Product[#All],6,0)</f>
        <v>17500</v>
      </c>
      <c r="L759" s="19">
        <f>Transaction[[#This Row],[QTY]]*Transaction[[#This Row],[PURCHASE PRICE]]</f>
        <v>1246000</v>
      </c>
      <c r="M759" s="19">
        <f>Transaction[[#This Row],[QTY]]*Transaction[[#This Row],[SELLING PRICE]]</f>
        <v>1557500</v>
      </c>
      <c r="N759" s="12">
        <f>DAY(Transaction[[#This Row],[DATE]])</f>
        <v>27</v>
      </c>
      <c r="O759" s="12" t="str">
        <f>TEXT(Transaction[[#This Row],[DATE]],"mmm")</f>
        <v>Jan</v>
      </c>
      <c r="P759" s="12">
        <f>YEAR(Transaction[[#This Row],[DATE]])</f>
        <v>2022</v>
      </c>
    </row>
    <row r="760" spans="1:16" x14ac:dyDescent="0.3">
      <c r="A760" s="11">
        <v>44589</v>
      </c>
      <c r="B760" s="12" t="str" cm="1">
        <f t="array" ref="B760">_xlfn.XLOOKUP(G760,Product[[#All],[PRODUCT NAME]],Product[[#All],[CODE]],"",0,1)</f>
        <v>ELC007</v>
      </c>
      <c r="C760" s="12">
        <v>73</v>
      </c>
      <c r="D760" s="12" t="s">
        <v>130</v>
      </c>
      <c r="E760" s="12" t="s">
        <v>132</v>
      </c>
      <c r="F760" s="13">
        <v>0</v>
      </c>
      <c r="G760" s="12" t="s">
        <v>46</v>
      </c>
      <c r="H760" s="12" t="str">
        <f>VLOOKUP(LEFT(B760,3),Table2[#All],2,)</f>
        <v>Electronics</v>
      </c>
      <c r="I760" s="12" t="s">
        <v>1</v>
      </c>
      <c r="J760" s="14">
        <f>VLOOKUP(Transaction!B760,Product[#All],5,0)</f>
        <v>18000</v>
      </c>
      <c r="K760" s="14">
        <f>VLOOKUP(Transaction!B760,Product[#All],6,0)</f>
        <v>27000</v>
      </c>
      <c r="L760" s="19">
        <f>Transaction[[#This Row],[QTY]]*Transaction[[#This Row],[PURCHASE PRICE]]</f>
        <v>1314000</v>
      </c>
      <c r="M760" s="19">
        <f>Transaction[[#This Row],[QTY]]*Transaction[[#This Row],[SELLING PRICE]]</f>
        <v>1971000</v>
      </c>
      <c r="N760" s="12">
        <f>DAY(Transaction[[#This Row],[DATE]])</f>
        <v>28</v>
      </c>
      <c r="O760" s="12" t="str">
        <f>TEXT(Transaction[[#This Row],[DATE]],"mmm")</f>
        <v>Jan</v>
      </c>
      <c r="P760" s="12">
        <f>YEAR(Transaction[[#This Row],[DATE]])</f>
        <v>2022</v>
      </c>
    </row>
    <row r="761" spans="1:16" x14ac:dyDescent="0.3">
      <c r="A761" s="11">
        <v>44590</v>
      </c>
      <c r="B761" s="12" t="str" cm="1">
        <f t="array" ref="B761">_xlfn.XLOOKUP(G761,Product[[#All],[PRODUCT NAME]],Product[[#All],[CODE]],"",0,1)</f>
        <v>ELC005</v>
      </c>
      <c r="C761" s="12">
        <v>81</v>
      </c>
      <c r="D761" s="12" t="s">
        <v>131</v>
      </c>
      <c r="E761" s="12" t="s">
        <v>52</v>
      </c>
      <c r="F761" s="13">
        <v>0</v>
      </c>
      <c r="G761" s="12" t="s">
        <v>45</v>
      </c>
      <c r="H761" s="12" t="str">
        <f>VLOOKUP(LEFT(B761,3),Table2[#All],2,)</f>
        <v>Electronics</v>
      </c>
      <c r="I761" s="12" t="s">
        <v>1</v>
      </c>
      <c r="J761" s="14">
        <f>VLOOKUP(Transaction!B761,Product[#All],5,0)</f>
        <v>25000</v>
      </c>
      <c r="K761" s="14">
        <f>VLOOKUP(Transaction!B761,Product[#All],6,0)</f>
        <v>35000</v>
      </c>
      <c r="L761" s="19">
        <f>Transaction[[#This Row],[QTY]]*Transaction[[#This Row],[PURCHASE PRICE]]</f>
        <v>2025000</v>
      </c>
      <c r="M761" s="19">
        <f>Transaction[[#This Row],[QTY]]*Transaction[[#This Row],[SELLING PRICE]]</f>
        <v>2835000</v>
      </c>
      <c r="N761" s="12">
        <f>DAY(Transaction[[#This Row],[DATE]])</f>
        <v>29</v>
      </c>
      <c r="O761" s="12" t="str">
        <f>TEXT(Transaction[[#This Row],[DATE]],"mmm")</f>
        <v>Jan</v>
      </c>
      <c r="P761" s="12">
        <f>YEAR(Transaction[[#This Row],[DATE]])</f>
        <v>2022</v>
      </c>
    </row>
    <row r="762" spans="1:16" x14ac:dyDescent="0.3">
      <c r="A762" s="11">
        <v>44591</v>
      </c>
      <c r="B762" s="12" t="str" cm="1">
        <f t="array" ref="B762">_xlfn.XLOOKUP(G762,Product[[#All],[PRODUCT NAME]],Product[[#All],[CODE]],"",0,1)</f>
        <v>FOD006</v>
      </c>
      <c r="C762" s="12">
        <v>80</v>
      </c>
      <c r="D762" s="12" t="s">
        <v>131</v>
      </c>
      <c r="E762" s="12" t="s">
        <v>52</v>
      </c>
      <c r="F762" s="13">
        <v>0</v>
      </c>
      <c r="G762" s="12" t="s">
        <v>6</v>
      </c>
      <c r="H762" s="12" t="str">
        <f>VLOOKUP(LEFT(B762,3),Table2[#All],2,)</f>
        <v>Food</v>
      </c>
      <c r="I762" s="12" t="s">
        <v>1</v>
      </c>
      <c r="J762" s="14">
        <f>VLOOKUP(Transaction!B762,Product[#All],5,0)</f>
        <v>4800</v>
      </c>
      <c r="K762" s="14">
        <f>VLOOKUP(Transaction!B762,Product[#All],6,0)</f>
        <v>6500</v>
      </c>
      <c r="L762" s="19">
        <f>Transaction[[#This Row],[QTY]]*Transaction[[#This Row],[PURCHASE PRICE]]</f>
        <v>384000</v>
      </c>
      <c r="M762" s="19">
        <f>Transaction[[#This Row],[QTY]]*Transaction[[#This Row],[SELLING PRICE]]</f>
        <v>520000</v>
      </c>
      <c r="N762" s="12">
        <f>DAY(Transaction[[#This Row],[DATE]])</f>
        <v>30</v>
      </c>
      <c r="O762" s="12" t="str">
        <f>TEXT(Transaction[[#This Row],[DATE]],"mmm")</f>
        <v>Jan</v>
      </c>
      <c r="P762" s="12">
        <f>YEAR(Transaction[[#This Row],[DATE]])</f>
        <v>2022</v>
      </c>
    </row>
    <row r="763" spans="1:16" x14ac:dyDescent="0.3">
      <c r="A763" s="11">
        <v>44592</v>
      </c>
      <c r="B763" s="12" t="str" cm="1">
        <f t="array" ref="B763">_xlfn.XLOOKUP(G763,Product[[#All],[PRODUCT NAME]],Product[[#All],[CODE]],"",0,1)</f>
        <v>PRC008</v>
      </c>
      <c r="C763" s="12">
        <v>84</v>
      </c>
      <c r="D763" s="12" t="s">
        <v>53</v>
      </c>
      <c r="E763" s="12" t="s">
        <v>52</v>
      </c>
      <c r="F763" s="13">
        <v>0</v>
      </c>
      <c r="G763" s="12" t="s">
        <v>28</v>
      </c>
      <c r="H763" s="12" t="str">
        <f>VLOOKUP(LEFT(B763,3),Table2[#All],2,)</f>
        <v>Personal Care</v>
      </c>
      <c r="I763" s="12" t="s">
        <v>1</v>
      </c>
      <c r="J763" s="14">
        <f>VLOOKUP(Transaction!B763,Product[#All],5,0)</f>
        <v>13500</v>
      </c>
      <c r="K763" s="14">
        <f>VLOOKUP(Transaction!B763,Product[#All],6,0)</f>
        <v>17000</v>
      </c>
      <c r="L763" s="19">
        <f>Transaction[[#This Row],[QTY]]*Transaction[[#This Row],[PURCHASE PRICE]]</f>
        <v>1134000</v>
      </c>
      <c r="M763" s="19">
        <f>Transaction[[#This Row],[QTY]]*Transaction[[#This Row],[SELLING PRICE]]</f>
        <v>1428000</v>
      </c>
      <c r="N763" s="12">
        <f>DAY(Transaction[[#This Row],[DATE]])</f>
        <v>31</v>
      </c>
      <c r="O763" s="12" t="str">
        <f>TEXT(Transaction[[#This Row],[DATE]],"mmm")</f>
        <v>Jan</v>
      </c>
      <c r="P763" s="12">
        <f>YEAR(Transaction[[#This Row],[DATE]])</f>
        <v>2022</v>
      </c>
    </row>
    <row r="764" spans="1:16" x14ac:dyDescent="0.3">
      <c r="A764" s="11">
        <v>44593</v>
      </c>
      <c r="B764" s="12" t="str" cm="1">
        <f t="array" ref="B764">_xlfn.XLOOKUP(G764,Product[[#All],[PRODUCT NAME]],Product[[#All],[CODE]],"",0,1)</f>
        <v>ELC005</v>
      </c>
      <c r="C764" s="12">
        <v>79</v>
      </c>
      <c r="D764" s="12" t="s">
        <v>130</v>
      </c>
      <c r="E764" s="12" t="s">
        <v>132</v>
      </c>
      <c r="F764" s="13">
        <v>0</v>
      </c>
      <c r="G764" s="12" t="s">
        <v>45</v>
      </c>
      <c r="H764" s="12" t="str">
        <f>VLOOKUP(LEFT(B764,3),Table2[#All],2,)</f>
        <v>Electronics</v>
      </c>
      <c r="I764" s="12" t="s">
        <v>1</v>
      </c>
      <c r="J764" s="14">
        <f>VLOOKUP(Transaction!B764,Product[#All],5,0)</f>
        <v>25000</v>
      </c>
      <c r="K764" s="14">
        <f>VLOOKUP(Transaction!B764,Product[#All],6,0)</f>
        <v>35000</v>
      </c>
      <c r="L764" s="19">
        <f>Transaction[[#This Row],[QTY]]*Transaction[[#This Row],[PURCHASE PRICE]]</f>
        <v>1975000</v>
      </c>
      <c r="M764" s="19">
        <f>Transaction[[#This Row],[QTY]]*Transaction[[#This Row],[SELLING PRICE]]</f>
        <v>2765000</v>
      </c>
      <c r="N764" s="12">
        <f>DAY(Transaction[[#This Row],[DATE]])</f>
        <v>1</v>
      </c>
      <c r="O764" s="12" t="str">
        <f>TEXT(Transaction[[#This Row],[DATE]],"mmm")</f>
        <v>Feb</v>
      </c>
      <c r="P764" s="12">
        <f>YEAR(Transaction[[#This Row],[DATE]])</f>
        <v>2022</v>
      </c>
    </row>
    <row r="765" spans="1:16" x14ac:dyDescent="0.3">
      <c r="A765" s="11">
        <v>44594</v>
      </c>
      <c r="B765" s="12" t="str" cm="1">
        <f t="array" ref="B765">_xlfn.XLOOKUP(G765,Product[[#All],[PRODUCT NAME]],Product[[#All],[CODE]],"",0,1)</f>
        <v>BEV009</v>
      </c>
      <c r="C765" s="12">
        <v>86</v>
      </c>
      <c r="D765" s="12" t="s">
        <v>130</v>
      </c>
      <c r="E765" s="12" t="s">
        <v>132</v>
      </c>
      <c r="F765" s="13">
        <v>0</v>
      </c>
      <c r="G765" s="12" t="s">
        <v>19</v>
      </c>
      <c r="H765" s="12" t="str">
        <f>VLOOKUP(LEFT(B765,3),Table2[#All],2,)</f>
        <v>Beverage</v>
      </c>
      <c r="I765" s="12" t="s">
        <v>1</v>
      </c>
      <c r="J765" s="14">
        <f>VLOOKUP(Transaction!B765,Product[#All],5,0)</f>
        <v>6500</v>
      </c>
      <c r="K765" s="14">
        <f>VLOOKUP(Transaction!B765,Product[#All],6,0)</f>
        <v>8500</v>
      </c>
      <c r="L765" s="19">
        <f>Transaction[[#This Row],[QTY]]*Transaction[[#This Row],[PURCHASE PRICE]]</f>
        <v>559000</v>
      </c>
      <c r="M765" s="19">
        <f>Transaction[[#This Row],[QTY]]*Transaction[[#This Row],[SELLING PRICE]]</f>
        <v>731000</v>
      </c>
      <c r="N765" s="12">
        <f>DAY(Transaction[[#This Row],[DATE]])</f>
        <v>2</v>
      </c>
      <c r="O765" s="12" t="str">
        <f>TEXT(Transaction[[#This Row],[DATE]],"mmm")</f>
        <v>Feb</v>
      </c>
      <c r="P765" s="12">
        <f>YEAR(Transaction[[#This Row],[DATE]])</f>
        <v>2022</v>
      </c>
    </row>
    <row r="766" spans="1:16" x14ac:dyDescent="0.3">
      <c r="A766" s="11">
        <v>44595</v>
      </c>
      <c r="B766" s="12" t="str" cm="1">
        <f t="array" ref="B766">_xlfn.XLOOKUP(G766,Product[[#All],[PRODUCT NAME]],Product[[#All],[CODE]],"",0,1)</f>
        <v>ELC007</v>
      </c>
      <c r="C766" s="12">
        <v>83</v>
      </c>
      <c r="D766" s="12" t="s">
        <v>131</v>
      </c>
      <c r="E766" s="12" t="s">
        <v>132</v>
      </c>
      <c r="F766" s="13">
        <v>0</v>
      </c>
      <c r="G766" s="12" t="s">
        <v>46</v>
      </c>
      <c r="H766" s="12" t="str">
        <f>VLOOKUP(LEFT(B766,3),Table2[#All],2,)</f>
        <v>Electronics</v>
      </c>
      <c r="I766" s="12" t="s">
        <v>1</v>
      </c>
      <c r="J766" s="14">
        <f>VLOOKUP(Transaction!B766,Product[#All],5,0)</f>
        <v>18000</v>
      </c>
      <c r="K766" s="14">
        <f>VLOOKUP(Transaction!B766,Product[#All],6,0)</f>
        <v>27000</v>
      </c>
      <c r="L766" s="19">
        <f>Transaction[[#This Row],[QTY]]*Transaction[[#This Row],[PURCHASE PRICE]]</f>
        <v>1494000</v>
      </c>
      <c r="M766" s="19">
        <f>Transaction[[#This Row],[QTY]]*Transaction[[#This Row],[SELLING PRICE]]</f>
        <v>2241000</v>
      </c>
      <c r="N766" s="12">
        <f>DAY(Transaction[[#This Row],[DATE]])</f>
        <v>3</v>
      </c>
      <c r="O766" s="12" t="str">
        <f>TEXT(Transaction[[#This Row],[DATE]],"mmm")</f>
        <v>Feb</v>
      </c>
      <c r="P766" s="12">
        <f>YEAR(Transaction[[#This Row],[DATE]])</f>
        <v>2022</v>
      </c>
    </row>
    <row r="767" spans="1:16" x14ac:dyDescent="0.3">
      <c r="A767" s="11">
        <v>44596</v>
      </c>
      <c r="B767" s="12" t="str" cm="1">
        <f t="array" ref="B767">_xlfn.XLOOKUP(G767,Product[[#All],[PRODUCT NAME]],Product[[#All],[CODE]],"",0,1)</f>
        <v>BEV007</v>
      </c>
      <c r="C767" s="12">
        <v>85</v>
      </c>
      <c r="D767" s="12" t="s">
        <v>131</v>
      </c>
      <c r="E767" s="12" t="s">
        <v>52</v>
      </c>
      <c r="F767" s="13">
        <v>0</v>
      </c>
      <c r="G767" s="12" t="s">
        <v>17</v>
      </c>
      <c r="H767" s="12" t="str">
        <f>VLOOKUP(LEFT(B767,3),Table2[#All],2,)</f>
        <v>Beverage</v>
      </c>
      <c r="I767" s="12" t="s">
        <v>1</v>
      </c>
      <c r="J767" s="14">
        <f>VLOOKUP(Transaction!B767,Product[#All],5,0)</f>
        <v>9800</v>
      </c>
      <c r="K767" s="14">
        <f>VLOOKUP(Transaction!B767,Product[#All],6,0)</f>
        <v>12500</v>
      </c>
      <c r="L767" s="19">
        <f>Transaction[[#This Row],[QTY]]*Transaction[[#This Row],[PURCHASE PRICE]]</f>
        <v>833000</v>
      </c>
      <c r="M767" s="19">
        <f>Transaction[[#This Row],[QTY]]*Transaction[[#This Row],[SELLING PRICE]]</f>
        <v>1062500</v>
      </c>
      <c r="N767" s="12">
        <f>DAY(Transaction[[#This Row],[DATE]])</f>
        <v>4</v>
      </c>
      <c r="O767" s="12" t="str">
        <f>TEXT(Transaction[[#This Row],[DATE]],"mmm")</f>
        <v>Feb</v>
      </c>
      <c r="P767" s="12">
        <f>YEAR(Transaction[[#This Row],[DATE]])</f>
        <v>2022</v>
      </c>
    </row>
    <row r="768" spans="1:16" x14ac:dyDescent="0.3">
      <c r="A768" s="11">
        <v>44597</v>
      </c>
      <c r="B768" s="12" t="str" cm="1">
        <f t="array" ref="B768">_xlfn.XLOOKUP(G768,Product[[#All],[PRODUCT NAME]],Product[[#All],[CODE]],"",0,1)</f>
        <v>PRC007</v>
      </c>
      <c r="C768" s="12">
        <v>85</v>
      </c>
      <c r="D768" s="12" t="s">
        <v>53</v>
      </c>
      <c r="E768" s="12" t="s">
        <v>52</v>
      </c>
      <c r="F768" s="13">
        <v>0</v>
      </c>
      <c r="G768" s="12" t="s">
        <v>27</v>
      </c>
      <c r="H768" s="12" t="str">
        <f>VLOOKUP(LEFT(B768,3),Table2[#All],2,)</f>
        <v>Personal Care</v>
      </c>
      <c r="I768" s="12" t="s">
        <v>1</v>
      </c>
      <c r="J768" s="14">
        <f>VLOOKUP(Transaction!B768,Product[#All],5,0)</f>
        <v>9500</v>
      </c>
      <c r="K768" s="14">
        <f>VLOOKUP(Transaction!B768,Product[#All],6,0)</f>
        <v>12000</v>
      </c>
      <c r="L768" s="19">
        <f>Transaction[[#This Row],[QTY]]*Transaction[[#This Row],[PURCHASE PRICE]]</f>
        <v>807500</v>
      </c>
      <c r="M768" s="19">
        <f>Transaction[[#This Row],[QTY]]*Transaction[[#This Row],[SELLING PRICE]]</f>
        <v>1020000</v>
      </c>
      <c r="N768" s="12">
        <f>DAY(Transaction[[#This Row],[DATE]])</f>
        <v>5</v>
      </c>
      <c r="O768" s="12" t="str">
        <f>TEXT(Transaction[[#This Row],[DATE]],"mmm")</f>
        <v>Feb</v>
      </c>
      <c r="P768" s="12">
        <f>YEAR(Transaction[[#This Row],[DATE]])</f>
        <v>2022</v>
      </c>
    </row>
    <row r="769" spans="1:16" x14ac:dyDescent="0.3">
      <c r="A769" s="11">
        <v>44598</v>
      </c>
      <c r="B769" s="12" t="str" cm="1">
        <f t="array" ref="B769">_xlfn.XLOOKUP(G769,Product[[#All],[PRODUCT NAME]],Product[[#All],[CODE]],"",0,1)</f>
        <v>FOD005</v>
      </c>
      <c r="C769" s="12">
        <v>70</v>
      </c>
      <c r="D769" s="12" t="s">
        <v>131</v>
      </c>
      <c r="E769" s="12" t="s">
        <v>52</v>
      </c>
      <c r="F769" s="13">
        <v>0</v>
      </c>
      <c r="G769" s="12" t="s">
        <v>5</v>
      </c>
      <c r="H769" s="12" t="str">
        <f>VLOOKUP(LEFT(B769,3),Table2[#All],2,)</f>
        <v>Food</v>
      </c>
      <c r="I769" s="12" t="s">
        <v>1</v>
      </c>
      <c r="J769" s="14">
        <f>VLOOKUP(Transaction!B769,Product[#All],5,0)</f>
        <v>12500</v>
      </c>
      <c r="K769" s="14">
        <f>VLOOKUP(Transaction!B769,Product[#All],6,0)</f>
        <v>15000</v>
      </c>
      <c r="L769" s="19">
        <f>Transaction[[#This Row],[QTY]]*Transaction[[#This Row],[PURCHASE PRICE]]</f>
        <v>875000</v>
      </c>
      <c r="M769" s="19">
        <f>Transaction[[#This Row],[QTY]]*Transaction[[#This Row],[SELLING PRICE]]</f>
        <v>1050000</v>
      </c>
      <c r="N769" s="12">
        <f>DAY(Transaction[[#This Row],[DATE]])</f>
        <v>6</v>
      </c>
      <c r="O769" s="12" t="str">
        <f>TEXT(Transaction[[#This Row],[DATE]],"mmm")</f>
        <v>Feb</v>
      </c>
      <c r="P769" s="12">
        <f>YEAR(Transaction[[#This Row],[DATE]])</f>
        <v>2022</v>
      </c>
    </row>
    <row r="770" spans="1:16" x14ac:dyDescent="0.3">
      <c r="A770" s="11">
        <v>44599</v>
      </c>
      <c r="B770" s="12" t="str" cm="1">
        <f t="array" ref="B770">_xlfn.XLOOKUP(G770,Product[[#All],[PRODUCT NAME]],Product[[#All],[CODE]],"",0,1)</f>
        <v>BEV002</v>
      </c>
      <c r="C770" s="12">
        <v>83</v>
      </c>
      <c r="D770" s="12" t="s">
        <v>131</v>
      </c>
      <c r="E770" s="12" t="s">
        <v>132</v>
      </c>
      <c r="F770" s="13">
        <v>0</v>
      </c>
      <c r="G770" s="12" t="s">
        <v>12</v>
      </c>
      <c r="H770" s="12" t="str">
        <f>VLOOKUP(LEFT(B770,3),Table2[#All],2,)</f>
        <v>Beverage</v>
      </c>
      <c r="I770" s="12" t="s">
        <v>1</v>
      </c>
      <c r="J770" s="14">
        <f>VLOOKUP(Transaction!B770,Product[#All],5,0)</f>
        <v>2500</v>
      </c>
      <c r="K770" s="14">
        <f>VLOOKUP(Transaction!B770,Product[#All],6,0)</f>
        <v>4000</v>
      </c>
      <c r="L770" s="19">
        <f>Transaction[[#This Row],[QTY]]*Transaction[[#This Row],[PURCHASE PRICE]]</f>
        <v>207500</v>
      </c>
      <c r="M770" s="19">
        <f>Transaction[[#This Row],[QTY]]*Transaction[[#This Row],[SELLING PRICE]]</f>
        <v>332000</v>
      </c>
      <c r="N770" s="12">
        <f>DAY(Transaction[[#This Row],[DATE]])</f>
        <v>7</v>
      </c>
      <c r="O770" s="12" t="str">
        <f>TEXT(Transaction[[#This Row],[DATE]],"mmm")</f>
        <v>Feb</v>
      </c>
      <c r="P770" s="12">
        <f>YEAR(Transaction[[#This Row],[DATE]])</f>
        <v>2022</v>
      </c>
    </row>
    <row r="771" spans="1:16" x14ac:dyDescent="0.3">
      <c r="A771" s="11">
        <v>44600</v>
      </c>
      <c r="B771" s="12" t="str" cm="1">
        <f t="array" ref="B771">_xlfn.XLOOKUP(G771,Product[[#All],[PRODUCT NAME]],Product[[#All],[CODE]],"",0,1)</f>
        <v>STA008</v>
      </c>
      <c r="C771" s="12">
        <v>81</v>
      </c>
      <c r="D771" s="12" t="s">
        <v>130</v>
      </c>
      <c r="E771" s="12" t="s">
        <v>132</v>
      </c>
      <c r="F771" s="13">
        <v>0</v>
      </c>
      <c r="G771" s="12" t="s">
        <v>38</v>
      </c>
      <c r="H771" s="12" t="str">
        <f>VLOOKUP(LEFT(B771,3),Table2[#All],2,)</f>
        <v>Stationery</v>
      </c>
      <c r="I771" s="12" t="s">
        <v>1</v>
      </c>
      <c r="J771" s="14">
        <f>VLOOKUP(Transaction!B771,Product[#All],5,0)</f>
        <v>5000</v>
      </c>
      <c r="K771" s="14">
        <f>VLOOKUP(Transaction!B771,Product[#All],6,0)</f>
        <v>7500</v>
      </c>
      <c r="L771" s="19">
        <f>Transaction[[#This Row],[QTY]]*Transaction[[#This Row],[PURCHASE PRICE]]</f>
        <v>405000</v>
      </c>
      <c r="M771" s="19">
        <f>Transaction[[#This Row],[QTY]]*Transaction[[#This Row],[SELLING PRICE]]</f>
        <v>607500</v>
      </c>
      <c r="N771" s="12">
        <f>DAY(Transaction[[#This Row],[DATE]])</f>
        <v>8</v>
      </c>
      <c r="O771" s="12" t="str">
        <f>TEXT(Transaction[[#This Row],[DATE]],"mmm")</f>
        <v>Feb</v>
      </c>
      <c r="P771" s="12">
        <f>YEAR(Transaction[[#This Row],[DATE]])</f>
        <v>2022</v>
      </c>
    </row>
    <row r="772" spans="1:16" x14ac:dyDescent="0.3">
      <c r="A772" s="11">
        <v>44601</v>
      </c>
      <c r="B772" s="12" t="str" cm="1">
        <f t="array" ref="B772">_xlfn.XLOOKUP(G772,Product[[#All],[PRODUCT NAME]],Product[[#All],[CODE]],"",0,1)</f>
        <v>STA005</v>
      </c>
      <c r="C772" s="12">
        <v>86</v>
      </c>
      <c r="D772" s="12" t="s">
        <v>130</v>
      </c>
      <c r="E772" s="12" t="s">
        <v>132</v>
      </c>
      <c r="F772" s="13">
        <v>0</v>
      </c>
      <c r="G772" s="12" t="s">
        <v>35</v>
      </c>
      <c r="H772" s="12" t="str">
        <f>VLOOKUP(LEFT(B772,3),Table2[#All],2,)</f>
        <v>Stationery</v>
      </c>
      <c r="I772" s="12" t="s">
        <v>1</v>
      </c>
      <c r="J772" s="14">
        <f>VLOOKUP(Transaction!B772,Product[#All],5,0)</f>
        <v>2200</v>
      </c>
      <c r="K772" s="14">
        <f>VLOOKUP(Transaction!B772,Product[#All],6,0)</f>
        <v>3500</v>
      </c>
      <c r="L772" s="19">
        <f>Transaction[[#This Row],[QTY]]*Transaction[[#This Row],[PURCHASE PRICE]]</f>
        <v>189200</v>
      </c>
      <c r="M772" s="19">
        <f>Transaction[[#This Row],[QTY]]*Transaction[[#This Row],[SELLING PRICE]]</f>
        <v>301000</v>
      </c>
      <c r="N772" s="12">
        <f>DAY(Transaction[[#This Row],[DATE]])</f>
        <v>9</v>
      </c>
      <c r="O772" s="12" t="str">
        <f>TEXT(Transaction[[#This Row],[DATE]],"mmm")</f>
        <v>Feb</v>
      </c>
      <c r="P772" s="12">
        <f>YEAR(Transaction[[#This Row],[DATE]])</f>
        <v>2022</v>
      </c>
    </row>
    <row r="773" spans="1:16" x14ac:dyDescent="0.3">
      <c r="A773" s="11">
        <v>44602</v>
      </c>
      <c r="B773" s="12" t="str" cm="1">
        <f t="array" ref="B773">_xlfn.XLOOKUP(G773,Product[[#All],[PRODUCT NAME]],Product[[#All],[CODE]],"",0,1)</f>
        <v>BEV003</v>
      </c>
      <c r="C773" s="12">
        <v>71</v>
      </c>
      <c r="D773" s="12" t="s">
        <v>130</v>
      </c>
      <c r="E773" s="12" t="s">
        <v>132</v>
      </c>
      <c r="F773" s="13">
        <v>0</v>
      </c>
      <c r="G773" s="12" t="s">
        <v>13</v>
      </c>
      <c r="H773" s="12" t="str">
        <f>VLOOKUP(LEFT(B773,3),Table2[#All],2,)</f>
        <v>Beverage</v>
      </c>
      <c r="I773" s="12" t="s">
        <v>1</v>
      </c>
      <c r="J773" s="14">
        <f>VLOOKUP(Transaction!B773,Product[#All],5,0)</f>
        <v>3000</v>
      </c>
      <c r="K773" s="14">
        <f>VLOOKUP(Transaction!B773,Product[#All],6,0)</f>
        <v>4500</v>
      </c>
      <c r="L773" s="19">
        <f>Transaction[[#This Row],[QTY]]*Transaction[[#This Row],[PURCHASE PRICE]]</f>
        <v>213000</v>
      </c>
      <c r="M773" s="19">
        <f>Transaction[[#This Row],[QTY]]*Transaction[[#This Row],[SELLING PRICE]]</f>
        <v>319500</v>
      </c>
      <c r="N773" s="12">
        <f>DAY(Transaction[[#This Row],[DATE]])</f>
        <v>10</v>
      </c>
      <c r="O773" s="12" t="str">
        <f>TEXT(Transaction[[#This Row],[DATE]],"mmm")</f>
        <v>Feb</v>
      </c>
      <c r="P773" s="12">
        <f>YEAR(Transaction[[#This Row],[DATE]])</f>
        <v>2022</v>
      </c>
    </row>
    <row r="774" spans="1:16" x14ac:dyDescent="0.3">
      <c r="A774" s="11">
        <v>44603</v>
      </c>
      <c r="B774" s="12" t="str" cm="1">
        <f t="array" ref="B774">_xlfn.XLOOKUP(G774,Product[[#All],[PRODUCT NAME]],Product[[#All],[CODE]],"",0,1)</f>
        <v>PRC008</v>
      </c>
      <c r="C774" s="12">
        <v>83</v>
      </c>
      <c r="D774" s="12" t="s">
        <v>130</v>
      </c>
      <c r="E774" s="12" t="s">
        <v>132</v>
      </c>
      <c r="F774" s="13">
        <v>0</v>
      </c>
      <c r="G774" s="12" t="s">
        <v>28</v>
      </c>
      <c r="H774" s="12" t="str">
        <f>VLOOKUP(LEFT(B774,3),Table2[#All],2,)</f>
        <v>Personal Care</v>
      </c>
      <c r="I774" s="12" t="s">
        <v>1</v>
      </c>
      <c r="J774" s="14">
        <f>VLOOKUP(Transaction!B774,Product[#All],5,0)</f>
        <v>13500</v>
      </c>
      <c r="K774" s="14">
        <f>VLOOKUP(Transaction!B774,Product[#All],6,0)</f>
        <v>17000</v>
      </c>
      <c r="L774" s="19">
        <f>Transaction[[#This Row],[QTY]]*Transaction[[#This Row],[PURCHASE PRICE]]</f>
        <v>1120500</v>
      </c>
      <c r="M774" s="19">
        <f>Transaction[[#This Row],[QTY]]*Transaction[[#This Row],[SELLING PRICE]]</f>
        <v>1411000</v>
      </c>
      <c r="N774" s="12">
        <f>DAY(Transaction[[#This Row],[DATE]])</f>
        <v>11</v>
      </c>
      <c r="O774" s="12" t="str">
        <f>TEXT(Transaction[[#This Row],[DATE]],"mmm")</f>
        <v>Feb</v>
      </c>
      <c r="P774" s="12">
        <f>YEAR(Transaction[[#This Row],[DATE]])</f>
        <v>2022</v>
      </c>
    </row>
    <row r="775" spans="1:16" x14ac:dyDescent="0.3">
      <c r="A775" s="11">
        <v>44604</v>
      </c>
      <c r="B775" s="12" t="str" cm="1">
        <f t="array" ref="B775">_xlfn.XLOOKUP(G775,Product[[#All],[PRODUCT NAME]],Product[[#All],[CODE]],"",0,1)</f>
        <v>ELC009</v>
      </c>
      <c r="C775" s="12">
        <v>89</v>
      </c>
      <c r="D775" s="12" t="s">
        <v>130</v>
      </c>
      <c r="E775" s="12" t="s">
        <v>52</v>
      </c>
      <c r="F775" s="13">
        <v>0</v>
      </c>
      <c r="G775" s="12" t="s">
        <v>48</v>
      </c>
      <c r="H775" s="12" t="str">
        <f>VLOOKUP(LEFT(B775,3),Table2[#All],2,)</f>
        <v>Electronics</v>
      </c>
      <c r="I775" s="12" t="s">
        <v>1</v>
      </c>
      <c r="J775" s="14">
        <f>VLOOKUP(Transaction!B775,Product[#All],5,0)</f>
        <v>12000</v>
      </c>
      <c r="K775" s="14">
        <f>VLOOKUP(Transaction!B775,Product[#All],6,0)</f>
        <v>20000</v>
      </c>
      <c r="L775" s="19">
        <f>Transaction[[#This Row],[QTY]]*Transaction[[#This Row],[PURCHASE PRICE]]</f>
        <v>1068000</v>
      </c>
      <c r="M775" s="19">
        <f>Transaction[[#This Row],[QTY]]*Transaction[[#This Row],[SELLING PRICE]]</f>
        <v>1780000</v>
      </c>
      <c r="N775" s="12">
        <f>DAY(Transaction[[#This Row],[DATE]])</f>
        <v>12</v>
      </c>
      <c r="O775" s="12" t="str">
        <f>TEXT(Transaction[[#This Row],[DATE]],"mmm")</f>
        <v>Feb</v>
      </c>
      <c r="P775" s="12">
        <f>YEAR(Transaction[[#This Row],[DATE]])</f>
        <v>2022</v>
      </c>
    </row>
    <row r="776" spans="1:16" x14ac:dyDescent="0.3">
      <c r="A776" s="11">
        <v>44605</v>
      </c>
      <c r="B776" s="12" t="str" cm="1">
        <f t="array" ref="B776">_xlfn.XLOOKUP(G776,Product[[#All],[PRODUCT NAME]],Product[[#All],[CODE]],"",0,1)</f>
        <v>STA010</v>
      </c>
      <c r="C776" s="12">
        <v>90</v>
      </c>
      <c r="D776" s="12" t="s">
        <v>53</v>
      </c>
      <c r="E776" s="12" t="s">
        <v>52</v>
      </c>
      <c r="F776" s="13">
        <v>0</v>
      </c>
      <c r="G776" s="12" t="s">
        <v>40</v>
      </c>
      <c r="H776" s="12" t="str">
        <f>VLOOKUP(LEFT(B776,3),Table2[#All],2,)</f>
        <v>Stationery</v>
      </c>
      <c r="I776" s="12" t="s">
        <v>1</v>
      </c>
      <c r="J776" s="14">
        <f>VLOOKUP(Transaction!B776,Product[#All],5,0)</f>
        <v>3800</v>
      </c>
      <c r="K776" s="14">
        <f>VLOOKUP(Transaction!B776,Product[#All],6,0)</f>
        <v>5500</v>
      </c>
      <c r="L776" s="19">
        <f>Transaction[[#This Row],[QTY]]*Transaction[[#This Row],[PURCHASE PRICE]]</f>
        <v>342000</v>
      </c>
      <c r="M776" s="19">
        <f>Transaction[[#This Row],[QTY]]*Transaction[[#This Row],[SELLING PRICE]]</f>
        <v>495000</v>
      </c>
      <c r="N776" s="12">
        <f>DAY(Transaction[[#This Row],[DATE]])</f>
        <v>13</v>
      </c>
      <c r="O776" s="12" t="str">
        <f>TEXT(Transaction[[#This Row],[DATE]],"mmm")</f>
        <v>Feb</v>
      </c>
      <c r="P776" s="12">
        <f>YEAR(Transaction[[#This Row],[DATE]])</f>
        <v>2022</v>
      </c>
    </row>
    <row r="777" spans="1:16" x14ac:dyDescent="0.3">
      <c r="A777" s="11">
        <v>44606</v>
      </c>
      <c r="B777" s="12" t="str" cm="1">
        <f t="array" ref="B777">_xlfn.XLOOKUP(G777,Product[[#All],[PRODUCT NAME]],Product[[#All],[CODE]],"",0,1)</f>
        <v>PRC001</v>
      </c>
      <c r="C777" s="12">
        <v>84</v>
      </c>
      <c r="D777" s="12" t="s">
        <v>130</v>
      </c>
      <c r="E777" s="12" t="s">
        <v>132</v>
      </c>
      <c r="F777" s="13">
        <v>0</v>
      </c>
      <c r="G777" s="12" t="s">
        <v>21</v>
      </c>
      <c r="H777" s="12" t="str">
        <f>VLOOKUP(LEFT(B777,3),Table2[#All],2,)</f>
        <v>Personal Care</v>
      </c>
      <c r="I777" s="12" t="s">
        <v>1</v>
      </c>
      <c r="J777" s="14">
        <f>VLOOKUP(Transaction!B777,Product[#All],5,0)</f>
        <v>18000</v>
      </c>
      <c r="K777" s="14">
        <f>VLOOKUP(Transaction!B777,Product[#All],6,0)</f>
        <v>21000</v>
      </c>
      <c r="L777" s="19">
        <f>Transaction[[#This Row],[QTY]]*Transaction[[#This Row],[PURCHASE PRICE]]</f>
        <v>1512000</v>
      </c>
      <c r="M777" s="19">
        <f>Transaction[[#This Row],[QTY]]*Transaction[[#This Row],[SELLING PRICE]]</f>
        <v>1764000</v>
      </c>
      <c r="N777" s="12">
        <f>DAY(Transaction[[#This Row],[DATE]])</f>
        <v>14</v>
      </c>
      <c r="O777" s="12" t="str">
        <f>TEXT(Transaction[[#This Row],[DATE]],"mmm")</f>
        <v>Feb</v>
      </c>
      <c r="P777" s="12">
        <f>YEAR(Transaction[[#This Row],[DATE]])</f>
        <v>2022</v>
      </c>
    </row>
    <row r="778" spans="1:16" x14ac:dyDescent="0.3">
      <c r="A778" s="11">
        <v>44607</v>
      </c>
      <c r="B778" s="12" t="str" cm="1">
        <f t="array" ref="B778">_xlfn.XLOOKUP(G778,Product[[#All],[PRODUCT NAME]],Product[[#All],[CODE]],"",0,1)</f>
        <v>PRC008</v>
      </c>
      <c r="C778" s="12">
        <v>73</v>
      </c>
      <c r="D778" s="12" t="s">
        <v>130</v>
      </c>
      <c r="E778" s="12" t="s">
        <v>52</v>
      </c>
      <c r="F778" s="13">
        <v>0</v>
      </c>
      <c r="G778" s="12" t="s">
        <v>28</v>
      </c>
      <c r="H778" s="12" t="str">
        <f>VLOOKUP(LEFT(B778,3),Table2[#All],2,)</f>
        <v>Personal Care</v>
      </c>
      <c r="I778" s="12" t="s">
        <v>1</v>
      </c>
      <c r="J778" s="14">
        <f>VLOOKUP(Transaction!B778,Product[#All],5,0)</f>
        <v>13500</v>
      </c>
      <c r="K778" s="14">
        <f>VLOOKUP(Transaction!B778,Product[#All],6,0)</f>
        <v>17000</v>
      </c>
      <c r="L778" s="19">
        <f>Transaction[[#This Row],[QTY]]*Transaction[[#This Row],[PURCHASE PRICE]]</f>
        <v>985500</v>
      </c>
      <c r="M778" s="19">
        <f>Transaction[[#This Row],[QTY]]*Transaction[[#This Row],[SELLING PRICE]]</f>
        <v>1241000</v>
      </c>
      <c r="N778" s="12">
        <f>DAY(Transaction[[#This Row],[DATE]])</f>
        <v>15</v>
      </c>
      <c r="O778" s="12" t="str">
        <f>TEXT(Transaction[[#This Row],[DATE]],"mmm")</f>
        <v>Feb</v>
      </c>
      <c r="P778" s="12">
        <f>YEAR(Transaction[[#This Row],[DATE]])</f>
        <v>2022</v>
      </c>
    </row>
    <row r="779" spans="1:16" x14ac:dyDescent="0.3">
      <c r="A779" s="11">
        <v>44608</v>
      </c>
      <c r="B779" s="12" t="str" cm="1">
        <f t="array" ref="B779">_xlfn.XLOOKUP(G779,Product[[#All],[PRODUCT NAME]],Product[[#All],[CODE]],"",0,1)</f>
        <v>FOD002</v>
      </c>
      <c r="C779" s="12">
        <v>85</v>
      </c>
      <c r="D779" s="12" t="s">
        <v>130</v>
      </c>
      <c r="E779" s="12" t="s">
        <v>132</v>
      </c>
      <c r="F779" s="13">
        <v>0</v>
      </c>
      <c r="G779" s="12" t="s">
        <v>2</v>
      </c>
      <c r="H779" s="12" t="str">
        <f>VLOOKUP(LEFT(B779,3),Table2[#All],2,)</f>
        <v>Food</v>
      </c>
      <c r="I779" s="12" t="s">
        <v>1</v>
      </c>
      <c r="J779" s="14">
        <f>VLOOKUP(Transaction!B779,Product[#All],5,0)</f>
        <v>15500</v>
      </c>
      <c r="K779" s="14">
        <f>VLOOKUP(Transaction!B779,Product[#All],6,0)</f>
        <v>18000</v>
      </c>
      <c r="L779" s="19">
        <f>Transaction[[#This Row],[QTY]]*Transaction[[#This Row],[PURCHASE PRICE]]</f>
        <v>1317500</v>
      </c>
      <c r="M779" s="19">
        <f>Transaction[[#This Row],[QTY]]*Transaction[[#This Row],[SELLING PRICE]]</f>
        <v>1530000</v>
      </c>
      <c r="N779" s="12">
        <f>DAY(Transaction[[#This Row],[DATE]])</f>
        <v>16</v>
      </c>
      <c r="O779" s="12" t="str">
        <f>TEXT(Transaction[[#This Row],[DATE]],"mmm")</f>
        <v>Feb</v>
      </c>
      <c r="P779" s="12">
        <f>YEAR(Transaction[[#This Row],[DATE]])</f>
        <v>2022</v>
      </c>
    </row>
    <row r="780" spans="1:16" x14ac:dyDescent="0.3">
      <c r="A780" s="11">
        <v>44609</v>
      </c>
      <c r="B780" s="12" t="str" cm="1">
        <f t="array" ref="B780">_xlfn.XLOOKUP(G780,Product[[#All],[PRODUCT NAME]],Product[[#All],[CODE]],"",0,1)</f>
        <v>FOD009</v>
      </c>
      <c r="C780" s="12">
        <v>72</v>
      </c>
      <c r="D780" s="12" t="s">
        <v>53</v>
      </c>
      <c r="E780" s="12" t="s">
        <v>52</v>
      </c>
      <c r="F780" s="13">
        <v>0</v>
      </c>
      <c r="G780" s="12" t="s">
        <v>9</v>
      </c>
      <c r="H780" s="12" t="str">
        <f>VLOOKUP(LEFT(B780,3),Table2[#All],2,)</f>
        <v>Food</v>
      </c>
      <c r="I780" s="12" t="s">
        <v>1</v>
      </c>
      <c r="J780" s="14">
        <f>VLOOKUP(Transaction!B780,Product[#All],5,0)</f>
        <v>5500</v>
      </c>
      <c r="K780" s="14">
        <f>VLOOKUP(Transaction!B780,Product[#All],6,0)</f>
        <v>7250</v>
      </c>
      <c r="L780" s="19">
        <f>Transaction[[#This Row],[QTY]]*Transaction[[#This Row],[PURCHASE PRICE]]</f>
        <v>396000</v>
      </c>
      <c r="M780" s="19">
        <f>Transaction[[#This Row],[QTY]]*Transaction[[#This Row],[SELLING PRICE]]</f>
        <v>522000</v>
      </c>
      <c r="N780" s="12">
        <f>DAY(Transaction[[#This Row],[DATE]])</f>
        <v>17</v>
      </c>
      <c r="O780" s="12" t="str">
        <f>TEXT(Transaction[[#This Row],[DATE]],"mmm")</f>
        <v>Feb</v>
      </c>
      <c r="P780" s="12">
        <f>YEAR(Transaction[[#This Row],[DATE]])</f>
        <v>2022</v>
      </c>
    </row>
    <row r="781" spans="1:16" x14ac:dyDescent="0.3">
      <c r="A781" s="11">
        <v>44610</v>
      </c>
      <c r="B781" s="12" t="str" cm="1">
        <f t="array" ref="B781">_xlfn.XLOOKUP(G781,Product[[#All],[PRODUCT NAME]],Product[[#All],[CODE]],"",0,1)</f>
        <v>BEV007</v>
      </c>
      <c r="C781" s="12">
        <v>82</v>
      </c>
      <c r="D781" s="12" t="s">
        <v>130</v>
      </c>
      <c r="E781" s="12" t="s">
        <v>52</v>
      </c>
      <c r="F781" s="13">
        <v>0</v>
      </c>
      <c r="G781" s="12" t="s">
        <v>17</v>
      </c>
      <c r="H781" s="12" t="str">
        <f>VLOOKUP(LEFT(B781,3),Table2[#All],2,)</f>
        <v>Beverage</v>
      </c>
      <c r="I781" s="12" t="s">
        <v>1</v>
      </c>
      <c r="J781" s="14">
        <f>VLOOKUP(Transaction!B781,Product[#All],5,0)</f>
        <v>9800</v>
      </c>
      <c r="K781" s="14">
        <f>VLOOKUP(Transaction!B781,Product[#All],6,0)</f>
        <v>12500</v>
      </c>
      <c r="L781" s="19">
        <f>Transaction[[#This Row],[QTY]]*Transaction[[#This Row],[PURCHASE PRICE]]</f>
        <v>803600</v>
      </c>
      <c r="M781" s="19">
        <f>Transaction[[#This Row],[QTY]]*Transaction[[#This Row],[SELLING PRICE]]</f>
        <v>1025000</v>
      </c>
      <c r="N781" s="12">
        <f>DAY(Transaction[[#This Row],[DATE]])</f>
        <v>18</v>
      </c>
      <c r="O781" s="12" t="str">
        <f>TEXT(Transaction[[#This Row],[DATE]],"mmm")</f>
        <v>Feb</v>
      </c>
      <c r="P781" s="12">
        <f>YEAR(Transaction[[#This Row],[DATE]])</f>
        <v>2022</v>
      </c>
    </row>
    <row r="782" spans="1:16" x14ac:dyDescent="0.3">
      <c r="A782" s="11">
        <v>44611</v>
      </c>
      <c r="B782" s="12" t="str" cm="1">
        <f t="array" ref="B782">_xlfn.XLOOKUP(G782,Product[[#All],[PRODUCT NAME]],Product[[#All],[CODE]],"",0,1)</f>
        <v>ELC006</v>
      </c>
      <c r="C782" s="12">
        <v>77</v>
      </c>
      <c r="D782" s="12" t="s">
        <v>53</v>
      </c>
      <c r="E782" s="12" t="s">
        <v>52</v>
      </c>
      <c r="F782" s="13">
        <v>0</v>
      </c>
      <c r="G782" s="12" t="s">
        <v>141</v>
      </c>
      <c r="H782" s="12" t="str">
        <f>VLOOKUP(LEFT(B782,3),Table2[#All],2,)</f>
        <v>Electronics</v>
      </c>
      <c r="I782" s="12" t="s">
        <v>1</v>
      </c>
      <c r="J782" s="14">
        <f>VLOOKUP(Transaction!B782,Product[#All],5,0)</f>
        <v>15000</v>
      </c>
      <c r="K782" s="14">
        <f>VLOOKUP(Transaction!B782,Product[#All],6,0)</f>
        <v>20000</v>
      </c>
      <c r="L782" s="19">
        <f>Transaction[[#This Row],[QTY]]*Transaction[[#This Row],[PURCHASE PRICE]]</f>
        <v>1155000</v>
      </c>
      <c r="M782" s="19">
        <f>Transaction[[#This Row],[QTY]]*Transaction[[#This Row],[SELLING PRICE]]</f>
        <v>1540000</v>
      </c>
      <c r="N782" s="12">
        <f>DAY(Transaction[[#This Row],[DATE]])</f>
        <v>19</v>
      </c>
      <c r="O782" s="12" t="str">
        <f>TEXT(Transaction[[#This Row],[DATE]],"mmm")</f>
        <v>Feb</v>
      </c>
      <c r="P782" s="12">
        <f>YEAR(Transaction[[#This Row],[DATE]])</f>
        <v>2022</v>
      </c>
    </row>
    <row r="783" spans="1:16" x14ac:dyDescent="0.3">
      <c r="A783" s="11">
        <v>44612</v>
      </c>
      <c r="B783" s="12" t="str" cm="1">
        <f t="array" ref="B783">_xlfn.XLOOKUP(G783,Product[[#All],[PRODUCT NAME]],Product[[#All],[CODE]],"",0,1)</f>
        <v>STA007</v>
      </c>
      <c r="C783" s="12">
        <v>73</v>
      </c>
      <c r="D783" s="12" t="s">
        <v>53</v>
      </c>
      <c r="E783" s="12" t="s">
        <v>132</v>
      </c>
      <c r="F783" s="13">
        <v>0</v>
      </c>
      <c r="G783" s="12" t="s">
        <v>37</v>
      </c>
      <c r="H783" s="12" t="str">
        <f>VLOOKUP(LEFT(B783,3),Table2[#All],2,)</f>
        <v>Stationery</v>
      </c>
      <c r="I783" s="12" t="s">
        <v>1</v>
      </c>
      <c r="J783" s="14">
        <f>VLOOKUP(Transaction!B783,Product[#All],5,0)</f>
        <v>4500</v>
      </c>
      <c r="K783" s="14">
        <f>VLOOKUP(Transaction!B783,Product[#All],6,0)</f>
        <v>6800</v>
      </c>
      <c r="L783" s="19">
        <f>Transaction[[#This Row],[QTY]]*Transaction[[#This Row],[PURCHASE PRICE]]</f>
        <v>328500</v>
      </c>
      <c r="M783" s="19">
        <f>Transaction[[#This Row],[QTY]]*Transaction[[#This Row],[SELLING PRICE]]</f>
        <v>496400</v>
      </c>
      <c r="N783" s="12">
        <f>DAY(Transaction[[#This Row],[DATE]])</f>
        <v>20</v>
      </c>
      <c r="O783" s="12" t="str">
        <f>TEXT(Transaction[[#This Row],[DATE]],"mmm")</f>
        <v>Feb</v>
      </c>
      <c r="P783" s="12">
        <f>YEAR(Transaction[[#This Row],[DATE]])</f>
        <v>2022</v>
      </c>
    </row>
    <row r="784" spans="1:16" x14ac:dyDescent="0.3">
      <c r="A784" s="11">
        <v>44613</v>
      </c>
      <c r="B784" s="12" t="str" cm="1">
        <f t="array" ref="B784">_xlfn.XLOOKUP(G784,Product[[#All],[PRODUCT NAME]],Product[[#All],[CODE]],"",0,1)</f>
        <v>BEV002</v>
      </c>
      <c r="C784" s="12">
        <v>73</v>
      </c>
      <c r="D784" s="12" t="s">
        <v>131</v>
      </c>
      <c r="E784" s="12" t="s">
        <v>52</v>
      </c>
      <c r="F784" s="13">
        <v>0</v>
      </c>
      <c r="G784" s="12" t="s">
        <v>12</v>
      </c>
      <c r="H784" s="12" t="str">
        <f>VLOOKUP(LEFT(B784,3),Table2[#All],2,)</f>
        <v>Beverage</v>
      </c>
      <c r="I784" s="12" t="s">
        <v>1</v>
      </c>
      <c r="J784" s="14">
        <f>VLOOKUP(Transaction!B784,Product[#All],5,0)</f>
        <v>2500</v>
      </c>
      <c r="K784" s="14">
        <f>VLOOKUP(Transaction!B784,Product[#All],6,0)</f>
        <v>4000</v>
      </c>
      <c r="L784" s="19">
        <f>Transaction[[#This Row],[QTY]]*Transaction[[#This Row],[PURCHASE PRICE]]</f>
        <v>182500</v>
      </c>
      <c r="M784" s="19">
        <f>Transaction[[#This Row],[QTY]]*Transaction[[#This Row],[SELLING PRICE]]</f>
        <v>292000</v>
      </c>
      <c r="N784" s="12">
        <f>DAY(Transaction[[#This Row],[DATE]])</f>
        <v>21</v>
      </c>
      <c r="O784" s="12" t="str">
        <f>TEXT(Transaction[[#This Row],[DATE]],"mmm")</f>
        <v>Feb</v>
      </c>
      <c r="P784" s="12">
        <f>YEAR(Transaction[[#This Row],[DATE]])</f>
        <v>2022</v>
      </c>
    </row>
    <row r="785" spans="1:16" x14ac:dyDescent="0.3">
      <c r="A785" s="11">
        <v>44614</v>
      </c>
      <c r="B785" s="12" t="str" cm="1">
        <f t="array" ref="B785">_xlfn.XLOOKUP(G785,Product[[#All],[PRODUCT NAME]],Product[[#All],[CODE]],"",0,1)</f>
        <v>FOD003</v>
      </c>
      <c r="C785" s="12">
        <v>88</v>
      </c>
      <c r="D785" s="12" t="s">
        <v>130</v>
      </c>
      <c r="E785" s="12" t="s">
        <v>52</v>
      </c>
      <c r="F785" s="13">
        <v>0</v>
      </c>
      <c r="G785" s="12" t="s">
        <v>3</v>
      </c>
      <c r="H785" s="12" t="str">
        <f>VLOOKUP(LEFT(B785,3),Table2[#All],2,)</f>
        <v>Food</v>
      </c>
      <c r="I785" s="12" t="s">
        <v>1</v>
      </c>
      <c r="J785" s="14">
        <f>VLOOKUP(Transaction!B785,Product[#All],5,0)</f>
        <v>8750</v>
      </c>
      <c r="K785" s="14">
        <f>VLOOKUP(Transaction!B785,Product[#All],6,0)</f>
        <v>10500</v>
      </c>
      <c r="L785" s="19">
        <f>Transaction[[#This Row],[QTY]]*Transaction[[#This Row],[PURCHASE PRICE]]</f>
        <v>770000</v>
      </c>
      <c r="M785" s="19">
        <f>Transaction[[#This Row],[QTY]]*Transaction[[#This Row],[SELLING PRICE]]</f>
        <v>924000</v>
      </c>
      <c r="N785" s="12">
        <f>DAY(Transaction[[#This Row],[DATE]])</f>
        <v>22</v>
      </c>
      <c r="O785" s="12" t="str">
        <f>TEXT(Transaction[[#This Row],[DATE]],"mmm")</f>
        <v>Feb</v>
      </c>
      <c r="P785" s="12">
        <f>YEAR(Transaction[[#This Row],[DATE]])</f>
        <v>2022</v>
      </c>
    </row>
    <row r="786" spans="1:16" x14ac:dyDescent="0.3">
      <c r="A786" s="11">
        <v>44615</v>
      </c>
      <c r="B786" s="12" t="str" cm="1">
        <f t="array" ref="B786">_xlfn.XLOOKUP(G786,Product[[#All],[PRODUCT NAME]],Product[[#All],[CODE]],"",0,1)</f>
        <v>ELC008</v>
      </c>
      <c r="C786" s="12">
        <v>70</v>
      </c>
      <c r="D786" s="12" t="s">
        <v>131</v>
      </c>
      <c r="E786" s="12" t="s">
        <v>132</v>
      </c>
      <c r="F786" s="13">
        <v>0</v>
      </c>
      <c r="G786" s="12" t="s">
        <v>47</v>
      </c>
      <c r="H786" s="12" t="str">
        <f>VLOOKUP(LEFT(B786,3),Table2[#All],2,)</f>
        <v>Electronics</v>
      </c>
      <c r="I786" s="12" t="s">
        <v>1</v>
      </c>
      <c r="J786" s="14">
        <f>VLOOKUP(Transaction!B786,Product[#All],5,0)</f>
        <v>20000</v>
      </c>
      <c r="K786" s="14">
        <f>VLOOKUP(Transaction!B786,Product[#All],6,0)</f>
        <v>35000</v>
      </c>
      <c r="L786" s="19">
        <f>Transaction[[#This Row],[QTY]]*Transaction[[#This Row],[PURCHASE PRICE]]</f>
        <v>1400000</v>
      </c>
      <c r="M786" s="19">
        <f>Transaction[[#This Row],[QTY]]*Transaction[[#This Row],[SELLING PRICE]]</f>
        <v>2450000</v>
      </c>
      <c r="N786" s="12">
        <f>DAY(Transaction[[#This Row],[DATE]])</f>
        <v>23</v>
      </c>
      <c r="O786" s="12" t="str">
        <f>TEXT(Transaction[[#This Row],[DATE]],"mmm")</f>
        <v>Feb</v>
      </c>
      <c r="P786" s="12">
        <f>YEAR(Transaction[[#This Row],[DATE]])</f>
        <v>2022</v>
      </c>
    </row>
    <row r="787" spans="1:16" x14ac:dyDescent="0.3">
      <c r="A787" s="11">
        <v>44616</v>
      </c>
      <c r="B787" s="12" t="str" cm="1">
        <f t="array" ref="B787">_xlfn.XLOOKUP(G787,Product[[#All],[PRODUCT NAME]],Product[[#All],[CODE]],"",0,1)</f>
        <v>PRC007</v>
      </c>
      <c r="C787" s="12">
        <v>78</v>
      </c>
      <c r="D787" s="12" t="s">
        <v>130</v>
      </c>
      <c r="E787" s="12" t="s">
        <v>132</v>
      </c>
      <c r="F787" s="13">
        <v>0</v>
      </c>
      <c r="G787" s="12" t="s">
        <v>27</v>
      </c>
      <c r="H787" s="12" t="str">
        <f>VLOOKUP(LEFT(B787,3),Table2[#All],2,)</f>
        <v>Personal Care</v>
      </c>
      <c r="I787" s="12" t="s">
        <v>1</v>
      </c>
      <c r="J787" s="14">
        <f>VLOOKUP(Transaction!B787,Product[#All],5,0)</f>
        <v>9500</v>
      </c>
      <c r="K787" s="14">
        <f>VLOOKUP(Transaction!B787,Product[#All],6,0)</f>
        <v>12000</v>
      </c>
      <c r="L787" s="19">
        <f>Transaction[[#This Row],[QTY]]*Transaction[[#This Row],[PURCHASE PRICE]]</f>
        <v>741000</v>
      </c>
      <c r="M787" s="19">
        <f>Transaction[[#This Row],[QTY]]*Transaction[[#This Row],[SELLING PRICE]]</f>
        <v>936000</v>
      </c>
      <c r="N787" s="12">
        <f>DAY(Transaction[[#This Row],[DATE]])</f>
        <v>24</v>
      </c>
      <c r="O787" s="12" t="str">
        <f>TEXT(Transaction[[#This Row],[DATE]],"mmm")</f>
        <v>Feb</v>
      </c>
      <c r="P787" s="12">
        <f>YEAR(Transaction[[#This Row],[DATE]])</f>
        <v>2022</v>
      </c>
    </row>
    <row r="788" spans="1:16" x14ac:dyDescent="0.3">
      <c r="A788" s="11">
        <v>44617</v>
      </c>
      <c r="B788" s="12" t="str" cm="1">
        <f t="array" ref="B788">_xlfn.XLOOKUP(G788,Product[[#All],[PRODUCT NAME]],Product[[#All],[CODE]],"",0,1)</f>
        <v>PRC007</v>
      </c>
      <c r="C788" s="12">
        <v>86</v>
      </c>
      <c r="D788" s="12" t="s">
        <v>130</v>
      </c>
      <c r="E788" s="12" t="s">
        <v>132</v>
      </c>
      <c r="F788" s="13">
        <v>0</v>
      </c>
      <c r="G788" s="12" t="s">
        <v>27</v>
      </c>
      <c r="H788" s="12" t="str">
        <f>VLOOKUP(LEFT(B788,3),Table2[#All],2,)</f>
        <v>Personal Care</v>
      </c>
      <c r="I788" s="12" t="s">
        <v>1</v>
      </c>
      <c r="J788" s="14">
        <f>VLOOKUP(Transaction!B788,Product[#All],5,0)</f>
        <v>9500</v>
      </c>
      <c r="K788" s="14">
        <f>VLOOKUP(Transaction!B788,Product[#All],6,0)</f>
        <v>12000</v>
      </c>
      <c r="L788" s="19">
        <f>Transaction[[#This Row],[QTY]]*Transaction[[#This Row],[PURCHASE PRICE]]</f>
        <v>817000</v>
      </c>
      <c r="M788" s="19">
        <f>Transaction[[#This Row],[QTY]]*Transaction[[#This Row],[SELLING PRICE]]</f>
        <v>1032000</v>
      </c>
      <c r="N788" s="12">
        <f>DAY(Transaction[[#This Row],[DATE]])</f>
        <v>25</v>
      </c>
      <c r="O788" s="12" t="str">
        <f>TEXT(Transaction[[#This Row],[DATE]],"mmm")</f>
        <v>Feb</v>
      </c>
      <c r="P788" s="12">
        <f>YEAR(Transaction[[#This Row],[DATE]])</f>
        <v>2022</v>
      </c>
    </row>
    <row r="789" spans="1:16" x14ac:dyDescent="0.3">
      <c r="A789" s="11">
        <v>44618</v>
      </c>
      <c r="B789" s="12" t="str" cm="1">
        <f t="array" ref="B789">_xlfn.XLOOKUP(G789,Product[[#All],[PRODUCT NAME]],Product[[#All],[CODE]],"",0,1)</f>
        <v>STA002</v>
      </c>
      <c r="C789" s="12">
        <v>89</v>
      </c>
      <c r="D789" s="12" t="s">
        <v>131</v>
      </c>
      <c r="E789" s="12" t="s">
        <v>52</v>
      </c>
      <c r="F789" s="13">
        <v>0</v>
      </c>
      <c r="G789" s="12" t="s">
        <v>32</v>
      </c>
      <c r="H789" s="12" t="str">
        <f>VLOOKUP(LEFT(B789,3),Table2[#All],2,)</f>
        <v>Stationery</v>
      </c>
      <c r="I789" s="12" t="s">
        <v>1</v>
      </c>
      <c r="J789" s="14">
        <f>VLOOKUP(Transaction!B789,Product[#All],5,0)</f>
        <v>5500</v>
      </c>
      <c r="K789" s="14">
        <f>VLOOKUP(Transaction!B789,Product[#All],6,0)</f>
        <v>7500</v>
      </c>
      <c r="L789" s="19">
        <f>Transaction[[#This Row],[QTY]]*Transaction[[#This Row],[PURCHASE PRICE]]</f>
        <v>489500</v>
      </c>
      <c r="M789" s="19">
        <f>Transaction[[#This Row],[QTY]]*Transaction[[#This Row],[SELLING PRICE]]</f>
        <v>667500</v>
      </c>
      <c r="N789" s="12">
        <f>DAY(Transaction[[#This Row],[DATE]])</f>
        <v>26</v>
      </c>
      <c r="O789" s="12" t="str">
        <f>TEXT(Transaction[[#This Row],[DATE]],"mmm")</f>
        <v>Feb</v>
      </c>
      <c r="P789" s="12">
        <f>YEAR(Transaction[[#This Row],[DATE]])</f>
        <v>2022</v>
      </c>
    </row>
    <row r="790" spans="1:16" x14ac:dyDescent="0.3">
      <c r="A790" s="11">
        <v>44619</v>
      </c>
      <c r="B790" s="12" t="str" cm="1">
        <f t="array" ref="B790">_xlfn.XLOOKUP(G790,Product[[#All],[PRODUCT NAME]],Product[[#All],[CODE]],"",0,1)</f>
        <v>FOD009</v>
      </c>
      <c r="C790" s="12">
        <v>74</v>
      </c>
      <c r="D790" s="12" t="s">
        <v>131</v>
      </c>
      <c r="E790" s="12" t="s">
        <v>52</v>
      </c>
      <c r="F790" s="13">
        <v>0</v>
      </c>
      <c r="G790" s="12" t="s">
        <v>9</v>
      </c>
      <c r="H790" s="12" t="str">
        <f>VLOOKUP(LEFT(B790,3),Table2[#All],2,)</f>
        <v>Food</v>
      </c>
      <c r="I790" s="12" t="s">
        <v>1</v>
      </c>
      <c r="J790" s="14">
        <f>VLOOKUP(Transaction!B790,Product[#All],5,0)</f>
        <v>5500</v>
      </c>
      <c r="K790" s="14">
        <f>VLOOKUP(Transaction!B790,Product[#All],6,0)</f>
        <v>7250</v>
      </c>
      <c r="L790" s="19">
        <f>Transaction[[#This Row],[QTY]]*Transaction[[#This Row],[PURCHASE PRICE]]</f>
        <v>407000</v>
      </c>
      <c r="M790" s="19">
        <f>Transaction[[#This Row],[QTY]]*Transaction[[#This Row],[SELLING PRICE]]</f>
        <v>536500</v>
      </c>
      <c r="N790" s="12">
        <f>DAY(Transaction[[#This Row],[DATE]])</f>
        <v>27</v>
      </c>
      <c r="O790" s="12" t="str">
        <f>TEXT(Transaction[[#This Row],[DATE]],"mmm")</f>
        <v>Feb</v>
      </c>
      <c r="P790" s="12">
        <f>YEAR(Transaction[[#This Row],[DATE]])</f>
        <v>2022</v>
      </c>
    </row>
    <row r="791" spans="1:16" x14ac:dyDescent="0.3">
      <c r="A791" s="11">
        <v>44620</v>
      </c>
      <c r="B791" s="12" t="str" cm="1">
        <f t="array" ref="B791">_xlfn.XLOOKUP(G791,Product[[#All],[PRODUCT NAME]],Product[[#All],[CODE]],"",0,1)</f>
        <v>STA010</v>
      </c>
      <c r="C791" s="12">
        <v>76</v>
      </c>
      <c r="D791" s="12" t="s">
        <v>130</v>
      </c>
      <c r="E791" s="12" t="s">
        <v>52</v>
      </c>
      <c r="F791" s="13">
        <v>0</v>
      </c>
      <c r="G791" s="12" t="s">
        <v>40</v>
      </c>
      <c r="H791" s="12" t="str">
        <f>VLOOKUP(LEFT(B791,3),Table2[#All],2,)</f>
        <v>Stationery</v>
      </c>
      <c r="I791" s="12" t="s">
        <v>1</v>
      </c>
      <c r="J791" s="14">
        <f>VLOOKUP(Transaction!B791,Product[#All],5,0)</f>
        <v>3800</v>
      </c>
      <c r="K791" s="14">
        <f>VLOOKUP(Transaction!B791,Product[#All],6,0)</f>
        <v>5500</v>
      </c>
      <c r="L791" s="19">
        <f>Transaction[[#This Row],[QTY]]*Transaction[[#This Row],[PURCHASE PRICE]]</f>
        <v>288800</v>
      </c>
      <c r="M791" s="19">
        <f>Transaction[[#This Row],[QTY]]*Transaction[[#This Row],[SELLING PRICE]]</f>
        <v>418000</v>
      </c>
      <c r="N791" s="12">
        <f>DAY(Transaction[[#This Row],[DATE]])</f>
        <v>28</v>
      </c>
      <c r="O791" s="12" t="str">
        <f>TEXT(Transaction[[#This Row],[DATE]],"mmm")</f>
        <v>Feb</v>
      </c>
      <c r="P791" s="12">
        <f>YEAR(Transaction[[#This Row],[DATE]])</f>
        <v>2022</v>
      </c>
    </row>
    <row r="792" spans="1:16" x14ac:dyDescent="0.3">
      <c r="A792" s="11">
        <v>44621</v>
      </c>
      <c r="B792" s="12" t="str" cm="1">
        <f t="array" ref="B792">_xlfn.XLOOKUP(G792,Product[[#All],[PRODUCT NAME]],Product[[#All],[CODE]],"",0,1)</f>
        <v>FOD007</v>
      </c>
      <c r="C792" s="12">
        <v>89</v>
      </c>
      <c r="D792" s="12" t="s">
        <v>53</v>
      </c>
      <c r="E792" s="12" t="s">
        <v>132</v>
      </c>
      <c r="F792" s="13">
        <v>0</v>
      </c>
      <c r="G792" s="12" t="s">
        <v>7</v>
      </c>
      <c r="H792" s="12" t="str">
        <f>VLOOKUP(LEFT(B792,3),Table2[#All],2,)</f>
        <v>Food</v>
      </c>
      <c r="I792" s="12" t="s">
        <v>1</v>
      </c>
      <c r="J792" s="14">
        <f>VLOOKUP(Transaction!B792,Product[#All],5,0)</f>
        <v>7200</v>
      </c>
      <c r="K792" s="14">
        <f>VLOOKUP(Transaction!B792,Product[#All],6,0)</f>
        <v>9500</v>
      </c>
      <c r="L792" s="19">
        <f>Transaction[[#This Row],[QTY]]*Transaction[[#This Row],[PURCHASE PRICE]]</f>
        <v>640800</v>
      </c>
      <c r="M792" s="19">
        <f>Transaction[[#This Row],[QTY]]*Transaction[[#This Row],[SELLING PRICE]]</f>
        <v>845500</v>
      </c>
      <c r="N792" s="12">
        <f>DAY(Transaction[[#This Row],[DATE]])</f>
        <v>1</v>
      </c>
      <c r="O792" s="12" t="str">
        <f>TEXT(Transaction[[#This Row],[DATE]],"mmm")</f>
        <v>Mar</v>
      </c>
      <c r="P792" s="12">
        <f>YEAR(Transaction[[#This Row],[DATE]])</f>
        <v>2022</v>
      </c>
    </row>
    <row r="793" spans="1:16" x14ac:dyDescent="0.3">
      <c r="A793" s="11">
        <v>44622</v>
      </c>
      <c r="B793" s="12" t="str" cm="1">
        <f t="array" ref="B793">_xlfn.XLOOKUP(G793,Product[[#All],[PRODUCT NAME]],Product[[#All],[CODE]],"",0,1)</f>
        <v>ELC002</v>
      </c>
      <c r="C793" s="12">
        <v>72</v>
      </c>
      <c r="D793" s="12" t="s">
        <v>131</v>
      </c>
      <c r="E793" s="12" t="s">
        <v>132</v>
      </c>
      <c r="F793" s="13">
        <v>0</v>
      </c>
      <c r="G793" s="12" t="s">
        <v>42</v>
      </c>
      <c r="H793" s="12" t="str">
        <f>VLOOKUP(LEFT(B793,3),Table2[#All],2,)</f>
        <v>Electronics</v>
      </c>
      <c r="I793" s="12" t="s">
        <v>1</v>
      </c>
      <c r="J793" s="14">
        <f>VLOOKUP(Transaction!B793,Product[#All],5,0)</f>
        <v>20000</v>
      </c>
      <c r="K793" s="14">
        <f>VLOOKUP(Transaction!B793,Product[#All],6,0)</f>
        <v>30000</v>
      </c>
      <c r="L793" s="19">
        <f>Transaction[[#This Row],[QTY]]*Transaction[[#This Row],[PURCHASE PRICE]]</f>
        <v>1440000</v>
      </c>
      <c r="M793" s="19">
        <f>Transaction[[#This Row],[QTY]]*Transaction[[#This Row],[SELLING PRICE]]</f>
        <v>2160000</v>
      </c>
      <c r="N793" s="12">
        <f>DAY(Transaction[[#This Row],[DATE]])</f>
        <v>2</v>
      </c>
      <c r="O793" s="12" t="str">
        <f>TEXT(Transaction[[#This Row],[DATE]],"mmm")</f>
        <v>Mar</v>
      </c>
      <c r="P793" s="12">
        <f>YEAR(Transaction[[#This Row],[DATE]])</f>
        <v>2022</v>
      </c>
    </row>
    <row r="794" spans="1:16" x14ac:dyDescent="0.3">
      <c r="A794" s="11">
        <v>44623</v>
      </c>
      <c r="B794" s="12" t="str" cm="1">
        <f t="array" ref="B794">_xlfn.XLOOKUP(G794,Product[[#All],[PRODUCT NAME]],Product[[#All],[CODE]],"",0,1)</f>
        <v>PRC006</v>
      </c>
      <c r="C794" s="12">
        <v>84</v>
      </c>
      <c r="D794" s="12" t="s">
        <v>130</v>
      </c>
      <c r="E794" s="12" t="s">
        <v>52</v>
      </c>
      <c r="F794" s="13">
        <v>0</v>
      </c>
      <c r="G794" s="12" t="s">
        <v>26</v>
      </c>
      <c r="H794" s="12" t="str">
        <f>VLOOKUP(LEFT(B794,3),Table2[#All],2,)</f>
        <v>Personal Care</v>
      </c>
      <c r="I794" s="12" t="s">
        <v>1</v>
      </c>
      <c r="J794" s="14">
        <f>VLOOKUP(Transaction!B794,Product[#All],5,0)</f>
        <v>14000</v>
      </c>
      <c r="K794" s="14">
        <f>VLOOKUP(Transaction!B794,Product[#All],6,0)</f>
        <v>17500</v>
      </c>
      <c r="L794" s="19">
        <f>Transaction[[#This Row],[QTY]]*Transaction[[#This Row],[PURCHASE PRICE]]</f>
        <v>1176000</v>
      </c>
      <c r="M794" s="19">
        <f>Transaction[[#This Row],[QTY]]*Transaction[[#This Row],[SELLING PRICE]]</f>
        <v>1470000</v>
      </c>
      <c r="N794" s="12">
        <f>DAY(Transaction[[#This Row],[DATE]])</f>
        <v>3</v>
      </c>
      <c r="O794" s="12" t="str">
        <f>TEXT(Transaction[[#This Row],[DATE]],"mmm")</f>
        <v>Mar</v>
      </c>
      <c r="P794" s="12">
        <f>YEAR(Transaction[[#This Row],[DATE]])</f>
        <v>2022</v>
      </c>
    </row>
    <row r="795" spans="1:16" x14ac:dyDescent="0.3">
      <c r="A795" s="11">
        <v>44624</v>
      </c>
      <c r="B795" s="12" t="str" cm="1">
        <f t="array" ref="B795">_xlfn.XLOOKUP(G795,Product[[#All],[PRODUCT NAME]],Product[[#All],[CODE]],"",0,1)</f>
        <v>ELC009</v>
      </c>
      <c r="C795" s="12">
        <v>81</v>
      </c>
      <c r="D795" s="12" t="s">
        <v>130</v>
      </c>
      <c r="E795" s="12" t="s">
        <v>132</v>
      </c>
      <c r="F795" s="13">
        <v>0</v>
      </c>
      <c r="G795" s="12" t="s">
        <v>48</v>
      </c>
      <c r="H795" s="12" t="str">
        <f>VLOOKUP(LEFT(B795,3),Table2[#All],2,)</f>
        <v>Electronics</v>
      </c>
      <c r="I795" s="12" t="s">
        <v>1</v>
      </c>
      <c r="J795" s="14">
        <f>VLOOKUP(Transaction!B795,Product[#All],5,0)</f>
        <v>12000</v>
      </c>
      <c r="K795" s="14">
        <f>VLOOKUP(Transaction!B795,Product[#All],6,0)</f>
        <v>20000</v>
      </c>
      <c r="L795" s="19">
        <f>Transaction[[#This Row],[QTY]]*Transaction[[#This Row],[PURCHASE PRICE]]</f>
        <v>972000</v>
      </c>
      <c r="M795" s="19">
        <f>Transaction[[#This Row],[QTY]]*Transaction[[#This Row],[SELLING PRICE]]</f>
        <v>1620000</v>
      </c>
      <c r="N795" s="12">
        <f>DAY(Transaction[[#This Row],[DATE]])</f>
        <v>4</v>
      </c>
      <c r="O795" s="12" t="str">
        <f>TEXT(Transaction[[#This Row],[DATE]],"mmm")</f>
        <v>Mar</v>
      </c>
      <c r="P795" s="12">
        <f>YEAR(Transaction[[#This Row],[DATE]])</f>
        <v>2022</v>
      </c>
    </row>
    <row r="796" spans="1:16" x14ac:dyDescent="0.3">
      <c r="A796" s="11">
        <v>44625</v>
      </c>
      <c r="B796" s="12" t="str" cm="1">
        <f t="array" ref="B796">_xlfn.XLOOKUP(G796,Product[[#All],[PRODUCT NAME]],Product[[#All],[CODE]],"",0,1)</f>
        <v>ELC008</v>
      </c>
      <c r="C796" s="12">
        <v>79</v>
      </c>
      <c r="D796" s="12" t="s">
        <v>53</v>
      </c>
      <c r="E796" s="12" t="s">
        <v>52</v>
      </c>
      <c r="F796" s="13">
        <v>0</v>
      </c>
      <c r="G796" s="12" t="s">
        <v>47</v>
      </c>
      <c r="H796" s="12" t="str">
        <f>VLOOKUP(LEFT(B796,3),Table2[#All],2,)</f>
        <v>Electronics</v>
      </c>
      <c r="I796" s="12" t="s">
        <v>1</v>
      </c>
      <c r="J796" s="14">
        <f>VLOOKUP(Transaction!B796,Product[#All],5,0)</f>
        <v>20000</v>
      </c>
      <c r="K796" s="14">
        <f>VLOOKUP(Transaction!B796,Product[#All],6,0)</f>
        <v>35000</v>
      </c>
      <c r="L796" s="19">
        <f>Transaction[[#This Row],[QTY]]*Transaction[[#This Row],[PURCHASE PRICE]]</f>
        <v>1580000</v>
      </c>
      <c r="M796" s="19">
        <f>Transaction[[#This Row],[QTY]]*Transaction[[#This Row],[SELLING PRICE]]</f>
        <v>2765000</v>
      </c>
      <c r="N796" s="12">
        <f>DAY(Transaction[[#This Row],[DATE]])</f>
        <v>5</v>
      </c>
      <c r="O796" s="12" t="str">
        <f>TEXT(Transaction[[#This Row],[DATE]],"mmm")</f>
        <v>Mar</v>
      </c>
      <c r="P796" s="12">
        <f>YEAR(Transaction[[#This Row],[DATE]])</f>
        <v>2022</v>
      </c>
    </row>
    <row r="797" spans="1:16" x14ac:dyDescent="0.3">
      <c r="A797" s="11">
        <v>44626</v>
      </c>
      <c r="B797" s="12" t="str" cm="1">
        <f t="array" ref="B797">_xlfn.XLOOKUP(G797,Product[[#All],[PRODUCT NAME]],Product[[#All],[CODE]],"",0,1)</f>
        <v>ELC007</v>
      </c>
      <c r="C797" s="12">
        <v>75</v>
      </c>
      <c r="D797" s="12" t="s">
        <v>131</v>
      </c>
      <c r="E797" s="12" t="s">
        <v>52</v>
      </c>
      <c r="F797" s="13">
        <v>0</v>
      </c>
      <c r="G797" s="12" t="s">
        <v>46</v>
      </c>
      <c r="H797" s="12" t="str">
        <f>VLOOKUP(LEFT(B797,3),Table2[#All],2,)</f>
        <v>Electronics</v>
      </c>
      <c r="I797" s="12" t="s">
        <v>1</v>
      </c>
      <c r="J797" s="14">
        <f>VLOOKUP(Transaction!B797,Product[#All],5,0)</f>
        <v>18000</v>
      </c>
      <c r="K797" s="14">
        <f>VLOOKUP(Transaction!B797,Product[#All],6,0)</f>
        <v>27000</v>
      </c>
      <c r="L797" s="19">
        <f>Transaction[[#This Row],[QTY]]*Transaction[[#This Row],[PURCHASE PRICE]]</f>
        <v>1350000</v>
      </c>
      <c r="M797" s="19">
        <f>Transaction[[#This Row],[QTY]]*Transaction[[#This Row],[SELLING PRICE]]</f>
        <v>2025000</v>
      </c>
      <c r="N797" s="12">
        <f>DAY(Transaction[[#This Row],[DATE]])</f>
        <v>6</v>
      </c>
      <c r="O797" s="12" t="str">
        <f>TEXT(Transaction[[#This Row],[DATE]],"mmm")</f>
        <v>Mar</v>
      </c>
      <c r="P797" s="12">
        <f>YEAR(Transaction[[#This Row],[DATE]])</f>
        <v>2022</v>
      </c>
    </row>
    <row r="798" spans="1:16" x14ac:dyDescent="0.3">
      <c r="A798" s="11">
        <v>44627</v>
      </c>
      <c r="B798" s="12" t="str" cm="1">
        <f t="array" ref="B798">_xlfn.XLOOKUP(G798,Product[[#All],[PRODUCT NAME]],Product[[#All],[CODE]],"",0,1)</f>
        <v>BEV009</v>
      </c>
      <c r="C798" s="12">
        <v>73</v>
      </c>
      <c r="D798" s="12" t="s">
        <v>130</v>
      </c>
      <c r="E798" s="12" t="s">
        <v>132</v>
      </c>
      <c r="F798" s="13">
        <v>0</v>
      </c>
      <c r="G798" s="12" t="s">
        <v>19</v>
      </c>
      <c r="H798" s="12" t="str">
        <f>VLOOKUP(LEFT(B798,3),Table2[#All],2,)</f>
        <v>Beverage</v>
      </c>
      <c r="I798" s="12" t="s">
        <v>1</v>
      </c>
      <c r="J798" s="14">
        <f>VLOOKUP(Transaction!B798,Product[#All],5,0)</f>
        <v>6500</v>
      </c>
      <c r="K798" s="14">
        <f>VLOOKUP(Transaction!B798,Product[#All],6,0)</f>
        <v>8500</v>
      </c>
      <c r="L798" s="19">
        <f>Transaction[[#This Row],[QTY]]*Transaction[[#This Row],[PURCHASE PRICE]]</f>
        <v>474500</v>
      </c>
      <c r="M798" s="19">
        <f>Transaction[[#This Row],[QTY]]*Transaction[[#This Row],[SELLING PRICE]]</f>
        <v>620500</v>
      </c>
      <c r="N798" s="12">
        <f>DAY(Transaction[[#This Row],[DATE]])</f>
        <v>7</v>
      </c>
      <c r="O798" s="12" t="str">
        <f>TEXT(Transaction[[#This Row],[DATE]],"mmm")</f>
        <v>Mar</v>
      </c>
      <c r="P798" s="12">
        <f>YEAR(Transaction[[#This Row],[DATE]])</f>
        <v>2022</v>
      </c>
    </row>
    <row r="799" spans="1:16" x14ac:dyDescent="0.3">
      <c r="A799" s="11">
        <v>44628</v>
      </c>
      <c r="B799" s="12" t="str" cm="1">
        <f t="array" ref="B799">_xlfn.XLOOKUP(G799,Product[[#All],[PRODUCT NAME]],Product[[#All],[CODE]],"",0,1)</f>
        <v>STA003</v>
      </c>
      <c r="C799" s="12">
        <v>76</v>
      </c>
      <c r="D799" s="12" t="s">
        <v>131</v>
      </c>
      <c r="E799" s="12" t="s">
        <v>132</v>
      </c>
      <c r="F799" s="13">
        <v>0</v>
      </c>
      <c r="G799" s="12" t="s">
        <v>33</v>
      </c>
      <c r="H799" s="12" t="str">
        <f>VLOOKUP(LEFT(B799,3),Table2[#All],2,)</f>
        <v>Stationery</v>
      </c>
      <c r="I799" s="12" t="s">
        <v>1</v>
      </c>
      <c r="J799" s="14">
        <f>VLOOKUP(Transaction!B799,Product[#All],5,0)</f>
        <v>2500</v>
      </c>
      <c r="K799" s="14">
        <f>VLOOKUP(Transaction!B799,Product[#All],6,0)</f>
        <v>4000</v>
      </c>
      <c r="L799" s="19">
        <f>Transaction[[#This Row],[QTY]]*Transaction[[#This Row],[PURCHASE PRICE]]</f>
        <v>190000</v>
      </c>
      <c r="M799" s="19">
        <f>Transaction[[#This Row],[QTY]]*Transaction[[#This Row],[SELLING PRICE]]</f>
        <v>304000</v>
      </c>
      <c r="N799" s="12">
        <f>DAY(Transaction[[#This Row],[DATE]])</f>
        <v>8</v>
      </c>
      <c r="O799" s="12" t="str">
        <f>TEXT(Transaction[[#This Row],[DATE]],"mmm")</f>
        <v>Mar</v>
      </c>
      <c r="P799" s="12">
        <f>YEAR(Transaction[[#This Row],[DATE]])</f>
        <v>2022</v>
      </c>
    </row>
    <row r="800" spans="1:16" x14ac:dyDescent="0.3">
      <c r="A800" s="11">
        <v>44629</v>
      </c>
      <c r="B800" s="12" t="str" cm="1">
        <f t="array" ref="B800">_xlfn.XLOOKUP(G800,Product[[#All],[PRODUCT NAME]],Product[[#All],[CODE]],"",0,1)</f>
        <v>BEV007</v>
      </c>
      <c r="C800" s="12">
        <v>76</v>
      </c>
      <c r="D800" s="12" t="s">
        <v>130</v>
      </c>
      <c r="E800" s="12" t="s">
        <v>52</v>
      </c>
      <c r="F800" s="13">
        <v>0</v>
      </c>
      <c r="G800" s="12" t="s">
        <v>17</v>
      </c>
      <c r="H800" s="12" t="str">
        <f>VLOOKUP(LEFT(B800,3),Table2[#All],2,)</f>
        <v>Beverage</v>
      </c>
      <c r="I800" s="12" t="s">
        <v>1</v>
      </c>
      <c r="J800" s="14">
        <f>VLOOKUP(Transaction!B800,Product[#All],5,0)</f>
        <v>9800</v>
      </c>
      <c r="K800" s="14">
        <f>VLOOKUP(Transaction!B800,Product[#All],6,0)</f>
        <v>12500</v>
      </c>
      <c r="L800" s="19">
        <f>Transaction[[#This Row],[QTY]]*Transaction[[#This Row],[PURCHASE PRICE]]</f>
        <v>744800</v>
      </c>
      <c r="M800" s="19">
        <f>Transaction[[#This Row],[QTY]]*Transaction[[#This Row],[SELLING PRICE]]</f>
        <v>950000</v>
      </c>
      <c r="N800" s="12">
        <f>DAY(Transaction[[#This Row],[DATE]])</f>
        <v>9</v>
      </c>
      <c r="O800" s="12" t="str">
        <f>TEXT(Transaction[[#This Row],[DATE]],"mmm")</f>
        <v>Mar</v>
      </c>
      <c r="P800" s="12">
        <f>YEAR(Transaction[[#This Row],[DATE]])</f>
        <v>2022</v>
      </c>
    </row>
    <row r="801" spans="1:16" x14ac:dyDescent="0.3">
      <c r="A801" s="11">
        <v>44630</v>
      </c>
      <c r="B801" s="12" t="str" cm="1">
        <f t="array" ref="B801">_xlfn.XLOOKUP(G801,Product[[#All],[PRODUCT NAME]],Product[[#All],[CODE]],"",0,1)</f>
        <v>ELC008</v>
      </c>
      <c r="C801" s="12">
        <v>73</v>
      </c>
      <c r="D801" s="12" t="s">
        <v>53</v>
      </c>
      <c r="E801" s="12" t="s">
        <v>132</v>
      </c>
      <c r="F801" s="13">
        <v>0</v>
      </c>
      <c r="G801" s="12" t="s">
        <v>47</v>
      </c>
      <c r="H801" s="12" t="str">
        <f>VLOOKUP(LEFT(B801,3),Table2[#All],2,)</f>
        <v>Electronics</v>
      </c>
      <c r="I801" s="12" t="s">
        <v>1</v>
      </c>
      <c r="J801" s="14">
        <f>VLOOKUP(Transaction!B801,Product[#All],5,0)</f>
        <v>20000</v>
      </c>
      <c r="K801" s="14">
        <f>VLOOKUP(Transaction!B801,Product[#All],6,0)</f>
        <v>35000</v>
      </c>
      <c r="L801" s="19">
        <f>Transaction[[#This Row],[QTY]]*Transaction[[#This Row],[PURCHASE PRICE]]</f>
        <v>1460000</v>
      </c>
      <c r="M801" s="19">
        <f>Transaction[[#This Row],[QTY]]*Transaction[[#This Row],[SELLING PRICE]]</f>
        <v>2555000</v>
      </c>
      <c r="N801" s="12">
        <f>DAY(Transaction[[#This Row],[DATE]])</f>
        <v>10</v>
      </c>
      <c r="O801" s="12" t="str">
        <f>TEXT(Transaction[[#This Row],[DATE]],"mmm")</f>
        <v>Mar</v>
      </c>
      <c r="P801" s="12">
        <f>YEAR(Transaction[[#This Row],[DATE]])</f>
        <v>2022</v>
      </c>
    </row>
    <row r="802" spans="1:16" x14ac:dyDescent="0.3">
      <c r="A802" s="11">
        <v>44631</v>
      </c>
      <c r="B802" s="12" t="str" cm="1">
        <f t="array" ref="B802">_xlfn.XLOOKUP(G802,Product[[#All],[PRODUCT NAME]],Product[[#All],[CODE]],"",0,1)</f>
        <v>FOD008</v>
      </c>
      <c r="C802" s="12">
        <v>86</v>
      </c>
      <c r="D802" s="12" t="s">
        <v>53</v>
      </c>
      <c r="E802" s="12" t="s">
        <v>52</v>
      </c>
      <c r="F802" s="13">
        <v>0</v>
      </c>
      <c r="G802" s="12" t="s">
        <v>8</v>
      </c>
      <c r="H802" s="12" t="str">
        <f>VLOOKUP(LEFT(B802,3),Table2[#All],2,)</f>
        <v>Food</v>
      </c>
      <c r="I802" s="12" t="s">
        <v>1</v>
      </c>
      <c r="J802" s="14">
        <f>VLOOKUP(Transaction!B802,Product[#All],5,0)</f>
        <v>3000</v>
      </c>
      <c r="K802" s="14">
        <f>VLOOKUP(Transaction!B802,Product[#All],6,0)</f>
        <v>4500</v>
      </c>
      <c r="L802" s="19">
        <f>Transaction[[#This Row],[QTY]]*Transaction[[#This Row],[PURCHASE PRICE]]</f>
        <v>258000</v>
      </c>
      <c r="M802" s="19">
        <f>Transaction[[#This Row],[QTY]]*Transaction[[#This Row],[SELLING PRICE]]</f>
        <v>387000</v>
      </c>
      <c r="N802" s="12">
        <f>DAY(Transaction[[#This Row],[DATE]])</f>
        <v>11</v>
      </c>
      <c r="O802" s="12" t="str">
        <f>TEXT(Transaction[[#This Row],[DATE]],"mmm")</f>
        <v>Mar</v>
      </c>
      <c r="P802" s="12">
        <f>YEAR(Transaction[[#This Row],[DATE]])</f>
        <v>2022</v>
      </c>
    </row>
    <row r="803" spans="1:16" x14ac:dyDescent="0.3">
      <c r="A803" s="11">
        <v>44632</v>
      </c>
      <c r="B803" s="12" t="str" cm="1">
        <f t="array" ref="B803">_xlfn.XLOOKUP(G803,Product[[#All],[PRODUCT NAME]],Product[[#All],[CODE]],"",0,1)</f>
        <v>ELC002</v>
      </c>
      <c r="C803" s="12">
        <v>84</v>
      </c>
      <c r="D803" s="12" t="s">
        <v>130</v>
      </c>
      <c r="E803" s="12" t="s">
        <v>132</v>
      </c>
      <c r="F803" s="13">
        <v>0</v>
      </c>
      <c r="G803" s="12" t="s">
        <v>42</v>
      </c>
      <c r="H803" s="12" t="str">
        <f>VLOOKUP(LEFT(B803,3),Table2[#All],2,)</f>
        <v>Electronics</v>
      </c>
      <c r="I803" s="12" t="s">
        <v>1</v>
      </c>
      <c r="J803" s="14">
        <f>VLOOKUP(Transaction!B803,Product[#All],5,0)</f>
        <v>20000</v>
      </c>
      <c r="K803" s="14">
        <f>VLOOKUP(Transaction!B803,Product[#All],6,0)</f>
        <v>30000</v>
      </c>
      <c r="L803" s="19">
        <f>Transaction[[#This Row],[QTY]]*Transaction[[#This Row],[PURCHASE PRICE]]</f>
        <v>1680000</v>
      </c>
      <c r="M803" s="19">
        <f>Transaction[[#This Row],[QTY]]*Transaction[[#This Row],[SELLING PRICE]]</f>
        <v>2520000</v>
      </c>
      <c r="N803" s="12">
        <f>DAY(Transaction[[#This Row],[DATE]])</f>
        <v>12</v>
      </c>
      <c r="O803" s="12" t="str">
        <f>TEXT(Transaction[[#This Row],[DATE]],"mmm")</f>
        <v>Mar</v>
      </c>
      <c r="P803" s="12">
        <f>YEAR(Transaction[[#This Row],[DATE]])</f>
        <v>2022</v>
      </c>
    </row>
    <row r="804" spans="1:16" x14ac:dyDescent="0.3">
      <c r="A804" s="11">
        <v>44633</v>
      </c>
      <c r="B804" s="12" t="str" cm="1">
        <f t="array" ref="B804">_xlfn.XLOOKUP(G804,Product[[#All],[PRODUCT NAME]],Product[[#All],[CODE]],"",0,1)</f>
        <v>FOD002</v>
      </c>
      <c r="C804" s="12">
        <v>70</v>
      </c>
      <c r="D804" s="12" t="s">
        <v>53</v>
      </c>
      <c r="E804" s="12" t="s">
        <v>132</v>
      </c>
      <c r="F804" s="13">
        <v>0</v>
      </c>
      <c r="G804" s="12" t="s">
        <v>2</v>
      </c>
      <c r="H804" s="12" t="str">
        <f>VLOOKUP(LEFT(B804,3),Table2[#All],2,)</f>
        <v>Food</v>
      </c>
      <c r="I804" s="12" t="s">
        <v>1</v>
      </c>
      <c r="J804" s="14">
        <f>VLOOKUP(Transaction!B804,Product[#All],5,0)</f>
        <v>15500</v>
      </c>
      <c r="K804" s="14">
        <f>VLOOKUP(Transaction!B804,Product[#All],6,0)</f>
        <v>18000</v>
      </c>
      <c r="L804" s="19">
        <f>Transaction[[#This Row],[QTY]]*Transaction[[#This Row],[PURCHASE PRICE]]</f>
        <v>1085000</v>
      </c>
      <c r="M804" s="19">
        <f>Transaction[[#This Row],[QTY]]*Transaction[[#This Row],[SELLING PRICE]]</f>
        <v>1260000</v>
      </c>
      <c r="N804" s="12">
        <f>DAY(Transaction[[#This Row],[DATE]])</f>
        <v>13</v>
      </c>
      <c r="O804" s="12" t="str">
        <f>TEXT(Transaction[[#This Row],[DATE]],"mmm")</f>
        <v>Mar</v>
      </c>
      <c r="P804" s="12">
        <f>YEAR(Transaction[[#This Row],[DATE]])</f>
        <v>2022</v>
      </c>
    </row>
    <row r="805" spans="1:16" x14ac:dyDescent="0.3">
      <c r="A805" s="11">
        <v>44634</v>
      </c>
      <c r="B805" s="12" t="str" cm="1">
        <f t="array" ref="B805">_xlfn.XLOOKUP(G805,Product[[#All],[PRODUCT NAME]],Product[[#All],[CODE]],"",0,1)</f>
        <v>STA002</v>
      </c>
      <c r="C805" s="12">
        <v>88</v>
      </c>
      <c r="D805" s="12" t="s">
        <v>53</v>
      </c>
      <c r="E805" s="12" t="s">
        <v>52</v>
      </c>
      <c r="F805" s="13">
        <v>0</v>
      </c>
      <c r="G805" s="12" t="s">
        <v>32</v>
      </c>
      <c r="H805" s="12" t="str">
        <f>VLOOKUP(LEFT(B805,3),Table2[#All],2,)</f>
        <v>Stationery</v>
      </c>
      <c r="I805" s="12" t="s">
        <v>1</v>
      </c>
      <c r="J805" s="14">
        <f>VLOOKUP(Transaction!B805,Product[#All],5,0)</f>
        <v>5500</v>
      </c>
      <c r="K805" s="14">
        <f>VLOOKUP(Transaction!B805,Product[#All],6,0)</f>
        <v>7500</v>
      </c>
      <c r="L805" s="19">
        <f>Transaction[[#This Row],[QTY]]*Transaction[[#This Row],[PURCHASE PRICE]]</f>
        <v>484000</v>
      </c>
      <c r="M805" s="19">
        <f>Transaction[[#This Row],[QTY]]*Transaction[[#This Row],[SELLING PRICE]]</f>
        <v>660000</v>
      </c>
      <c r="N805" s="12">
        <f>DAY(Transaction[[#This Row],[DATE]])</f>
        <v>14</v>
      </c>
      <c r="O805" s="12" t="str">
        <f>TEXT(Transaction[[#This Row],[DATE]],"mmm")</f>
        <v>Mar</v>
      </c>
      <c r="P805" s="12">
        <f>YEAR(Transaction[[#This Row],[DATE]])</f>
        <v>2022</v>
      </c>
    </row>
    <row r="806" spans="1:16" x14ac:dyDescent="0.3">
      <c r="A806" s="11">
        <v>44635</v>
      </c>
      <c r="B806" s="12" t="str" cm="1">
        <f t="array" ref="B806">_xlfn.XLOOKUP(G806,Product[[#All],[PRODUCT NAME]],Product[[#All],[CODE]],"",0,1)</f>
        <v>ELC004</v>
      </c>
      <c r="C806" s="12">
        <v>77</v>
      </c>
      <c r="D806" s="12" t="s">
        <v>130</v>
      </c>
      <c r="E806" s="12" t="s">
        <v>132</v>
      </c>
      <c r="F806" s="13">
        <v>0</v>
      </c>
      <c r="G806" s="12" t="s">
        <v>44</v>
      </c>
      <c r="H806" s="12" t="str">
        <f>VLOOKUP(LEFT(B806,3),Table2[#All],2,)</f>
        <v>Electronics</v>
      </c>
      <c r="I806" s="12" t="s">
        <v>1</v>
      </c>
      <c r="J806" s="14">
        <f>VLOOKUP(Transaction!B806,Product[#All],5,0)</f>
        <v>20000</v>
      </c>
      <c r="K806" s="14">
        <f>VLOOKUP(Transaction!B806,Product[#All],6,0)</f>
        <v>30000</v>
      </c>
      <c r="L806" s="19">
        <f>Transaction[[#This Row],[QTY]]*Transaction[[#This Row],[PURCHASE PRICE]]</f>
        <v>1540000</v>
      </c>
      <c r="M806" s="19">
        <f>Transaction[[#This Row],[QTY]]*Transaction[[#This Row],[SELLING PRICE]]</f>
        <v>2310000</v>
      </c>
      <c r="N806" s="12">
        <f>DAY(Transaction[[#This Row],[DATE]])</f>
        <v>15</v>
      </c>
      <c r="O806" s="12" t="str">
        <f>TEXT(Transaction[[#This Row],[DATE]],"mmm")</f>
        <v>Mar</v>
      </c>
      <c r="P806" s="12">
        <f>YEAR(Transaction[[#This Row],[DATE]])</f>
        <v>2022</v>
      </c>
    </row>
    <row r="807" spans="1:16" x14ac:dyDescent="0.3">
      <c r="A807" s="11">
        <v>44636</v>
      </c>
      <c r="B807" s="12" t="str" cm="1">
        <f t="array" ref="B807">_xlfn.XLOOKUP(G807,Product[[#All],[PRODUCT NAME]],Product[[#All],[CODE]],"",0,1)</f>
        <v>PRC009</v>
      </c>
      <c r="C807" s="12">
        <v>83</v>
      </c>
      <c r="D807" s="12" t="s">
        <v>131</v>
      </c>
      <c r="E807" s="12" t="s">
        <v>52</v>
      </c>
      <c r="F807" s="13">
        <v>0</v>
      </c>
      <c r="G807" s="12" t="s">
        <v>29</v>
      </c>
      <c r="H807" s="12" t="str">
        <f>VLOOKUP(LEFT(B807,3),Table2[#All],2,)</f>
        <v>Personal Care</v>
      </c>
      <c r="I807" s="12" t="s">
        <v>1</v>
      </c>
      <c r="J807" s="14">
        <f>VLOOKUP(Transaction!B807,Product[#All],5,0)</f>
        <v>21000</v>
      </c>
      <c r="K807" s="14">
        <f>VLOOKUP(Transaction!B807,Product[#All],6,0)</f>
        <v>25000</v>
      </c>
      <c r="L807" s="19">
        <f>Transaction[[#This Row],[QTY]]*Transaction[[#This Row],[PURCHASE PRICE]]</f>
        <v>1743000</v>
      </c>
      <c r="M807" s="19">
        <f>Transaction[[#This Row],[QTY]]*Transaction[[#This Row],[SELLING PRICE]]</f>
        <v>2075000</v>
      </c>
      <c r="N807" s="12">
        <f>DAY(Transaction[[#This Row],[DATE]])</f>
        <v>16</v>
      </c>
      <c r="O807" s="12" t="str">
        <f>TEXT(Transaction[[#This Row],[DATE]],"mmm")</f>
        <v>Mar</v>
      </c>
      <c r="P807" s="12">
        <f>YEAR(Transaction[[#This Row],[DATE]])</f>
        <v>2022</v>
      </c>
    </row>
    <row r="808" spans="1:16" x14ac:dyDescent="0.3">
      <c r="A808" s="11">
        <v>44637</v>
      </c>
      <c r="B808" s="12" t="str" cm="1">
        <f t="array" ref="B808">_xlfn.XLOOKUP(G808,Product[[#All],[PRODUCT NAME]],Product[[#All],[CODE]],"",0,1)</f>
        <v>PRC002</v>
      </c>
      <c r="C808" s="12">
        <v>73</v>
      </c>
      <c r="D808" s="12" t="s">
        <v>53</v>
      </c>
      <c r="E808" s="12" t="s">
        <v>132</v>
      </c>
      <c r="F808" s="13">
        <v>0</v>
      </c>
      <c r="G808" s="12" t="s">
        <v>22</v>
      </c>
      <c r="H808" s="12" t="str">
        <f>VLOOKUP(LEFT(B808,3),Table2[#All],2,)</f>
        <v>Personal Care</v>
      </c>
      <c r="I808" s="12" t="s">
        <v>1</v>
      </c>
      <c r="J808" s="14">
        <f>VLOOKUP(Transaction!B808,Product[#All],5,0)</f>
        <v>15000</v>
      </c>
      <c r="K808" s="14">
        <f>VLOOKUP(Transaction!B808,Product[#All],6,0)</f>
        <v>18000</v>
      </c>
      <c r="L808" s="19">
        <f>Transaction[[#This Row],[QTY]]*Transaction[[#This Row],[PURCHASE PRICE]]</f>
        <v>1095000</v>
      </c>
      <c r="M808" s="19">
        <f>Transaction[[#This Row],[QTY]]*Transaction[[#This Row],[SELLING PRICE]]</f>
        <v>1314000</v>
      </c>
      <c r="N808" s="12">
        <f>DAY(Transaction[[#This Row],[DATE]])</f>
        <v>17</v>
      </c>
      <c r="O808" s="12" t="str">
        <f>TEXT(Transaction[[#This Row],[DATE]],"mmm")</f>
        <v>Mar</v>
      </c>
      <c r="P808" s="12">
        <f>YEAR(Transaction[[#This Row],[DATE]])</f>
        <v>2022</v>
      </c>
    </row>
    <row r="809" spans="1:16" x14ac:dyDescent="0.3">
      <c r="A809" s="11">
        <v>44638</v>
      </c>
      <c r="B809" s="12" t="str" cm="1">
        <f t="array" ref="B809">_xlfn.XLOOKUP(G809,Product[[#All],[PRODUCT NAME]],Product[[#All],[CODE]],"",0,1)</f>
        <v>ELC008</v>
      </c>
      <c r="C809" s="12">
        <v>73</v>
      </c>
      <c r="D809" s="12" t="s">
        <v>130</v>
      </c>
      <c r="E809" s="12" t="s">
        <v>132</v>
      </c>
      <c r="F809" s="13">
        <v>0</v>
      </c>
      <c r="G809" s="12" t="s">
        <v>47</v>
      </c>
      <c r="H809" s="12" t="str">
        <f>VLOOKUP(LEFT(B809,3),Table2[#All],2,)</f>
        <v>Electronics</v>
      </c>
      <c r="I809" s="12" t="s">
        <v>1</v>
      </c>
      <c r="J809" s="14">
        <f>VLOOKUP(Transaction!B809,Product[#All],5,0)</f>
        <v>20000</v>
      </c>
      <c r="K809" s="14">
        <f>VLOOKUP(Transaction!B809,Product[#All],6,0)</f>
        <v>35000</v>
      </c>
      <c r="L809" s="19">
        <f>Transaction[[#This Row],[QTY]]*Transaction[[#This Row],[PURCHASE PRICE]]</f>
        <v>1460000</v>
      </c>
      <c r="M809" s="19">
        <f>Transaction[[#This Row],[QTY]]*Transaction[[#This Row],[SELLING PRICE]]</f>
        <v>2555000</v>
      </c>
      <c r="N809" s="12">
        <f>DAY(Transaction[[#This Row],[DATE]])</f>
        <v>18</v>
      </c>
      <c r="O809" s="12" t="str">
        <f>TEXT(Transaction[[#This Row],[DATE]],"mmm")</f>
        <v>Mar</v>
      </c>
      <c r="P809" s="12">
        <f>YEAR(Transaction[[#This Row],[DATE]])</f>
        <v>2022</v>
      </c>
    </row>
    <row r="810" spans="1:16" x14ac:dyDescent="0.3">
      <c r="A810" s="11">
        <v>44639</v>
      </c>
      <c r="B810" s="12" t="str" cm="1">
        <f t="array" ref="B810">_xlfn.XLOOKUP(G810,Product[[#All],[PRODUCT NAME]],Product[[#All],[CODE]],"",0,1)</f>
        <v>ELC001</v>
      </c>
      <c r="C810" s="12">
        <v>84</v>
      </c>
      <c r="D810" s="12" t="s">
        <v>53</v>
      </c>
      <c r="E810" s="12" t="s">
        <v>132</v>
      </c>
      <c r="F810" s="13">
        <v>0</v>
      </c>
      <c r="G810" s="12" t="s">
        <v>41</v>
      </c>
      <c r="H810" s="12" t="str">
        <f>VLOOKUP(LEFT(B810,3),Table2[#All],2,)</f>
        <v>Electronics</v>
      </c>
      <c r="I810" s="12" t="s">
        <v>1</v>
      </c>
      <c r="J810" s="14">
        <f>VLOOKUP(Transaction!B810,Product[#All],5,0)</f>
        <v>10000</v>
      </c>
      <c r="K810" s="14">
        <f>VLOOKUP(Transaction!B810,Product[#All],6,0)</f>
        <v>15000</v>
      </c>
      <c r="L810" s="19">
        <f>Transaction[[#This Row],[QTY]]*Transaction[[#This Row],[PURCHASE PRICE]]</f>
        <v>840000</v>
      </c>
      <c r="M810" s="19">
        <f>Transaction[[#This Row],[QTY]]*Transaction[[#This Row],[SELLING PRICE]]</f>
        <v>1260000</v>
      </c>
      <c r="N810" s="12">
        <f>DAY(Transaction[[#This Row],[DATE]])</f>
        <v>19</v>
      </c>
      <c r="O810" s="12" t="str">
        <f>TEXT(Transaction[[#This Row],[DATE]],"mmm")</f>
        <v>Mar</v>
      </c>
      <c r="P810" s="12">
        <f>YEAR(Transaction[[#This Row],[DATE]])</f>
        <v>2022</v>
      </c>
    </row>
    <row r="811" spans="1:16" x14ac:dyDescent="0.3">
      <c r="A811" s="11">
        <v>44640</v>
      </c>
      <c r="B811" s="12" t="str" cm="1">
        <f t="array" ref="B811">_xlfn.XLOOKUP(G811,Product[[#All],[PRODUCT NAME]],Product[[#All],[CODE]],"",0,1)</f>
        <v>BEV009</v>
      </c>
      <c r="C811" s="12">
        <v>85</v>
      </c>
      <c r="D811" s="12" t="s">
        <v>131</v>
      </c>
      <c r="E811" s="12" t="s">
        <v>52</v>
      </c>
      <c r="F811" s="13">
        <v>0</v>
      </c>
      <c r="G811" s="12" t="s">
        <v>19</v>
      </c>
      <c r="H811" s="12" t="str">
        <f>VLOOKUP(LEFT(B811,3),Table2[#All],2,)</f>
        <v>Beverage</v>
      </c>
      <c r="I811" s="12" t="s">
        <v>1</v>
      </c>
      <c r="J811" s="14">
        <f>VLOOKUP(Transaction!B811,Product[#All],5,0)</f>
        <v>6500</v>
      </c>
      <c r="K811" s="14">
        <f>VLOOKUP(Transaction!B811,Product[#All],6,0)</f>
        <v>8500</v>
      </c>
      <c r="L811" s="19">
        <f>Transaction[[#This Row],[QTY]]*Transaction[[#This Row],[PURCHASE PRICE]]</f>
        <v>552500</v>
      </c>
      <c r="M811" s="19">
        <f>Transaction[[#This Row],[QTY]]*Transaction[[#This Row],[SELLING PRICE]]</f>
        <v>722500</v>
      </c>
      <c r="N811" s="12">
        <f>DAY(Transaction[[#This Row],[DATE]])</f>
        <v>20</v>
      </c>
      <c r="O811" s="12" t="str">
        <f>TEXT(Transaction[[#This Row],[DATE]],"mmm")</f>
        <v>Mar</v>
      </c>
      <c r="P811" s="12">
        <f>YEAR(Transaction[[#This Row],[DATE]])</f>
        <v>2022</v>
      </c>
    </row>
    <row r="812" spans="1:16" x14ac:dyDescent="0.3">
      <c r="A812" s="11">
        <v>44641</v>
      </c>
      <c r="B812" s="12" t="str" cm="1">
        <f t="array" ref="B812">_xlfn.XLOOKUP(G812,Product[[#All],[PRODUCT NAME]],Product[[#All],[CODE]],"",0,1)</f>
        <v>ELC005</v>
      </c>
      <c r="C812" s="12">
        <v>88</v>
      </c>
      <c r="D812" s="12" t="s">
        <v>53</v>
      </c>
      <c r="E812" s="12" t="s">
        <v>52</v>
      </c>
      <c r="F812" s="13">
        <v>0</v>
      </c>
      <c r="G812" s="12" t="s">
        <v>45</v>
      </c>
      <c r="H812" s="12" t="str">
        <f>VLOOKUP(LEFT(B812,3),Table2[#All],2,)</f>
        <v>Electronics</v>
      </c>
      <c r="I812" s="12" t="s">
        <v>1</v>
      </c>
      <c r="J812" s="14">
        <f>VLOOKUP(Transaction!B812,Product[#All],5,0)</f>
        <v>25000</v>
      </c>
      <c r="K812" s="14">
        <f>VLOOKUP(Transaction!B812,Product[#All],6,0)</f>
        <v>35000</v>
      </c>
      <c r="L812" s="19">
        <f>Transaction[[#This Row],[QTY]]*Transaction[[#This Row],[PURCHASE PRICE]]</f>
        <v>2200000</v>
      </c>
      <c r="M812" s="19">
        <f>Transaction[[#This Row],[QTY]]*Transaction[[#This Row],[SELLING PRICE]]</f>
        <v>3080000</v>
      </c>
      <c r="N812" s="12">
        <f>DAY(Transaction[[#This Row],[DATE]])</f>
        <v>21</v>
      </c>
      <c r="O812" s="12" t="str">
        <f>TEXT(Transaction[[#This Row],[DATE]],"mmm")</f>
        <v>Mar</v>
      </c>
      <c r="P812" s="12">
        <f>YEAR(Transaction[[#This Row],[DATE]])</f>
        <v>2022</v>
      </c>
    </row>
    <row r="813" spans="1:16" x14ac:dyDescent="0.3">
      <c r="A813" s="11">
        <v>44642</v>
      </c>
      <c r="B813" s="12" t="str" cm="1">
        <f t="array" ref="B813">_xlfn.XLOOKUP(G813,Product[[#All],[PRODUCT NAME]],Product[[#All],[CODE]],"",0,1)</f>
        <v>STA007</v>
      </c>
      <c r="C813" s="12">
        <v>70</v>
      </c>
      <c r="D813" s="12" t="s">
        <v>131</v>
      </c>
      <c r="E813" s="12" t="s">
        <v>132</v>
      </c>
      <c r="F813" s="13">
        <v>0</v>
      </c>
      <c r="G813" s="12" t="s">
        <v>37</v>
      </c>
      <c r="H813" s="12" t="str">
        <f>VLOOKUP(LEFT(B813,3),Table2[#All],2,)</f>
        <v>Stationery</v>
      </c>
      <c r="I813" s="12" t="s">
        <v>1</v>
      </c>
      <c r="J813" s="14">
        <f>VLOOKUP(Transaction!B813,Product[#All],5,0)</f>
        <v>4500</v>
      </c>
      <c r="K813" s="14">
        <f>VLOOKUP(Transaction!B813,Product[#All],6,0)</f>
        <v>6800</v>
      </c>
      <c r="L813" s="19">
        <f>Transaction[[#This Row],[QTY]]*Transaction[[#This Row],[PURCHASE PRICE]]</f>
        <v>315000</v>
      </c>
      <c r="M813" s="19">
        <f>Transaction[[#This Row],[QTY]]*Transaction[[#This Row],[SELLING PRICE]]</f>
        <v>476000</v>
      </c>
      <c r="N813" s="12">
        <f>DAY(Transaction[[#This Row],[DATE]])</f>
        <v>22</v>
      </c>
      <c r="O813" s="12" t="str">
        <f>TEXT(Transaction[[#This Row],[DATE]],"mmm")</f>
        <v>Mar</v>
      </c>
      <c r="P813" s="12">
        <f>YEAR(Transaction[[#This Row],[DATE]])</f>
        <v>2022</v>
      </c>
    </row>
    <row r="814" spans="1:16" x14ac:dyDescent="0.3">
      <c r="A814" s="11">
        <v>44643</v>
      </c>
      <c r="B814" s="12" t="str" cm="1">
        <f t="array" ref="B814">_xlfn.XLOOKUP(G814,Product[[#All],[PRODUCT NAME]],Product[[#All],[CODE]],"",0,1)</f>
        <v>STA004</v>
      </c>
      <c r="C814" s="12">
        <v>81</v>
      </c>
      <c r="D814" s="12" t="s">
        <v>53</v>
      </c>
      <c r="E814" s="12" t="s">
        <v>132</v>
      </c>
      <c r="F814" s="13">
        <v>0</v>
      </c>
      <c r="G814" s="12" t="s">
        <v>34</v>
      </c>
      <c r="H814" s="12" t="str">
        <f>VLOOKUP(LEFT(B814,3),Table2[#All],2,)</f>
        <v>Stationery</v>
      </c>
      <c r="I814" s="12" t="s">
        <v>1</v>
      </c>
      <c r="J814" s="14">
        <f>VLOOKUP(Transaction!B814,Product[#All],5,0)</f>
        <v>1800</v>
      </c>
      <c r="K814" s="14">
        <f>VLOOKUP(Transaction!B814,Product[#All],6,0)</f>
        <v>3000</v>
      </c>
      <c r="L814" s="19">
        <f>Transaction[[#This Row],[QTY]]*Transaction[[#This Row],[PURCHASE PRICE]]</f>
        <v>145800</v>
      </c>
      <c r="M814" s="19">
        <f>Transaction[[#This Row],[QTY]]*Transaction[[#This Row],[SELLING PRICE]]</f>
        <v>243000</v>
      </c>
      <c r="N814" s="12">
        <f>DAY(Transaction[[#This Row],[DATE]])</f>
        <v>23</v>
      </c>
      <c r="O814" s="12" t="str">
        <f>TEXT(Transaction[[#This Row],[DATE]],"mmm")</f>
        <v>Mar</v>
      </c>
      <c r="P814" s="12">
        <f>YEAR(Transaction[[#This Row],[DATE]])</f>
        <v>2022</v>
      </c>
    </row>
    <row r="815" spans="1:16" x14ac:dyDescent="0.3">
      <c r="A815" s="11">
        <v>44644</v>
      </c>
      <c r="B815" s="12" t="str" cm="1">
        <f t="array" ref="B815">_xlfn.XLOOKUP(G815,Product[[#All],[PRODUCT NAME]],Product[[#All],[CODE]],"",0,1)</f>
        <v>ELC006</v>
      </c>
      <c r="C815" s="12">
        <v>79</v>
      </c>
      <c r="D815" s="12" t="s">
        <v>130</v>
      </c>
      <c r="E815" s="12" t="s">
        <v>52</v>
      </c>
      <c r="F815" s="13">
        <v>0</v>
      </c>
      <c r="G815" s="12" t="s">
        <v>141</v>
      </c>
      <c r="H815" s="12" t="str">
        <f>VLOOKUP(LEFT(B815,3),Table2[#All],2,)</f>
        <v>Electronics</v>
      </c>
      <c r="I815" s="12" t="s">
        <v>1</v>
      </c>
      <c r="J815" s="14">
        <f>VLOOKUP(Transaction!B815,Product[#All],5,0)</f>
        <v>15000</v>
      </c>
      <c r="K815" s="14">
        <f>VLOOKUP(Transaction!B815,Product[#All],6,0)</f>
        <v>20000</v>
      </c>
      <c r="L815" s="19">
        <f>Transaction[[#This Row],[QTY]]*Transaction[[#This Row],[PURCHASE PRICE]]</f>
        <v>1185000</v>
      </c>
      <c r="M815" s="19">
        <f>Transaction[[#This Row],[QTY]]*Transaction[[#This Row],[SELLING PRICE]]</f>
        <v>1580000</v>
      </c>
      <c r="N815" s="12">
        <f>DAY(Transaction[[#This Row],[DATE]])</f>
        <v>24</v>
      </c>
      <c r="O815" s="12" t="str">
        <f>TEXT(Transaction[[#This Row],[DATE]],"mmm")</f>
        <v>Mar</v>
      </c>
      <c r="P815" s="12">
        <f>YEAR(Transaction[[#This Row],[DATE]])</f>
        <v>2022</v>
      </c>
    </row>
    <row r="816" spans="1:16" x14ac:dyDescent="0.3">
      <c r="A816" s="11">
        <v>44645</v>
      </c>
      <c r="B816" s="12" t="str" cm="1">
        <f t="array" ref="B816">_xlfn.XLOOKUP(G816,Product[[#All],[PRODUCT NAME]],Product[[#All],[CODE]],"",0,1)</f>
        <v>PRC004</v>
      </c>
      <c r="C816" s="12">
        <v>80</v>
      </c>
      <c r="D816" s="12" t="s">
        <v>53</v>
      </c>
      <c r="E816" s="12" t="s">
        <v>132</v>
      </c>
      <c r="F816" s="13">
        <v>0</v>
      </c>
      <c r="G816" s="12" t="s">
        <v>24</v>
      </c>
      <c r="H816" s="12" t="str">
        <f>VLOOKUP(LEFT(B816,3),Table2[#All],2,)</f>
        <v>Personal Care</v>
      </c>
      <c r="I816" s="12" t="s">
        <v>1</v>
      </c>
      <c r="J816" s="14">
        <f>VLOOKUP(Transaction!B816,Product[#All],5,0)</f>
        <v>7200</v>
      </c>
      <c r="K816" s="14">
        <f>VLOOKUP(Transaction!B816,Product[#All],6,0)</f>
        <v>10000</v>
      </c>
      <c r="L816" s="19">
        <f>Transaction[[#This Row],[QTY]]*Transaction[[#This Row],[PURCHASE PRICE]]</f>
        <v>576000</v>
      </c>
      <c r="M816" s="19">
        <f>Transaction[[#This Row],[QTY]]*Transaction[[#This Row],[SELLING PRICE]]</f>
        <v>800000</v>
      </c>
      <c r="N816" s="12">
        <f>DAY(Transaction[[#This Row],[DATE]])</f>
        <v>25</v>
      </c>
      <c r="O816" s="12" t="str">
        <f>TEXT(Transaction[[#This Row],[DATE]],"mmm")</f>
        <v>Mar</v>
      </c>
      <c r="P816" s="12">
        <f>YEAR(Transaction[[#This Row],[DATE]])</f>
        <v>2022</v>
      </c>
    </row>
    <row r="817" spans="1:16" x14ac:dyDescent="0.3">
      <c r="A817" s="11">
        <v>44646</v>
      </c>
      <c r="B817" s="12" t="str" cm="1">
        <f t="array" ref="B817">_xlfn.XLOOKUP(G817,Product[[#All],[PRODUCT NAME]],Product[[#All],[CODE]],"",0,1)</f>
        <v>PRC008</v>
      </c>
      <c r="C817" s="12">
        <v>74</v>
      </c>
      <c r="D817" s="12" t="s">
        <v>53</v>
      </c>
      <c r="E817" s="12" t="s">
        <v>132</v>
      </c>
      <c r="F817" s="13">
        <v>0</v>
      </c>
      <c r="G817" s="12" t="s">
        <v>28</v>
      </c>
      <c r="H817" s="12" t="str">
        <f>VLOOKUP(LEFT(B817,3),Table2[#All],2,)</f>
        <v>Personal Care</v>
      </c>
      <c r="I817" s="12" t="s">
        <v>1</v>
      </c>
      <c r="J817" s="14">
        <f>VLOOKUP(Transaction!B817,Product[#All],5,0)</f>
        <v>13500</v>
      </c>
      <c r="K817" s="14">
        <f>VLOOKUP(Transaction!B817,Product[#All],6,0)</f>
        <v>17000</v>
      </c>
      <c r="L817" s="19">
        <f>Transaction[[#This Row],[QTY]]*Transaction[[#This Row],[PURCHASE PRICE]]</f>
        <v>999000</v>
      </c>
      <c r="M817" s="19">
        <f>Transaction[[#This Row],[QTY]]*Transaction[[#This Row],[SELLING PRICE]]</f>
        <v>1258000</v>
      </c>
      <c r="N817" s="12">
        <f>DAY(Transaction[[#This Row],[DATE]])</f>
        <v>26</v>
      </c>
      <c r="O817" s="12" t="str">
        <f>TEXT(Transaction[[#This Row],[DATE]],"mmm")</f>
        <v>Mar</v>
      </c>
      <c r="P817" s="12">
        <f>YEAR(Transaction[[#This Row],[DATE]])</f>
        <v>2022</v>
      </c>
    </row>
    <row r="818" spans="1:16" x14ac:dyDescent="0.3">
      <c r="A818" s="11">
        <v>44647</v>
      </c>
      <c r="B818" s="12" t="str" cm="1">
        <f t="array" ref="B818">_xlfn.XLOOKUP(G818,Product[[#All],[PRODUCT NAME]],Product[[#All],[CODE]],"",0,1)</f>
        <v>BEV004</v>
      </c>
      <c r="C818" s="12">
        <v>77</v>
      </c>
      <c r="D818" s="12" t="s">
        <v>130</v>
      </c>
      <c r="E818" s="12" t="s">
        <v>132</v>
      </c>
      <c r="F818" s="13">
        <v>0</v>
      </c>
      <c r="G818" s="12" t="s">
        <v>14</v>
      </c>
      <c r="H818" s="12" t="str">
        <f>VLOOKUP(LEFT(B818,3),Table2[#All],2,)</f>
        <v>Beverage</v>
      </c>
      <c r="I818" s="12" t="s">
        <v>1</v>
      </c>
      <c r="J818" s="14">
        <f>VLOOKUP(Transaction!B818,Product[#All],5,0)</f>
        <v>8000</v>
      </c>
      <c r="K818" s="14">
        <f>VLOOKUP(Transaction!B818,Product[#All],6,0)</f>
        <v>10500</v>
      </c>
      <c r="L818" s="19">
        <f>Transaction[[#This Row],[QTY]]*Transaction[[#This Row],[PURCHASE PRICE]]</f>
        <v>616000</v>
      </c>
      <c r="M818" s="19">
        <f>Transaction[[#This Row],[QTY]]*Transaction[[#This Row],[SELLING PRICE]]</f>
        <v>808500</v>
      </c>
      <c r="N818" s="12">
        <f>DAY(Transaction[[#This Row],[DATE]])</f>
        <v>27</v>
      </c>
      <c r="O818" s="12" t="str">
        <f>TEXT(Transaction[[#This Row],[DATE]],"mmm")</f>
        <v>Mar</v>
      </c>
      <c r="P818" s="12">
        <f>YEAR(Transaction[[#This Row],[DATE]])</f>
        <v>2022</v>
      </c>
    </row>
    <row r="819" spans="1:16" x14ac:dyDescent="0.3">
      <c r="A819" s="11">
        <v>44648</v>
      </c>
      <c r="B819" s="12" t="str" cm="1">
        <f t="array" ref="B819">_xlfn.XLOOKUP(G819,Product[[#All],[PRODUCT NAME]],Product[[#All],[CODE]],"",0,1)</f>
        <v>FOD003</v>
      </c>
      <c r="C819" s="12">
        <v>78</v>
      </c>
      <c r="D819" s="12" t="s">
        <v>130</v>
      </c>
      <c r="E819" s="12" t="s">
        <v>52</v>
      </c>
      <c r="F819" s="13">
        <v>0</v>
      </c>
      <c r="G819" s="12" t="s">
        <v>3</v>
      </c>
      <c r="H819" s="12" t="str">
        <f>VLOOKUP(LEFT(B819,3),Table2[#All],2,)</f>
        <v>Food</v>
      </c>
      <c r="I819" s="12" t="s">
        <v>1</v>
      </c>
      <c r="J819" s="14">
        <f>VLOOKUP(Transaction!B819,Product[#All],5,0)</f>
        <v>8750</v>
      </c>
      <c r="K819" s="14">
        <f>VLOOKUP(Transaction!B819,Product[#All],6,0)</f>
        <v>10500</v>
      </c>
      <c r="L819" s="19">
        <f>Transaction[[#This Row],[QTY]]*Transaction[[#This Row],[PURCHASE PRICE]]</f>
        <v>682500</v>
      </c>
      <c r="M819" s="19">
        <f>Transaction[[#This Row],[QTY]]*Transaction[[#This Row],[SELLING PRICE]]</f>
        <v>819000</v>
      </c>
      <c r="N819" s="12">
        <f>DAY(Transaction[[#This Row],[DATE]])</f>
        <v>28</v>
      </c>
      <c r="O819" s="12" t="str">
        <f>TEXT(Transaction[[#This Row],[DATE]],"mmm")</f>
        <v>Mar</v>
      </c>
      <c r="P819" s="12">
        <f>YEAR(Transaction[[#This Row],[DATE]])</f>
        <v>2022</v>
      </c>
    </row>
    <row r="820" spans="1:16" x14ac:dyDescent="0.3">
      <c r="A820" s="11">
        <v>44649</v>
      </c>
      <c r="B820" s="12" t="str" cm="1">
        <f t="array" ref="B820">_xlfn.XLOOKUP(G820,Product[[#All],[PRODUCT NAME]],Product[[#All],[CODE]],"",0,1)</f>
        <v>BEV007</v>
      </c>
      <c r="C820" s="12">
        <v>73</v>
      </c>
      <c r="D820" s="12" t="s">
        <v>53</v>
      </c>
      <c r="E820" s="12" t="s">
        <v>132</v>
      </c>
      <c r="F820" s="13">
        <v>0</v>
      </c>
      <c r="G820" s="12" t="s">
        <v>17</v>
      </c>
      <c r="H820" s="12" t="str">
        <f>VLOOKUP(LEFT(B820,3),Table2[#All],2,)</f>
        <v>Beverage</v>
      </c>
      <c r="I820" s="12" t="s">
        <v>1</v>
      </c>
      <c r="J820" s="14">
        <f>VLOOKUP(Transaction!B820,Product[#All],5,0)</f>
        <v>9800</v>
      </c>
      <c r="K820" s="14">
        <f>VLOOKUP(Transaction!B820,Product[#All],6,0)</f>
        <v>12500</v>
      </c>
      <c r="L820" s="19">
        <f>Transaction[[#This Row],[QTY]]*Transaction[[#This Row],[PURCHASE PRICE]]</f>
        <v>715400</v>
      </c>
      <c r="M820" s="19">
        <f>Transaction[[#This Row],[QTY]]*Transaction[[#This Row],[SELLING PRICE]]</f>
        <v>912500</v>
      </c>
      <c r="N820" s="12">
        <f>DAY(Transaction[[#This Row],[DATE]])</f>
        <v>29</v>
      </c>
      <c r="O820" s="12" t="str">
        <f>TEXT(Transaction[[#This Row],[DATE]],"mmm")</f>
        <v>Mar</v>
      </c>
      <c r="P820" s="12">
        <f>YEAR(Transaction[[#This Row],[DATE]])</f>
        <v>2022</v>
      </c>
    </row>
    <row r="821" spans="1:16" x14ac:dyDescent="0.3">
      <c r="A821" s="11">
        <v>44650</v>
      </c>
      <c r="B821" s="12" t="str" cm="1">
        <f t="array" ref="B821">_xlfn.XLOOKUP(G821,Product[[#All],[PRODUCT NAME]],Product[[#All],[CODE]],"",0,1)</f>
        <v>ELC002</v>
      </c>
      <c r="C821" s="12">
        <v>71</v>
      </c>
      <c r="D821" s="12" t="s">
        <v>53</v>
      </c>
      <c r="E821" s="12" t="s">
        <v>132</v>
      </c>
      <c r="F821" s="13">
        <v>0</v>
      </c>
      <c r="G821" s="12" t="s">
        <v>42</v>
      </c>
      <c r="H821" s="12" t="str">
        <f>VLOOKUP(LEFT(B821,3),Table2[#All],2,)</f>
        <v>Electronics</v>
      </c>
      <c r="I821" s="12" t="s">
        <v>1</v>
      </c>
      <c r="J821" s="14">
        <f>VLOOKUP(Transaction!B821,Product[#All],5,0)</f>
        <v>20000</v>
      </c>
      <c r="K821" s="14">
        <f>VLOOKUP(Transaction!B821,Product[#All],6,0)</f>
        <v>30000</v>
      </c>
      <c r="L821" s="19">
        <f>Transaction[[#This Row],[QTY]]*Transaction[[#This Row],[PURCHASE PRICE]]</f>
        <v>1420000</v>
      </c>
      <c r="M821" s="19">
        <f>Transaction[[#This Row],[QTY]]*Transaction[[#This Row],[SELLING PRICE]]</f>
        <v>2130000</v>
      </c>
      <c r="N821" s="12">
        <f>DAY(Transaction[[#This Row],[DATE]])</f>
        <v>30</v>
      </c>
      <c r="O821" s="12" t="str">
        <f>TEXT(Transaction[[#This Row],[DATE]],"mmm")</f>
        <v>Mar</v>
      </c>
      <c r="P821" s="12">
        <f>YEAR(Transaction[[#This Row],[DATE]])</f>
        <v>2022</v>
      </c>
    </row>
    <row r="822" spans="1:16" x14ac:dyDescent="0.3">
      <c r="A822" s="11">
        <v>44651</v>
      </c>
      <c r="B822" s="12" t="str" cm="1">
        <f t="array" ref="B822">_xlfn.XLOOKUP(G822,Product[[#All],[PRODUCT NAME]],Product[[#All],[CODE]],"",0,1)</f>
        <v>FOD005</v>
      </c>
      <c r="C822" s="12">
        <v>86</v>
      </c>
      <c r="D822" s="12" t="s">
        <v>53</v>
      </c>
      <c r="E822" s="12" t="s">
        <v>52</v>
      </c>
      <c r="F822" s="13">
        <v>0</v>
      </c>
      <c r="G822" s="12" t="s">
        <v>5</v>
      </c>
      <c r="H822" s="12" t="str">
        <f>VLOOKUP(LEFT(B822,3),Table2[#All],2,)</f>
        <v>Food</v>
      </c>
      <c r="I822" s="12" t="s">
        <v>1</v>
      </c>
      <c r="J822" s="14">
        <f>VLOOKUP(Transaction!B822,Product[#All],5,0)</f>
        <v>12500</v>
      </c>
      <c r="K822" s="14">
        <f>VLOOKUP(Transaction!B822,Product[#All],6,0)</f>
        <v>15000</v>
      </c>
      <c r="L822" s="19">
        <f>Transaction[[#This Row],[QTY]]*Transaction[[#This Row],[PURCHASE PRICE]]</f>
        <v>1075000</v>
      </c>
      <c r="M822" s="19">
        <f>Transaction[[#This Row],[QTY]]*Transaction[[#This Row],[SELLING PRICE]]</f>
        <v>1290000</v>
      </c>
      <c r="N822" s="12">
        <f>DAY(Transaction[[#This Row],[DATE]])</f>
        <v>31</v>
      </c>
      <c r="O822" s="12" t="str">
        <f>TEXT(Transaction[[#This Row],[DATE]],"mmm")</f>
        <v>Mar</v>
      </c>
      <c r="P822" s="12">
        <f>YEAR(Transaction[[#This Row],[DATE]])</f>
        <v>2022</v>
      </c>
    </row>
    <row r="823" spans="1:16" x14ac:dyDescent="0.3">
      <c r="A823" s="11">
        <v>44652</v>
      </c>
      <c r="B823" s="12" t="str" cm="1">
        <f t="array" ref="B823">_xlfn.XLOOKUP(G823,Product[[#All],[PRODUCT NAME]],Product[[#All],[CODE]],"",0,1)</f>
        <v>PRC005</v>
      </c>
      <c r="C823" s="12">
        <v>70</v>
      </c>
      <c r="D823" s="12" t="s">
        <v>53</v>
      </c>
      <c r="E823" s="12" t="s">
        <v>52</v>
      </c>
      <c r="F823" s="13">
        <v>0</v>
      </c>
      <c r="G823" s="12" t="s">
        <v>25</v>
      </c>
      <c r="H823" s="12" t="str">
        <f>VLOOKUP(LEFT(B823,3),Table2[#All],2,)</f>
        <v>Personal Care</v>
      </c>
      <c r="I823" s="12" t="s">
        <v>1</v>
      </c>
      <c r="J823" s="14">
        <f>VLOOKUP(Transaction!B823,Product[#All],5,0)</f>
        <v>20500</v>
      </c>
      <c r="K823" s="14">
        <f>VLOOKUP(Transaction!B823,Product[#All],6,0)</f>
        <v>24000</v>
      </c>
      <c r="L823" s="19">
        <f>Transaction[[#This Row],[QTY]]*Transaction[[#This Row],[PURCHASE PRICE]]</f>
        <v>1435000</v>
      </c>
      <c r="M823" s="19">
        <f>Transaction[[#This Row],[QTY]]*Transaction[[#This Row],[SELLING PRICE]]</f>
        <v>1680000</v>
      </c>
      <c r="N823" s="12">
        <f>DAY(Transaction[[#This Row],[DATE]])</f>
        <v>1</v>
      </c>
      <c r="O823" s="12" t="str">
        <f>TEXT(Transaction[[#This Row],[DATE]],"mmm")</f>
        <v>Apr</v>
      </c>
      <c r="P823" s="12">
        <f>YEAR(Transaction[[#This Row],[DATE]])</f>
        <v>2022</v>
      </c>
    </row>
    <row r="824" spans="1:16" x14ac:dyDescent="0.3">
      <c r="A824" s="11">
        <v>44653</v>
      </c>
      <c r="B824" s="12" t="str" cm="1">
        <f t="array" ref="B824">_xlfn.XLOOKUP(G824,Product[[#All],[PRODUCT NAME]],Product[[#All],[CODE]],"",0,1)</f>
        <v>PRC004</v>
      </c>
      <c r="C824" s="12">
        <v>88</v>
      </c>
      <c r="D824" s="12" t="s">
        <v>53</v>
      </c>
      <c r="E824" s="12" t="s">
        <v>52</v>
      </c>
      <c r="F824" s="13">
        <v>0</v>
      </c>
      <c r="G824" s="12" t="s">
        <v>24</v>
      </c>
      <c r="H824" s="12" t="str">
        <f>VLOOKUP(LEFT(B824,3),Table2[#All],2,)</f>
        <v>Personal Care</v>
      </c>
      <c r="I824" s="12" t="s">
        <v>1</v>
      </c>
      <c r="J824" s="14">
        <f>VLOOKUP(Transaction!B824,Product[#All],5,0)</f>
        <v>7200</v>
      </c>
      <c r="K824" s="14">
        <f>VLOOKUP(Transaction!B824,Product[#All],6,0)</f>
        <v>10000</v>
      </c>
      <c r="L824" s="19">
        <f>Transaction[[#This Row],[QTY]]*Transaction[[#This Row],[PURCHASE PRICE]]</f>
        <v>633600</v>
      </c>
      <c r="M824" s="19">
        <f>Transaction[[#This Row],[QTY]]*Transaction[[#This Row],[SELLING PRICE]]</f>
        <v>880000</v>
      </c>
      <c r="N824" s="12">
        <f>DAY(Transaction[[#This Row],[DATE]])</f>
        <v>2</v>
      </c>
      <c r="O824" s="12" t="str">
        <f>TEXT(Transaction[[#This Row],[DATE]],"mmm")</f>
        <v>Apr</v>
      </c>
      <c r="P824" s="12">
        <f>YEAR(Transaction[[#This Row],[DATE]])</f>
        <v>2022</v>
      </c>
    </row>
    <row r="825" spans="1:16" x14ac:dyDescent="0.3">
      <c r="A825" s="11">
        <v>44654</v>
      </c>
      <c r="B825" s="12" t="str" cm="1">
        <f t="array" ref="B825">_xlfn.XLOOKUP(G825,Product[[#All],[PRODUCT NAME]],Product[[#All],[CODE]],"",0,1)</f>
        <v>FOD007</v>
      </c>
      <c r="C825" s="12">
        <v>90</v>
      </c>
      <c r="D825" s="12" t="s">
        <v>130</v>
      </c>
      <c r="E825" s="12" t="s">
        <v>132</v>
      </c>
      <c r="F825" s="13">
        <v>0</v>
      </c>
      <c r="G825" s="12" t="s">
        <v>7</v>
      </c>
      <c r="H825" s="12" t="str">
        <f>VLOOKUP(LEFT(B825,3),Table2[#All],2,)</f>
        <v>Food</v>
      </c>
      <c r="I825" s="12" t="s">
        <v>1</v>
      </c>
      <c r="J825" s="14">
        <f>VLOOKUP(Transaction!B825,Product[#All],5,0)</f>
        <v>7200</v>
      </c>
      <c r="K825" s="14">
        <f>VLOOKUP(Transaction!B825,Product[#All],6,0)</f>
        <v>9500</v>
      </c>
      <c r="L825" s="19">
        <f>Transaction[[#This Row],[QTY]]*Transaction[[#This Row],[PURCHASE PRICE]]</f>
        <v>648000</v>
      </c>
      <c r="M825" s="19">
        <f>Transaction[[#This Row],[QTY]]*Transaction[[#This Row],[SELLING PRICE]]</f>
        <v>855000</v>
      </c>
      <c r="N825" s="12">
        <f>DAY(Transaction[[#This Row],[DATE]])</f>
        <v>3</v>
      </c>
      <c r="O825" s="12" t="str">
        <f>TEXT(Transaction[[#This Row],[DATE]],"mmm")</f>
        <v>Apr</v>
      </c>
      <c r="P825" s="12">
        <f>YEAR(Transaction[[#This Row],[DATE]])</f>
        <v>2022</v>
      </c>
    </row>
    <row r="826" spans="1:16" x14ac:dyDescent="0.3">
      <c r="A826" s="11">
        <v>44655</v>
      </c>
      <c r="B826" s="12" t="str" cm="1">
        <f t="array" ref="B826">_xlfn.XLOOKUP(G826,Product[[#All],[PRODUCT NAME]],Product[[#All],[CODE]],"",0,1)</f>
        <v>FOD006</v>
      </c>
      <c r="C826" s="12">
        <v>84</v>
      </c>
      <c r="D826" s="12" t="s">
        <v>53</v>
      </c>
      <c r="E826" s="12" t="s">
        <v>52</v>
      </c>
      <c r="F826" s="13">
        <v>0</v>
      </c>
      <c r="G826" s="12" t="s">
        <v>6</v>
      </c>
      <c r="H826" s="12" t="str">
        <f>VLOOKUP(LEFT(B826,3),Table2[#All],2,)</f>
        <v>Food</v>
      </c>
      <c r="I826" s="12" t="s">
        <v>1</v>
      </c>
      <c r="J826" s="14">
        <f>VLOOKUP(Transaction!B826,Product[#All],5,0)</f>
        <v>4800</v>
      </c>
      <c r="K826" s="14">
        <f>VLOOKUP(Transaction!B826,Product[#All],6,0)</f>
        <v>6500</v>
      </c>
      <c r="L826" s="19">
        <f>Transaction[[#This Row],[QTY]]*Transaction[[#This Row],[PURCHASE PRICE]]</f>
        <v>403200</v>
      </c>
      <c r="M826" s="19">
        <f>Transaction[[#This Row],[QTY]]*Transaction[[#This Row],[SELLING PRICE]]</f>
        <v>546000</v>
      </c>
      <c r="N826" s="12">
        <f>DAY(Transaction[[#This Row],[DATE]])</f>
        <v>4</v>
      </c>
      <c r="O826" s="12" t="str">
        <f>TEXT(Transaction[[#This Row],[DATE]],"mmm")</f>
        <v>Apr</v>
      </c>
      <c r="P826" s="12">
        <f>YEAR(Transaction[[#This Row],[DATE]])</f>
        <v>2022</v>
      </c>
    </row>
    <row r="827" spans="1:16" x14ac:dyDescent="0.3">
      <c r="A827" s="11">
        <v>44656</v>
      </c>
      <c r="B827" s="12" t="str" cm="1">
        <f t="array" ref="B827">_xlfn.XLOOKUP(G827,Product[[#All],[PRODUCT NAME]],Product[[#All],[CODE]],"",0,1)</f>
        <v>FOD004</v>
      </c>
      <c r="C827" s="12">
        <v>88</v>
      </c>
      <c r="D827" s="12" t="s">
        <v>131</v>
      </c>
      <c r="E827" s="12" t="s">
        <v>132</v>
      </c>
      <c r="F827" s="13">
        <v>0</v>
      </c>
      <c r="G827" s="12" t="s">
        <v>4</v>
      </c>
      <c r="H827" s="12" t="str">
        <f>VLOOKUP(LEFT(B827,3),Table2[#All],2,)</f>
        <v>Food</v>
      </c>
      <c r="I827" s="12" t="s">
        <v>1</v>
      </c>
      <c r="J827" s="14">
        <f>VLOOKUP(Transaction!B827,Product[#All],5,0)</f>
        <v>6200</v>
      </c>
      <c r="K827" s="14">
        <f>VLOOKUP(Transaction!B827,Product[#All],6,0)</f>
        <v>7800</v>
      </c>
      <c r="L827" s="19">
        <f>Transaction[[#This Row],[QTY]]*Transaction[[#This Row],[PURCHASE PRICE]]</f>
        <v>545600</v>
      </c>
      <c r="M827" s="19">
        <f>Transaction[[#This Row],[QTY]]*Transaction[[#This Row],[SELLING PRICE]]</f>
        <v>686400</v>
      </c>
      <c r="N827" s="12">
        <f>DAY(Transaction[[#This Row],[DATE]])</f>
        <v>5</v>
      </c>
      <c r="O827" s="12" t="str">
        <f>TEXT(Transaction[[#This Row],[DATE]],"mmm")</f>
        <v>Apr</v>
      </c>
      <c r="P827" s="12">
        <f>YEAR(Transaction[[#This Row],[DATE]])</f>
        <v>2022</v>
      </c>
    </row>
    <row r="828" spans="1:16" x14ac:dyDescent="0.3">
      <c r="A828" s="11">
        <v>44657</v>
      </c>
      <c r="B828" s="12" t="str" cm="1">
        <f t="array" ref="B828">_xlfn.XLOOKUP(G828,Product[[#All],[PRODUCT NAME]],Product[[#All],[CODE]],"",0,1)</f>
        <v>FOD006</v>
      </c>
      <c r="C828" s="12">
        <v>81</v>
      </c>
      <c r="D828" s="12" t="s">
        <v>130</v>
      </c>
      <c r="E828" s="12" t="s">
        <v>132</v>
      </c>
      <c r="F828" s="13">
        <v>0</v>
      </c>
      <c r="G828" s="12" t="s">
        <v>6</v>
      </c>
      <c r="H828" s="12" t="str">
        <f>VLOOKUP(LEFT(B828,3),Table2[#All],2,)</f>
        <v>Food</v>
      </c>
      <c r="I828" s="12" t="s">
        <v>1</v>
      </c>
      <c r="J828" s="14">
        <f>VLOOKUP(Transaction!B828,Product[#All],5,0)</f>
        <v>4800</v>
      </c>
      <c r="K828" s="14">
        <f>VLOOKUP(Transaction!B828,Product[#All],6,0)</f>
        <v>6500</v>
      </c>
      <c r="L828" s="19">
        <f>Transaction[[#This Row],[QTY]]*Transaction[[#This Row],[PURCHASE PRICE]]</f>
        <v>388800</v>
      </c>
      <c r="M828" s="19">
        <f>Transaction[[#This Row],[QTY]]*Transaction[[#This Row],[SELLING PRICE]]</f>
        <v>526500</v>
      </c>
      <c r="N828" s="12">
        <f>DAY(Transaction[[#This Row],[DATE]])</f>
        <v>6</v>
      </c>
      <c r="O828" s="12" t="str">
        <f>TEXT(Transaction[[#This Row],[DATE]],"mmm")</f>
        <v>Apr</v>
      </c>
      <c r="P828" s="12">
        <f>YEAR(Transaction[[#This Row],[DATE]])</f>
        <v>2022</v>
      </c>
    </row>
    <row r="829" spans="1:16" x14ac:dyDescent="0.3">
      <c r="A829" s="11">
        <v>44658</v>
      </c>
      <c r="B829" s="12" t="str" cm="1">
        <f t="array" ref="B829">_xlfn.XLOOKUP(G829,Product[[#All],[PRODUCT NAME]],Product[[#All],[CODE]],"",0,1)</f>
        <v>BEV010</v>
      </c>
      <c r="C829" s="12">
        <v>79</v>
      </c>
      <c r="D829" s="12" t="s">
        <v>130</v>
      </c>
      <c r="E829" s="12" t="s">
        <v>132</v>
      </c>
      <c r="F829" s="13">
        <v>0</v>
      </c>
      <c r="G829" s="12" t="s">
        <v>20</v>
      </c>
      <c r="H829" s="12" t="str">
        <f>VLOOKUP(LEFT(B829,3),Table2[#All],2,)</f>
        <v>Beverage</v>
      </c>
      <c r="I829" s="12" t="s">
        <v>1</v>
      </c>
      <c r="J829" s="14">
        <f>VLOOKUP(Transaction!B829,Product[#All],5,0)</f>
        <v>12000</v>
      </c>
      <c r="K829" s="14">
        <f>VLOOKUP(Transaction!B829,Product[#All],6,0)</f>
        <v>15500</v>
      </c>
      <c r="L829" s="19">
        <f>Transaction[[#This Row],[QTY]]*Transaction[[#This Row],[PURCHASE PRICE]]</f>
        <v>948000</v>
      </c>
      <c r="M829" s="19">
        <f>Transaction[[#This Row],[QTY]]*Transaction[[#This Row],[SELLING PRICE]]</f>
        <v>1224500</v>
      </c>
      <c r="N829" s="12">
        <f>DAY(Transaction[[#This Row],[DATE]])</f>
        <v>7</v>
      </c>
      <c r="O829" s="12" t="str">
        <f>TEXT(Transaction[[#This Row],[DATE]],"mmm")</f>
        <v>Apr</v>
      </c>
      <c r="P829" s="12">
        <f>YEAR(Transaction[[#This Row],[DATE]])</f>
        <v>2022</v>
      </c>
    </row>
    <row r="830" spans="1:16" x14ac:dyDescent="0.3">
      <c r="A830" s="11">
        <v>44659</v>
      </c>
      <c r="B830" s="12" t="str" cm="1">
        <f t="array" ref="B830">_xlfn.XLOOKUP(G830,Product[[#All],[PRODUCT NAME]],Product[[#All],[CODE]],"",0,1)</f>
        <v>FOD006</v>
      </c>
      <c r="C830" s="12">
        <v>72</v>
      </c>
      <c r="D830" s="12" t="s">
        <v>131</v>
      </c>
      <c r="E830" s="12" t="s">
        <v>52</v>
      </c>
      <c r="F830" s="13">
        <v>0</v>
      </c>
      <c r="G830" s="12" t="s">
        <v>6</v>
      </c>
      <c r="H830" s="12" t="str">
        <f>VLOOKUP(LEFT(B830,3),Table2[#All],2,)</f>
        <v>Food</v>
      </c>
      <c r="I830" s="12" t="s">
        <v>1</v>
      </c>
      <c r="J830" s="14">
        <f>VLOOKUP(Transaction!B830,Product[#All],5,0)</f>
        <v>4800</v>
      </c>
      <c r="K830" s="14">
        <f>VLOOKUP(Transaction!B830,Product[#All],6,0)</f>
        <v>6500</v>
      </c>
      <c r="L830" s="19">
        <f>Transaction[[#This Row],[QTY]]*Transaction[[#This Row],[PURCHASE PRICE]]</f>
        <v>345600</v>
      </c>
      <c r="M830" s="19">
        <f>Transaction[[#This Row],[QTY]]*Transaction[[#This Row],[SELLING PRICE]]</f>
        <v>468000</v>
      </c>
      <c r="N830" s="12">
        <f>DAY(Transaction[[#This Row],[DATE]])</f>
        <v>8</v>
      </c>
      <c r="O830" s="12" t="str">
        <f>TEXT(Transaction[[#This Row],[DATE]],"mmm")</f>
        <v>Apr</v>
      </c>
      <c r="P830" s="12">
        <f>YEAR(Transaction[[#This Row],[DATE]])</f>
        <v>2022</v>
      </c>
    </row>
    <row r="831" spans="1:16" x14ac:dyDescent="0.3">
      <c r="A831" s="11">
        <v>44660</v>
      </c>
      <c r="B831" s="12" t="str" cm="1">
        <f t="array" ref="B831">_xlfn.XLOOKUP(G831,Product[[#All],[PRODUCT NAME]],Product[[#All],[CODE]],"",0,1)</f>
        <v>BEV008</v>
      </c>
      <c r="C831" s="12">
        <v>82</v>
      </c>
      <c r="D831" s="12" t="s">
        <v>53</v>
      </c>
      <c r="E831" s="12" t="s">
        <v>52</v>
      </c>
      <c r="F831" s="13">
        <v>0</v>
      </c>
      <c r="G831" s="12" t="s">
        <v>18</v>
      </c>
      <c r="H831" s="12" t="str">
        <f>VLOOKUP(LEFT(B831,3),Table2[#All],2,)</f>
        <v>Beverage</v>
      </c>
      <c r="I831" s="12" t="s">
        <v>1</v>
      </c>
      <c r="J831" s="14">
        <f>VLOOKUP(Transaction!B831,Product[#All],5,0)</f>
        <v>11000</v>
      </c>
      <c r="K831" s="14">
        <f>VLOOKUP(Transaction!B831,Product[#All],6,0)</f>
        <v>14000</v>
      </c>
      <c r="L831" s="19">
        <f>Transaction[[#This Row],[QTY]]*Transaction[[#This Row],[PURCHASE PRICE]]</f>
        <v>902000</v>
      </c>
      <c r="M831" s="19">
        <f>Transaction[[#This Row],[QTY]]*Transaction[[#This Row],[SELLING PRICE]]</f>
        <v>1148000</v>
      </c>
      <c r="N831" s="12">
        <f>DAY(Transaction[[#This Row],[DATE]])</f>
        <v>9</v>
      </c>
      <c r="O831" s="12" t="str">
        <f>TEXT(Transaction[[#This Row],[DATE]],"mmm")</f>
        <v>Apr</v>
      </c>
      <c r="P831" s="12">
        <f>YEAR(Transaction[[#This Row],[DATE]])</f>
        <v>2022</v>
      </c>
    </row>
    <row r="832" spans="1:16" x14ac:dyDescent="0.3">
      <c r="A832" s="11">
        <v>44661</v>
      </c>
      <c r="B832" s="12" t="str" cm="1">
        <f t="array" ref="B832">_xlfn.XLOOKUP(G832,Product[[#All],[PRODUCT NAME]],Product[[#All],[CODE]],"",0,1)</f>
        <v>FOD007</v>
      </c>
      <c r="C832" s="12">
        <v>72</v>
      </c>
      <c r="D832" s="12" t="s">
        <v>130</v>
      </c>
      <c r="E832" s="12" t="s">
        <v>52</v>
      </c>
      <c r="F832" s="13">
        <v>0</v>
      </c>
      <c r="G832" s="12" t="s">
        <v>7</v>
      </c>
      <c r="H832" s="12" t="str">
        <f>VLOOKUP(LEFT(B832,3),Table2[#All],2,)</f>
        <v>Food</v>
      </c>
      <c r="I832" s="12" t="s">
        <v>1</v>
      </c>
      <c r="J832" s="14">
        <f>VLOOKUP(Transaction!B832,Product[#All],5,0)</f>
        <v>7200</v>
      </c>
      <c r="K832" s="14">
        <f>VLOOKUP(Transaction!B832,Product[#All],6,0)</f>
        <v>9500</v>
      </c>
      <c r="L832" s="19">
        <f>Transaction[[#This Row],[QTY]]*Transaction[[#This Row],[PURCHASE PRICE]]</f>
        <v>518400</v>
      </c>
      <c r="M832" s="19">
        <f>Transaction[[#This Row],[QTY]]*Transaction[[#This Row],[SELLING PRICE]]</f>
        <v>684000</v>
      </c>
      <c r="N832" s="12">
        <f>DAY(Transaction[[#This Row],[DATE]])</f>
        <v>10</v>
      </c>
      <c r="O832" s="12" t="str">
        <f>TEXT(Transaction[[#This Row],[DATE]],"mmm")</f>
        <v>Apr</v>
      </c>
      <c r="P832" s="12">
        <f>YEAR(Transaction[[#This Row],[DATE]])</f>
        <v>2022</v>
      </c>
    </row>
    <row r="833" spans="1:16" x14ac:dyDescent="0.3">
      <c r="A833" s="11">
        <v>44662</v>
      </c>
      <c r="B833" s="12" t="str" cm="1">
        <f t="array" ref="B833">_xlfn.XLOOKUP(G833,Product[[#All],[PRODUCT NAME]],Product[[#All],[CODE]],"",0,1)</f>
        <v>FOD006</v>
      </c>
      <c r="C833" s="12">
        <v>88</v>
      </c>
      <c r="D833" s="12" t="s">
        <v>130</v>
      </c>
      <c r="E833" s="12" t="s">
        <v>52</v>
      </c>
      <c r="F833" s="13">
        <v>0</v>
      </c>
      <c r="G833" s="12" t="s">
        <v>6</v>
      </c>
      <c r="H833" s="12" t="str">
        <f>VLOOKUP(LEFT(B833,3),Table2[#All],2,)</f>
        <v>Food</v>
      </c>
      <c r="I833" s="12" t="s">
        <v>1</v>
      </c>
      <c r="J833" s="14">
        <f>VLOOKUP(Transaction!B833,Product[#All],5,0)</f>
        <v>4800</v>
      </c>
      <c r="K833" s="14">
        <f>VLOOKUP(Transaction!B833,Product[#All],6,0)</f>
        <v>6500</v>
      </c>
      <c r="L833" s="19">
        <f>Transaction[[#This Row],[QTY]]*Transaction[[#This Row],[PURCHASE PRICE]]</f>
        <v>422400</v>
      </c>
      <c r="M833" s="19">
        <f>Transaction[[#This Row],[QTY]]*Transaction[[#This Row],[SELLING PRICE]]</f>
        <v>572000</v>
      </c>
      <c r="N833" s="12">
        <f>DAY(Transaction[[#This Row],[DATE]])</f>
        <v>11</v>
      </c>
      <c r="O833" s="12" t="str">
        <f>TEXT(Transaction[[#This Row],[DATE]],"mmm")</f>
        <v>Apr</v>
      </c>
      <c r="P833" s="12">
        <f>YEAR(Transaction[[#This Row],[DATE]])</f>
        <v>2022</v>
      </c>
    </row>
    <row r="834" spans="1:16" x14ac:dyDescent="0.3">
      <c r="A834" s="11">
        <v>44663</v>
      </c>
      <c r="B834" s="12" t="str" cm="1">
        <f t="array" ref="B834">_xlfn.XLOOKUP(G834,Product[[#All],[PRODUCT NAME]],Product[[#All],[CODE]],"",0,1)</f>
        <v>STA008</v>
      </c>
      <c r="C834" s="12">
        <v>87</v>
      </c>
      <c r="D834" s="12" t="s">
        <v>130</v>
      </c>
      <c r="E834" s="12" t="s">
        <v>132</v>
      </c>
      <c r="F834" s="13">
        <v>0</v>
      </c>
      <c r="G834" s="12" t="s">
        <v>38</v>
      </c>
      <c r="H834" s="12" t="str">
        <f>VLOOKUP(LEFT(B834,3),Table2[#All],2,)</f>
        <v>Stationery</v>
      </c>
      <c r="I834" s="12" t="s">
        <v>1</v>
      </c>
      <c r="J834" s="14">
        <f>VLOOKUP(Transaction!B834,Product[#All],5,0)</f>
        <v>5000</v>
      </c>
      <c r="K834" s="14">
        <f>VLOOKUP(Transaction!B834,Product[#All],6,0)</f>
        <v>7500</v>
      </c>
      <c r="L834" s="19">
        <f>Transaction[[#This Row],[QTY]]*Transaction[[#This Row],[PURCHASE PRICE]]</f>
        <v>435000</v>
      </c>
      <c r="M834" s="19">
        <f>Transaction[[#This Row],[QTY]]*Transaction[[#This Row],[SELLING PRICE]]</f>
        <v>652500</v>
      </c>
      <c r="N834" s="12">
        <f>DAY(Transaction[[#This Row],[DATE]])</f>
        <v>12</v>
      </c>
      <c r="O834" s="12" t="str">
        <f>TEXT(Transaction[[#This Row],[DATE]],"mmm")</f>
        <v>Apr</v>
      </c>
      <c r="P834" s="12">
        <f>YEAR(Transaction[[#This Row],[DATE]])</f>
        <v>2022</v>
      </c>
    </row>
    <row r="835" spans="1:16" x14ac:dyDescent="0.3">
      <c r="A835" s="11">
        <v>44664</v>
      </c>
      <c r="B835" s="12" t="str" cm="1">
        <f t="array" ref="B835">_xlfn.XLOOKUP(G835,Product[[#All],[PRODUCT NAME]],Product[[#All],[CODE]],"",0,1)</f>
        <v>PRC008</v>
      </c>
      <c r="C835" s="12">
        <v>80</v>
      </c>
      <c r="D835" s="12" t="s">
        <v>53</v>
      </c>
      <c r="E835" s="12" t="s">
        <v>132</v>
      </c>
      <c r="F835" s="13">
        <v>0</v>
      </c>
      <c r="G835" s="12" t="s">
        <v>28</v>
      </c>
      <c r="H835" s="12" t="str">
        <f>VLOOKUP(LEFT(B835,3),Table2[#All],2,)</f>
        <v>Personal Care</v>
      </c>
      <c r="I835" s="12" t="s">
        <v>1</v>
      </c>
      <c r="J835" s="14">
        <f>VLOOKUP(Transaction!B835,Product[#All],5,0)</f>
        <v>13500</v>
      </c>
      <c r="K835" s="14">
        <f>VLOOKUP(Transaction!B835,Product[#All],6,0)</f>
        <v>17000</v>
      </c>
      <c r="L835" s="19">
        <f>Transaction[[#This Row],[QTY]]*Transaction[[#This Row],[PURCHASE PRICE]]</f>
        <v>1080000</v>
      </c>
      <c r="M835" s="19">
        <f>Transaction[[#This Row],[QTY]]*Transaction[[#This Row],[SELLING PRICE]]</f>
        <v>1360000</v>
      </c>
      <c r="N835" s="12">
        <f>DAY(Transaction[[#This Row],[DATE]])</f>
        <v>13</v>
      </c>
      <c r="O835" s="12" t="str">
        <f>TEXT(Transaction[[#This Row],[DATE]],"mmm")</f>
        <v>Apr</v>
      </c>
      <c r="P835" s="12">
        <f>YEAR(Transaction[[#This Row],[DATE]])</f>
        <v>2022</v>
      </c>
    </row>
    <row r="836" spans="1:16" x14ac:dyDescent="0.3">
      <c r="A836" s="11">
        <v>44665</v>
      </c>
      <c r="B836" s="12" t="str" cm="1">
        <f t="array" ref="B836">_xlfn.XLOOKUP(G836,Product[[#All],[PRODUCT NAME]],Product[[#All],[CODE]],"",0,1)</f>
        <v>PRC007</v>
      </c>
      <c r="C836" s="12">
        <v>80</v>
      </c>
      <c r="D836" s="12" t="s">
        <v>130</v>
      </c>
      <c r="E836" s="12" t="s">
        <v>52</v>
      </c>
      <c r="F836" s="13">
        <v>0</v>
      </c>
      <c r="G836" s="12" t="s">
        <v>27</v>
      </c>
      <c r="H836" s="12" t="str">
        <f>VLOOKUP(LEFT(B836,3),Table2[#All],2,)</f>
        <v>Personal Care</v>
      </c>
      <c r="I836" s="12" t="s">
        <v>1</v>
      </c>
      <c r="J836" s="14">
        <f>VLOOKUP(Transaction!B836,Product[#All],5,0)</f>
        <v>9500</v>
      </c>
      <c r="K836" s="14">
        <f>VLOOKUP(Transaction!B836,Product[#All],6,0)</f>
        <v>12000</v>
      </c>
      <c r="L836" s="19">
        <f>Transaction[[#This Row],[QTY]]*Transaction[[#This Row],[PURCHASE PRICE]]</f>
        <v>760000</v>
      </c>
      <c r="M836" s="19">
        <f>Transaction[[#This Row],[QTY]]*Transaction[[#This Row],[SELLING PRICE]]</f>
        <v>960000</v>
      </c>
      <c r="N836" s="12">
        <f>DAY(Transaction[[#This Row],[DATE]])</f>
        <v>14</v>
      </c>
      <c r="O836" s="12" t="str">
        <f>TEXT(Transaction[[#This Row],[DATE]],"mmm")</f>
        <v>Apr</v>
      </c>
      <c r="P836" s="12">
        <f>YEAR(Transaction[[#This Row],[DATE]])</f>
        <v>2022</v>
      </c>
    </row>
    <row r="837" spans="1:16" x14ac:dyDescent="0.3">
      <c r="A837" s="11">
        <v>44666</v>
      </c>
      <c r="B837" s="12" t="str" cm="1">
        <f t="array" ref="B837">_xlfn.XLOOKUP(G837,Product[[#All],[PRODUCT NAME]],Product[[#All],[CODE]],"",0,1)</f>
        <v>BEV003</v>
      </c>
      <c r="C837" s="12">
        <v>74</v>
      </c>
      <c r="D837" s="12" t="s">
        <v>53</v>
      </c>
      <c r="E837" s="12" t="s">
        <v>52</v>
      </c>
      <c r="F837" s="13">
        <v>0</v>
      </c>
      <c r="G837" s="12" t="s">
        <v>13</v>
      </c>
      <c r="H837" s="12" t="str">
        <f>VLOOKUP(LEFT(B837,3),Table2[#All],2,)</f>
        <v>Beverage</v>
      </c>
      <c r="I837" s="12" t="s">
        <v>1</v>
      </c>
      <c r="J837" s="14">
        <f>VLOOKUP(Transaction!B837,Product[#All],5,0)</f>
        <v>3000</v>
      </c>
      <c r="K837" s="14">
        <f>VLOOKUP(Transaction!B837,Product[#All],6,0)</f>
        <v>4500</v>
      </c>
      <c r="L837" s="19">
        <f>Transaction[[#This Row],[QTY]]*Transaction[[#This Row],[PURCHASE PRICE]]</f>
        <v>222000</v>
      </c>
      <c r="M837" s="19">
        <f>Transaction[[#This Row],[QTY]]*Transaction[[#This Row],[SELLING PRICE]]</f>
        <v>333000</v>
      </c>
      <c r="N837" s="12">
        <f>DAY(Transaction[[#This Row],[DATE]])</f>
        <v>15</v>
      </c>
      <c r="O837" s="12" t="str">
        <f>TEXT(Transaction[[#This Row],[DATE]],"mmm")</f>
        <v>Apr</v>
      </c>
      <c r="P837" s="12">
        <f>YEAR(Transaction[[#This Row],[DATE]])</f>
        <v>2022</v>
      </c>
    </row>
    <row r="838" spans="1:16" x14ac:dyDescent="0.3">
      <c r="A838" s="11">
        <v>44667</v>
      </c>
      <c r="B838" s="12" t="str" cm="1">
        <f t="array" ref="B838">_xlfn.XLOOKUP(G838,Product[[#All],[PRODUCT NAME]],Product[[#All],[CODE]],"",0,1)</f>
        <v>ELC006</v>
      </c>
      <c r="C838" s="12">
        <v>75</v>
      </c>
      <c r="D838" s="12" t="s">
        <v>130</v>
      </c>
      <c r="E838" s="12" t="s">
        <v>132</v>
      </c>
      <c r="F838" s="13">
        <v>0</v>
      </c>
      <c r="G838" s="12" t="s">
        <v>141</v>
      </c>
      <c r="H838" s="12" t="str">
        <f>VLOOKUP(LEFT(B838,3),Table2[#All],2,)</f>
        <v>Electronics</v>
      </c>
      <c r="I838" s="12" t="s">
        <v>1</v>
      </c>
      <c r="J838" s="14">
        <f>VLOOKUP(Transaction!B838,Product[#All],5,0)</f>
        <v>15000</v>
      </c>
      <c r="K838" s="14">
        <f>VLOOKUP(Transaction!B838,Product[#All],6,0)</f>
        <v>20000</v>
      </c>
      <c r="L838" s="19">
        <f>Transaction[[#This Row],[QTY]]*Transaction[[#This Row],[PURCHASE PRICE]]</f>
        <v>1125000</v>
      </c>
      <c r="M838" s="19">
        <f>Transaction[[#This Row],[QTY]]*Transaction[[#This Row],[SELLING PRICE]]</f>
        <v>1500000</v>
      </c>
      <c r="N838" s="12">
        <f>DAY(Transaction[[#This Row],[DATE]])</f>
        <v>16</v>
      </c>
      <c r="O838" s="12" t="str">
        <f>TEXT(Transaction[[#This Row],[DATE]],"mmm")</f>
        <v>Apr</v>
      </c>
      <c r="P838" s="12">
        <f>YEAR(Transaction[[#This Row],[DATE]])</f>
        <v>2022</v>
      </c>
    </row>
    <row r="839" spans="1:16" x14ac:dyDescent="0.3">
      <c r="A839" s="11">
        <v>44668</v>
      </c>
      <c r="B839" s="12" t="str" cm="1">
        <f t="array" ref="B839">_xlfn.XLOOKUP(G839,Product[[#All],[PRODUCT NAME]],Product[[#All],[CODE]],"",0,1)</f>
        <v>STA004</v>
      </c>
      <c r="C839" s="12">
        <v>81</v>
      </c>
      <c r="D839" s="12" t="s">
        <v>131</v>
      </c>
      <c r="E839" s="12" t="s">
        <v>132</v>
      </c>
      <c r="F839" s="13">
        <v>0</v>
      </c>
      <c r="G839" s="12" t="s">
        <v>34</v>
      </c>
      <c r="H839" s="12" t="str">
        <f>VLOOKUP(LEFT(B839,3),Table2[#All],2,)</f>
        <v>Stationery</v>
      </c>
      <c r="I839" s="12" t="s">
        <v>1</v>
      </c>
      <c r="J839" s="14">
        <f>VLOOKUP(Transaction!B839,Product[#All],5,0)</f>
        <v>1800</v>
      </c>
      <c r="K839" s="14">
        <f>VLOOKUP(Transaction!B839,Product[#All],6,0)</f>
        <v>3000</v>
      </c>
      <c r="L839" s="19">
        <f>Transaction[[#This Row],[QTY]]*Transaction[[#This Row],[PURCHASE PRICE]]</f>
        <v>145800</v>
      </c>
      <c r="M839" s="19">
        <f>Transaction[[#This Row],[QTY]]*Transaction[[#This Row],[SELLING PRICE]]</f>
        <v>243000</v>
      </c>
      <c r="N839" s="12">
        <f>DAY(Transaction[[#This Row],[DATE]])</f>
        <v>17</v>
      </c>
      <c r="O839" s="12" t="str">
        <f>TEXT(Transaction[[#This Row],[DATE]],"mmm")</f>
        <v>Apr</v>
      </c>
      <c r="P839" s="12">
        <f>YEAR(Transaction[[#This Row],[DATE]])</f>
        <v>2022</v>
      </c>
    </row>
    <row r="840" spans="1:16" x14ac:dyDescent="0.3">
      <c r="A840" s="11">
        <v>44669</v>
      </c>
      <c r="B840" s="12" t="str" cm="1">
        <f t="array" ref="B840">_xlfn.XLOOKUP(G840,Product[[#All],[PRODUCT NAME]],Product[[#All],[CODE]],"",0,1)</f>
        <v>ELC004</v>
      </c>
      <c r="C840" s="12">
        <v>82</v>
      </c>
      <c r="D840" s="12" t="s">
        <v>130</v>
      </c>
      <c r="E840" s="12" t="s">
        <v>52</v>
      </c>
      <c r="F840" s="13">
        <v>0</v>
      </c>
      <c r="G840" s="12" t="s">
        <v>44</v>
      </c>
      <c r="H840" s="12" t="str">
        <f>VLOOKUP(LEFT(B840,3),Table2[#All],2,)</f>
        <v>Electronics</v>
      </c>
      <c r="I840" s="12" t="s">
        <v>1</v>
      </c>
      <c r="J840" s="14">
        <f>VLOOKUP(Transaction!B840,Product[#All],5,0)</f>
        <v>20000</v>
      </c>
      <c r="K840" s="14">
        <f>VLOOKUP(Transaction!B840,Product[#All],6,0)</f>
        <v>30000</v>
      </c>
      <c r="L840" s="19">
        <f>Transaction[[#This Row],[QTY]]*Transaction[[#This Row],[PURCHASE PRICE]]</f>
        <v>1640000</v>
      </c>
      <c r="M840" s="19">
        <f>Transaction[[#This Row],[QTY]]*Transaction[[#This Row],[SELLING PRICE]]</f>
        <v>2460000</v>
      </c>
      <c r="N840" s="12">
        <f>DAY(Transaction[[#This Row],[DATE]])</f>
        <v>18</v>
      </c>
      <c r="O840" s="12" t="str">
        <f>TEXT(Transaction[[#This Row],[DATE]],"mmm")</f>
        <v>Apr</v>
      </c>
      <c r="P840" s="12">
        <f>YEAR(Transaction[[#This Row],[DATE]])</f>
        <v>2022</v>
      </c>
    </row>
    <row r="841" spans="1:16" x14ac:dyDescent="0.3">
      <c r="A841" s="11">
        <v>44670</v>
      </c>
      <c r="B841" s="12" t="str" cm="1">
        <f t="array" ref="B841">_xlfn.XLOOKUP(G841,Product[[#All],[PRODUCT NAME]],Product[[#All],[CODE]],"",0,1)</f>
        <v>STA009</v>
      </c>
      <c r="C841" s="12">
        <v>74</v>
      </c>
      <c r="D841" s="12" t="s">
        <v>131</v>
      </c>
      <c r="E841" s="12" t="s">
        <v>52</v>
      </c>
      <c r="F841" s="13">
        <v>0</v>
      </c>
      <c r="G841" s="12" t="s">
        <v>39</v>
      </c>
      <c r="H841" s="12" t="str">
        <f>VLOOKUP(LEFT(B841,3),Table2[#All],2,)</f>
        <v>Stationery</v>
      </c>
      <c r="I841" s="12" t="s">
        <v>1</v>
      </c>
      <c r="J841" s="14">
        <f>VLOOKUP(Transaction!B841,Product[#All],5,0)</f>
        <v>6000</v>
      </c>
      <c r="K841" s="14">
        <f>VLOOKUP(Transaction!B841,Product[#All],6,0)</f>
        <v>8000</v>
      </c>
      <c r="L841" s="19">
        <f>Transaction[[#This Row],[QTY]]*Transaction[[#This Row],[PURCHASE PRICE]]</f>
        <v>444000</v>
      </c>
      <c r="M841" s="19">
        <f>Transaction[[#This Row],[QTY]]*Transaction[[#This Row],[SELLING PRICE]]</f>
        <v>592000</v>
      </c>
      <c r="N841" s="12">
        <f>DAY(Transaction[[#This Row],[DATE]])</f>
        <v>19</v>
      </c>
      <c r="O841" s="12" t="str">
        <f>TEXT(Transaction[[#This Row],[DATE]],"mmm")</f>
        <v>Apr</v>
      </c>
      <c r="P841" s="12">
        <f>YEAR(Transaction[[#This Row],[DATE]])</f>
        <v>2022</v>
      </c>
    </row>
    <row r="842" spans="1:16" x14ac:dyDescent="0.3">
      <c r="A842" s="11">
        <v>44671</v>
      </c>
      <c r="B842" s="12" t="str" cm="1">
        <f t="array" ref="B842">_xlfn.XLOOKUP(G842,Product[[#All],[PRODUCT NAME]],Product[[#All],[CODE]],"",0,1)</f>
        <v>STA001</v>
      </c>
      <c r="C842" s="12">
        <v>81</v>
      </c>
      <c r="D842" s="12" t="s">
        <v>53</v>
      </c>
      <c r="E842" s="12" t="s">
        <v>52</v>
      </c>
      <c r="F842" s="13">
        <v>0</v>
      </c>
      <c r="G842" s="12" t="s">
        <v>31</v>
      </c>
      <c r="H842" s="12" t="str">
        <f>VLOOKUP(LEFT(B842,3),Table2[#All],2,)</f>
        <v>Stationery</v>
      </c>
      <c r="I842" s="12" t="s">
        <v>1</v>
      </c>
      <c r="J842" s="14">
        <f>VLOOKUP(Transaction!B842,Product[#All],5,0)</f>
        <v>9500</v>
      </c>
      <c r="K842" s="14">
        <f>VLOOKUP(Transaction!B842,Product[#All],6,0)</f>
        <v>12000</v>
      </c>
      <c r="L842" s="19">
        <f>Transaction[[#This Row],[QTY]]*Transaction[[#This Row],[PURCHASE PRICE]]</f>
        <v>769500</v>
      </c>
      <c r="M842" s="19">
        <f>Transaction[[#This Row],[QTY]]*Transaction[[#This Row],[SELLING PRICE]]</f>
        <v>972000</v>
      </c>
      <c r="N842" s="12">
        <f>DAY(Transaction[[#This Row],[DATE]])</f>
        <v>20</v>
      </c>
      <c r="O842" s="12" t="str">
        <f>TEXT(Transaction[[#This Row],[DATE]],"mmm")</f>
        <v>Apr</v>
      </c>
      <c r="P842" s="12">
        <f>YEAR(Transaction[[#This Row],[DATE]])</f>
        <v>2022</v>
      </c>
    </row>
    <row r="843" spans="1:16" x14ac:dyDescent="0.3">
      <c r="A843" s="11">
        <v>44672</v>
      </c>
      <c r="B843" s="12" t="str" cm="1">
        <f t="array" ref="B843">_xlfn.XLOOKUP(G843,Product[[#All],[PRODUCT NAME]],Product[[#All],[CODE]],"",0,1)</f>
        <v>BEV004</v>
      </c>
      <c r="C843" s="12">
        <v>74</v>
      </c>
      <c r="D843" s="12" t="s">
        <v>131</v>
      </c>
      <c r="E843" s="12" t="s">
        <v>132</v>
      </c>
      <c r="F843" s="13">
        <v>0</v>
      </c>
      <c r="G843" s="12" t="s">
        <v>14</v>
      </c>
      <c r="H843" s="12" t="str">
        <f>VLOOKUP(LEFT(B843,3),Table2[#All],2,)</f>
        <v>Beverage</v>
      </c>
      <c r="I843" s="12" t="s">
        <v>1</v>
      </c>
      <c r="J843" s="14">
        <f>VLOOKUP(Transaction!B843,Product[#All],5,0)</f>
        <v>8000</v>
      </c>
      <c r="K843" s="14">
        <f>VLOOKUP(Transaction!B843,Product[#All],6,0)</f>
        <v>10500</v>
      </c>
      <c r="L843" s="19">
        <f>Transaction[[#This Row],[QTY]]*Transaction[[#This Row],[PURCHASE PRICE]]</f>
        <v>592000</v>
      </c>
      <c r="M843" s="19">
        <f>Transaction[[#This Row],[QTY]]*Transaction[[#This Row],[SELLING PRICE]]</f>
        <v>777000</v>
      </c>
      <c r="N843" s="12">
        <f>DAY(Transaction[[#This Row],[DATE]])</f>
        <v>21</v>
      </c>
      <c r="O843" s="12" t="str">
        <f>TEXT(Transaction[[#This Row],[DATE]],"mmm")</f>
        <v>Apr</v>
      </c>
      <c r="P843" s="12">
        <f>YEAR(Transaction[[#This Row],[DATE]])</f>
        <v>2022</v>
      </c>
    </row>
    <row r="844" spans="1:16" x14ac:dyDescent="0.3">
      <c r="A844" s="11">
        <v>44673</v>
      </c>
      <c r="B844" s="12" t="str" cm="1">
        <f t="array" ref="B844">_xlfn.XLOOKUP(G844,Product[[#All],[PRODUCT NAME]],Product[[#All],[CODE]],"",0,1)</f>
        <v>ELC006</v>
      </c>
      <c r="C844" s="12">
        <v>76</v>
      </c>
      <c r="D844" s="12" t="s">
        <v>131</v>
      </c>
      <c r="E844" s="12" t="s">
        <v>132</v>
      </c>
      <c r="F844" s="13">
        <v>0</v>
      </c>
      <c r="G844" s="12" t="s">
        <v>141</v>
      </c>
      <c r="H844" s="12" t="str">
        <f>VLOOKUP(LEFT(B844,3),Table2[#All],2,)</f>
        <v>Electronics</v>
      </c>
      <c r="I844" s="12" t="s">
        <v>1</v>
      </c>
      <c r="J844" s="14">
        <f>VLOOKUP(Transaction!B844,Product[#All],5,0)</f>
        <v>15000</v>
      </c>
      <c r="K844" s="14">
        <f>VLOOKUP(Transaction!B844,Product[#All],6,0)</f>
        <v>20000</v>
      </c>
      <c r="L844" s="19">
        <f>Transaction[[#This Row],[QTY]]*Transaction[[#This Row],[PURCHASE PRICE]]</f>
        <v>1140000</v>
      </c>
      <c r="M844" s="19">
        <f>Transaction[[#This Row],[QTY]]*Transaction[[#This Row],[SELLING PRICE]]</f>
        <v>1520000</v>
      </c>
      <c r="N844" s="12">
        <f>DAY(Transaction[[#This Row],[DATE]])</f>
        <v>22</v>
      </c>
      <c r="O844" s="12" t="str">
        <f>TEXT(Transaction[[#This Row],[DATE]],"mmm")</f>
        <v>Apr</v>
      </c>
      <c r="P844" s="12">
        <f>YEAR(Transaction[[#This Row],[DATE]])</f>
        <v>2022</v>
      </c>
    </row>
    <row r="845" spans="1:16" x14ac:dyDescent="0.3">
      <c r="A845" s="11">
        <v>44674</v>
      </c>
      <c r="B845" s="12" t="str" cm="1">
        <f t="array" ref="B845">_xlfn.XLOOKUP(G845,Product[[#All],[PRODUCT NAME]],Product[[#All],[CODE]],"",0,1)</f>
        <v>STA001</v>
      </c>
      <c r="C845" s="12">
        <v>75</v>
      </c>
      <c r="D845" s="12" t="s">
        <v>53</v>
      </c>
      <c r="E845" s="12" t="s">
        <v>52</v>
      </c>
      <c r="F845" s="13">
        <v>0</v>
      </c>
      <c r="G845" s="12" t="s">
        <v>31</v>
      </c>
      <c r="H845" s="12" t="str">
        <f>VLOOKUP(LEFT(B845,3),Table2[#All],2,)</f>
        <v>Stationery</v>
      </c>
      <c r="I845" s="12" t="s">
        <v>1</v>
      </c>
      <c r="J845" s="14">
        <f>VLOOKUP(Transaction!B845,Product[#All],5,0)</f>
        <v>9500</v>
      </c>
      <c r="K845" s="14">
        <f>VLOOKUP(Transaction!B845,Product[#All],6,0)</f>
        <v>12000</v>
      </c>
      <c r="L845" s="19">
        <f>Transaction[[#This Row],[QTY]]*Transaction[[#This Row],[PURCHASE PRICE]]</f>
        <v>712500</v>
      </c>
      <c r="M845" s="19">
        <f>Transaction[[#This Row],[QTY]]*Transaction[[#This Row],[SELLING PRICE]]</f>
        <v>900000</v>
      </c>
      <c r="N845" s="12">
        <f>DAY(Transaction[[#This Row],[DATE]])</f>
        <v>23</v>
      </c>
      <c r="O845" s="12" t="str">
        <f>TEXT(Transaction[[#This Row],[DATE]],"mmm")</f>
        <v>Apr</v>
      </c>
      <c r="P845" s="12">
        <f>YEAR(Transaction[[#This Row],[DATE]])</f>
        <v>2022</v>
      </c>
    </row>
    <row r="846" spans="1:16" x14ac:dyDescent="0.3">
      <c r="A846" s="11">
        <v>44675</v>
      </c>
      <c r="B846" s="12" t="str" cm="1">
        <f t="array" ref="B846">_xlfn.XLOOKUP(G846,Product[[#All],[PRODUCT NAME]],Product[[#All],[CODE]],"",0,1)</f>
        <v>STA004</v>
      </c>
      <c r="C846" s="12">
        <v>89</v>
      </c>
      <c r="D846" s="12" t="s">
        <v>53</v>
      </c>
      <c r="E846" s="12" t="s">
        <v>52</v>
      </c>
      <c r="F846" s="13">
        <v>0</v>
      </c>
      <c r="G846" s="12" t="s">
        <v>34</v>
      </c>
      <c r="H846" s="12" t="str">
        <f>VLOOKUP(LEFT(B846,3),Table2[#All],2,)</f>
        <v>Stationery</v>
      </c>
      <c r="I846" s="12" t="s">
        <v>1</v>
      </c>
      <c r="J846" s="14">
        <f>VLOOKUP(Transaction!B846,Product[#All],5,0)</f>
        <v>1800</v>
      </c>
      <c r="K846" s="14">
        <f>VLOOKUP(Transaction!B846,Product[#All],6,0)</f>
        <v>3000</v>
      </c>
      <c r="L846" s="19">
        <f>Transaction[[#This Row],[QTY]]*Transaction[[#This Row],[PURCHASE PRICE]]</f>
        <v>160200</v>
      </c>
      <c r="M846" s="19">
        <f>Transaction[[#This Row],[QTY]]*Transaction[[#This Row],[SELLING PRICE]]</f>
        <v>267000</v>
      </c>
      <c r="N846" s="12">
        <f>DAY(Transaction[[#This Row],[DATE]])</f>
        <v>24</v>
      </c>
      <c r="O846" s="12" t="str">
        <f>TEXT(Transaction[[#This Row],[DATE]],"mmm")</f>
        <v>Apr</v>
      </c>
      <c r="P846" s="12">
        <f>YEAR(Transaction[[#This Row],[DATE]])</f>
        <v>2022</v>
      </c>
    </row>
    <row r="847" spans="1:16" x14ac:dyDescent="0.3">
      <c r="A847" s="11">
        <v>44676</v>
      </c>
      <c r="B847" s="12" t="str" cm="1">
        <f t="array" ref="B847">_xlfn.XLOOKUP(G847,Product[[#All],[PRODUCT NAME]],Product[[#All],[CODE]],"",0,1)</f>
        <v>PRC005</v>
      </c>
      <c r="C847" s="12">
        <v>76</v>
      </c>
      <c r="D847" s="12" t="s">
        <v>130</v>
      </c>
      <c r="E847" s="12" t="s">
        <v>132</v>
      </c>
      <c r="F847" s="13">
        <v>0</v>
      </c>
      <c r="G847" s="12" t="s">
        <v>25</v>
      </c>
      <c r="H847" s="12" t="str">
        <f>VLOOKUP(LEFT(B847,3),Table2[#All],2,)</f>
        <v>Personal Care</v>
      </c>
      <c r="I847" s="12" t="s">
        <v>1</v>
      </c>
      <c r="J847" s="14">
        <f>VLOOKUP(Transaction!B847,Product[#All],5,0)</f>
        <v>20500</v>
      </c>
      <c r="K847" s="14">
        <f>VLOOKUP(Transaction!B847,Product[#All],6,0)</f>
        <v>24000</v>
      </c>
      <c r="L847" s="19">
        <f>Transaction[[#This Row],[QTY]]*Transaction[[#This Row],[PURCHASE PRICE]]</f>
        <v>1558000</v>
      </c>
      <c r="M847" s="19">
        <f>Transaction[[#This Row],[QTY]]*Transaction[[#This Row],[SELLING PRICE]]</f>
        <v>1824000</v>
      </c>
      <c r="N847" s="12">
        <f>DAY(Transaction[[#This Row],[DATE]])</f>
        <v>25</v>
      </c>
      <c r="O847" s="12" t="str">
        <f>TEXT(Transaction[[#This Row],[DATE]],"mmm")</f>
        <v>Apr</v>
      </c>
      <c r="P847" s="12">
        <f>YEAR(Transaction[[#This Row],[DATE]])</f>
        <v>2022</v>
      </c>
    </row>
    <row r="848" spans="1:16" x14ac:dyDescent="0.3">
      <c r="A848" s="11">
        <v>44677</v>
      </c>
      <c r="B848" s="12" t="str" cm="1">
        <f t="array" ref="B848">_xlfn.XLOOKUP(G848,Product[[#All],[PRODUCT NAME]],Product[[#All],[CODE]],"",0,1)</f>
        <v>PRC006</v>
      </c>
      <c r="C848" s="12">
        <v>75</v>
      </c>
      <c r="D848" s="12" t="s">
        <v>130</v>
      </c>
      <c r="E848" s="12" t="s">
        <v>132</v>
      </c>
      <c r="F848" s="13">
        <v>0</v>
      </c>
      <c r="G848" s="12" t="s">
        <v>26</v>
      </c>
      <c r="H848" s="12" t="str">
        <f>VLOOKUP(LEFT(B848,3),Table2[#All],2,)</f>
        <v>Personal Care</v>
      </c>
      <c r="I848" s="12" t="s">
        <v>1</v>
      </c>
      <c r="J848" s="14">
        <f>VLOOKUP(Transaction!B848,Product[#All],5,0)</f>
        <v>14000</v>
      </c>
      <c r="K848" s="14">
        <f>VLOOKUP(Transaction!B848,Product[#All],6,0)</f>
        <v>17500</v>
      </c>
      <c r="L848" s="19">
        <f>Transaction[[#This Row],[QTY]]*Transaction[[#This Row],[PURCHASE PRICE]]</f>
        <v>1050000</v>
      </c>
      <c r="M848" s="19">
        <f>Transaction[[#This Row],[QTY]]*Transaction[[#This Row],[SELLING PRICE]]</f>
        <v>1312500</v>
      </c>
      <c r="N848" s="12">
        <f>DAY(Transaction[[#This Row],[DATE]])</f>
        <v>26</v>
      </c>
      <c r="O848" s="12" t="str">
        <f>TEXT(Transaction[[#This Row],[DATE]],"mmm")</f>
        <v>Apr</v>
      </c>
      <c r="P848" s="12">
        <f>YEAR(Transaction[[#This Row],[DATE]])</f>
        <v>2022</v>
      </c>
    </row>
    <row r="849" spans="1:16" x14ac:dyDescent="0.3">
      <c r="A849" s="11">
        <v>44678</v>
      </c>
      <c r="B849" s="12" t="str" cm="1">
        <f t="array" ref="B849">_xlfn.XLOOKUP(G849,Product[[#All],[PRODUCT NAME]],Product[[#All],[CODE]],"",0,1)</f>
        <v>PRC008</v>
      </c>
      <c r="C849" s="12">
        <v>75</v>
      </c>
      <c r="D849" s="12" t="s">
        <v>53</v>
      </c>
      <c r="E849" s="12" t="s">
        <v>52</v>
      </c>
      <c r="F849" s="13">
        <v>0</v>
      </c>
      <c r="G849" s="12" t="s">
        <v>28</v>
      </c>
      <c r="H849" s="12" t="str">
        <f>VLOOKUP(LEFT(B849,3),Table2[#All],2,)</f>
        <v>Personal Care</v>
      </c>
      <c r="I849" s="12" t="s">
        <v>1</v>
      </c>
      <c r="J849" s="14">
        <f>VLOOKUP(Transaction!B849,Product[#All],5,0)</f>
        <v>13500</v>
      </c>
      <c r="K849" s="14">
        <f>VLOOKUP(Transaction!B849,Product[#All],6,0)</f>
        <v>17000</v>
      </c>
      <c r="L849" s="19">
        <f>Transaction[[#This Row],[QTY]]*Transaction[[#This Row],[PURCHASE PRICE]]</f>
        <v>1012500</v>
      </c>
      <c r="M849" s="19">
        <f>Transaction[[#This Row],[QTY]]*Transaction[[#This Row],[SELLING PRICE]]</f>
        <v>1275000</v>
      </c>
      <c r="N849" s="12">
        <f>DAY(Transaction[[#This Row],[DATE]])</f>
        <v>27</v>
      </c>
      <c r="O849" s="12" t="str">
        <f>TEXT(Transaction[[#This Row],[DATE]],"mmm")</f>
        <v>Apr</v>
      </c>
      <c r="P849" s="12">
        <f>YEAR(Transaction[[#This Row],[DATE]])</f>
        <v>2022</v>
      </c>
    </row>
    <row r="850" spans="1:16" x14ac:dyDescent="0.3">
      <c r="A850" s="11">
        <v>44679</v>
      </c>
      <c r="B850" s="12" t="str" cm="1">
        <f t="array" ref="B850">_xlfn.XLOOKUP(G850,Product[[#All],[PRODUCT NAME]],Product[[#All],[CODE]],"",0,1)</f>
        <v>ELC007</v>
      </c>
      <c r="C850" s="12">
        <v>72</v>
      </c>
      <c r="D850" s="12" t="s">
        <v>130</v>
      </c>
      <c r="E850" s="12" t="s">
        <v>132</v>
      </c>
      <c r="F850" s="13">
        <v>0</v>
      </c>
      <c r="G850" s="12" t="s">
        <v>46</v>
      </c>
      <c r="H850" s="12" t="str">
        <f>VLOOKUP(LEFT(B850,3),Table2[#All],2,)</f>
        <v>Electronics</v>
      </c>
      <c r="I850" s="12" t="s">
        <v>1</v>
      </c>
      <c r="J850" s="14">
        <f>VLOOKUP(Transaction!B850,Product[#All],5,0)</f>
        <v>18000</v>
      </c>
      <c r="K850" s="14">
        <f>VLOOKUP(Transaction!B850,Product[#All],6,0)</f>
        <v>27000</v>
      </c>
      <c r="L850" s="19">
        <f>Transaction[[#This Row],[QTY]]*Transaction[[#This Row],[PURCHASE PRICE]]</f>
        <v>1296000</v>
      </c>
      <c r="M850" s="19">
        <f>Transaction[[#This Row],[QTY]]*Transaction[[#This Row],[SELLING PRICE]]</f>
        <v>1944000</v>
      </c>
      <c r="N850" s="12">
        <f>DAY(Transaction[[#This Row],[DATE]])</f>
        <v>28</v>
      </c>
      <c r="O850" s="12" t="str">
        <f>TEXT(Transaction[[#This Row],[DATE]],"mmm")</f>
        <v>Apr</v>
      </c>
      <c r="P850" s="12">
        <f>YEAR(Transaction[[#This Row],[DATE]])</f>
        <v>2022</v>
      </c>
    </row>
    <row r="851" spans="1:16" x14ac:dyDescent="0.3">
      <c r="A851" s="11">
        <v>44680</v>
      </c>
      <c r="B851" s="12" t="str" cm="1">
        <f t="array" ref="B851">_xlfn.XLOOKUP(G851,Product[[#All],[PRODUCT NAME]],Product[[#All],[CODE]],"",0,1)</f>
        <v>PRC010</v>
      </c>
      <c r="C851" s="12">
        <v>80</v>
      </c>
      <c r="D851" s="12" t="s">
        <v>130</v>
      </c>
      <c r="E851" s="12" t="s">
        <v>132</v>
      </c>
      <c r="F851" s="13">
        <v>0</v>
      </c>
      <c r="G851" s="12" t="s">
        <v>30</v>
      </c>
      <c r="H851" s="12" t="str">
        <f>VLOOKUP(LEFT(B851,3),Table2[#All],2,)</f>
        <v>Personal Care</v>
      </c>
      <c r="I851" s="12" t="s">
        <v>1</v>
      </c>
      <c r="J851" s="14">
        <f>VLOOKUP(Transaction!B851,Product[#All],5,0)</f>
        <v>24500</v>
      </c>
      <c r="K851" s="14">
        <f>VLOOKUP(Transaction!B851,Product[#All],6,0)</f>
        <v>29000</v>
      </c>
      <c r="L851" s="19">
        <f>Transaction[[#This Row],[QTY]]*Transaction[[#This Row],[PURCHASE PRICE]]</f>
        <v>1960000</v>
      </c>
      <c r="M851" s="19">
        <f>Transaction[[#This Row],[QTY]]*Transaction[[#This Row],[SELLING PRICE]]</f>
        <v>2320000</v>
      </c>
      <c r="N851" s="12">
        <f>DAY(Transaction[[#This Row],[DATE]])</f>
        <v>29</v>
      </c>
      <c r="O851" s="12" t="str">
        <f>TEXT(Transaction[[#This Row],[DATE]],"mmm")</f>
        <v>Apr</v>
      </c>
      <c r="P851" s="12">
        <f>YEAR(Transaction[[#This Row],[DATE]])</f>
        <v>2022</v>
      </c>
    </row>
    <row r="852" spans="1:16" x14ac:dyDescent="0.3">
      <c r="A852" s="11">
        <v>44681</v>
      </c>
      <c r="B852" s="12" t="str" cm="1">
        <f t="array" ref="B852">_xlfn.XLOOKUP(G852,Product[[#All],[PRODUCT NAME]],Product[[#All],[CODE]],"",0,1)</f>
        <v>BEV005</v>
      </c>
      <c r="C852" s="12">
        <v>70</v>
      </c>
      <c r="D852" s="12" t="s">
        <v>131</v>
      </c>
      <c r="E852" s="12" t="s">
        <v>52</v>
      </c>
      <c r="F852" s="13">
        <v>0</v>
      </c>
      <c r="G852" s="12" t="s">
        <v>15</v>
      </c>
      <c r="H852" s="12" t="str">
        <f>VLOOKUP(LEFT(B852,3),Table2[#All],2,)</f>
        <v>Beverage</v>
      </c>
      <c r="I852" s="12" t="s">
        <v>1</v>
      </c>
      <c r="J852" s="14">
        <f>VLOOKUP(Transaction!B852,Product[#All],5,0)</f>
        <v>7500</v>
      </c>
      <c r="K852" s="14">
        <f>VLOOKUP(Transaction!B852,Product[#All],6,0)</f>
        <v>9800</v>
      </c>
      <c r="L852" s="19">
        <f>Transaction[[#This Row],[QTY]]*Transaction[[#This Row],[PURCHASE PRICE]]</f>
        <v>525000</v>
      </c>
      <c r="M852" s="19">
        <f>Transaction[[#This Row],[QTY]]*Transaction[[#This Row],[SELLING PRICE]]</f>
        <v>686000</v>
      </c>
      <c r="N852" s="12">
        <f>DAY(Transaction[[#This Row],[DATE]])</f>
        <v>30</v>
      </c>
      <c r="O852" s="12" t="str">
        <f>TEXT(Transaction[[#This Row],[DATE]],"mmm")</f>
        <v>Apr</v>
      </c>
      <c r="P852" s="12">
        <f>YEAR(Transaction[[#This Row],[DATE]])</f>
        <v>2022</v>
      </c>
    </row>
    <row r="853" spans="1:16" x14ac:dyDescent="0.3">
      <c r="A853" s="11">
        <v>44682</v>
      </c>
      <c r="B853" s="12" t="str" cm="1">
        <f t="array" ref="B853">_xlfn.XLOOKUP(G853,Product[[#All],[PRODUCT NAME]],Product[[#All],[CODE]],"",0,1)</f>
        <v>FOD009</v>
      </c>
      <c r="C853" s="12">
        <v>90</v>
      </c>
      <c r="D853" s="12" t="s">
        <v>130</v>
      </c>
      <c r="E853" s="12" t="s">
        <v>132</v>
      </c>
      <c r="F853" s="13">
        <v>0</v>
      </c>
      <c r="G853" s="12" t="s">
        <v>9</v>
      </c>
      <c r="H853" s="12" t="str">
        <f>VLOOKUP(LEFT(B853,3),Table2[#All],2,)</f>
        <v>Food</v>
      </c>
      <c r="I853" s="12" t="s">
        <v>1</v>
      </c>
      <c r="J853" s="14">
        <f>VLOOKUP(Transaction!B853,Product[#All],5,0)</f>
        <v>5500</v>
      </c>
      <c r="K853" s="14">
        <f>VLOOKUP(Transaction!B853,Product[#All],6,0)</f>
        <v>7250</v>
      </c>
      <c r="L853" s="19">
        <f>Transaction[[#This Row],[QTY]]*Transaction[[#This Row],[PURCHASE PRICE]]</f>
        <v>495000</v>
      </c>
      <c r="M853" s="19">
        <f>Transaction[[#This Row],[QTY]]*Transaction[[#This Row],[SELLING PRICE]]</f>
        <v>652500</v>
      </c>
      <c r="N853" s="12">
        <f>DAY(Transaction[[#This Row],[DATE]])</f>
        <v>1</v>
      </c>
      <c r="O853" s="12" t="str">
        <f>TEXT(Transaction[[#This Row],[DATE]],"mmm")</f>
        <v>May</v>
      </c>
      <c r="P853" s="12">
        <f>YEAR(Transaction[[#This Row],[DATE]])</f>
        <v>2022</v>
      </c>
    </row>
    <row r="854" spans="1:16" x14ac:dyDescent="0.3">
      <c r="A854" s="11">
        <v>44683</v>
      </c>
      <c r="B854" s="12" t="str" cm="1">
        <f t="array" ref="B854">_xlfn.XLOOKUP(G854,Product[[#All],[PRODUCT NAME]],Product[[#All],[CODE]],"",0,1)</f>
        <v>ELC008</v>
      </c>
      <c r="C854" s="12">
        <v>73</v>
      </c>
      <c r="D854" s="12" t="s">
        <v>131</v>
      </c>
      <c r="E854" s="12" t="s">
        <v>52</v>
      </c>
      <c r="F854" s="13">
        <v>0</v>
      </c>
      <c r="G854" s="12" t="s">
        <v>47</v>
      </c>
      <c r="H854" s="12" t="str">
        <f>VLOOKUP(LEFT(B854,3),Table2[#All],2,)</f>
        <v>Electronics</v>
      </c>
      <c r="I854" s="12" t="s">
        <v>1</v>
      </c>
      <c r="J854" s="14">
        <f>VLOOKUP(Transaction!B854,Product[#All],5,0)</f>
        <v>20000</v>
      </c>
      <c r="K854" s="14">
        <f>VLOOKUP(Transaction!B854,Product[#All],6,0)</f>
        <v>35000</v>
      </c>
      <c r="L854" s="19">
        <f>Transaction[[#This Row],[QTY]]*Transaction[[#This Row],[PURCHASE PRICE]]</f>
        <v>1460000</v>
      </c>
      <c r="M854" s="19">
        <f>Transaction[[#This Row],[QTY]]*Transaction[[#This Row],[SELLING PRICE]]</f>
        <v>2555000</v>
      </c>
      <c r="N854" s="12">
        <f>DAY(Transaction[[#This Row],[DATE]])</f>
        <v>2</v>
      </c>
      <c r="O854" s="12" t="str">
        <f>TEXT(Transaction[[#This Row],[DATE]],"mmm")</f>
        <v>May</v>
      </c>
      <c r="P854" s="12">
        <f>YEAR(Transaction[[#This Row],[DATE]])</f>
        <v>2022</v>
      </c>
    </row>
    <row r="855" spans="1:16" x14ac:dyDescent="0.3">
      <c r="A855" s="11">
        <v>44684</v>
      </c>
      <c r="B855" s="12" t="str" cm="1">
        <f t="array" ref="B855">_xlfn.XLOOKUP(G855,Product[[#All],[PRODUCT NAME]],Product[[#All],[CODE]],"",0,1)</f>
        <v>BEV007</v>
      </c>
      <c r="C855" s="12">
        <v>78</v>
      </c>
      <c r="D855" s="12" t="s">
        <v>53</v>
      </c>
      <c r="E855" s="12" t="s">
        <v>132</v>
      </c>
      <c r="F855" s="13">
        <v>0</v>
      </c>
      <c r="G855" s="12" t="s">
        <v>17</v>
      </c>
      <c r="H855" s="12" t="str">
        <f>VLOOKUP(LEFT(B855,3),Table2[#All],2,)</f>
        <v>Beverage</v>
      </c>
      <c r="I855" s="12" t="s">
        <v>1</v>
      </c>
      <c r="J855" s="14">
        <f>VLOOKUP(Transaction!B855,Product[#All],5,0)</f>
        <v>9800</v>
      </c>
      <c r="K855" s="14">
        <f>VLOOKUP(Transaction!B855,Product[#All],6,0)</f>
        <v>12500</v>
      </c>
      <c r="L855" s="19">
        <f>Transaction[[#This Row],[QTY]]*Transaction[[#This Row],[PURCHASE PRICE]]</f>
        <v>764400</v>
      </c>
      <c r="M855" s="19">
        <f>Transaction[[#This Row],[QTY]]*Transaction[[#This Row],[SELLING PRICE]]</f>
        <v>975000</v>
      </c>
      <c r="N855" s="12">
        <f>DAY(Transaction[[#This Row],[DATE]])</f>
        <v>3</v>
      </c>
      <c r="O855" s="12" t="str">
        <f>TEXT(Transaction[[#This Row],[DATE]],"mmm")</f>
        <v>May</v>
      </c>
      <c r="P855" s="12">
        <f>YEAR(Transaction[[#This Row],[DATE]])</f>
        <v>2022</v>
      </c>
    </row>
    <row r="856" spans="1:16" x14ac:dyDescent="0.3">
      <c r="A856" s="11">
        <v>44685</v>
      </c>
      <c r="B856" s="12" t="str" cm="1">
        <f t="array" ref="B856">_xlfn.XLOOKUP(G856,Product[[#All],[PRODUCT NAME]],Product[[#All],[CODE]],"",0,1)</f>
        <v>STA005</v>
      </c>
      <c r="C856" s="12">
        <v>87</v>
      </c>
      <c r="D856" s="12" t="s">
        <v>53</v>
      </c>
      <c r="E856" s="12" t="s">
        <v>52</v>
      </c>
      <c r="F856" s="13">
        <v>0</v>
      </c>
      <c r="G856" s="12" t="s">
        <v>35</v>
      </c>
      <c r="H856" s="12" t="str">
        <f>VLOOKUP(LEFT(B856,3),Table2[#All],2,)</f>
        <v>Stationery</v>
      </c>
      <c r="I856" s="12" t="s">
        <v>1</v>
      </c>
      <c r="J856" s="14">
        <f>VLOOKUP(Transaction!B856,Product[#All],5,0)</f>
        <v>2200</v>
      </c>
      <c r="K856" s="14">
        <f>VLOOKUP(Transaction!B856,Product[#All],6,0)</f>
        <v>3500</v>
      </c>
      <c r="L856" s="19">
        <f>Transaction[[#This Row],[QTY]]*Transaction[[#This Row],[PURCHASE PRICE]]</f>
        <v>191400</v>
      </c>
      <c r="M856" s="19">
        <f>Transaction[[#This Row],[QTY]]*Transaction[[#This Row],[SELLING PRICE]]</f>
        <v>304500</v>
      </c>
      <c r="N856" s="12">
        <f>DAY(Transaction[[#This Row],[DATE]])</f>
        <v>4</v>
      </c>
      <c r="O856" s="12" t="str">
        <f>TEXT(Transaction[[#This Row],[DATE]],"mmm")</f>
        <v>May</v>
      </c>
      <c r="P856" s="12">
        <f>YEAR(Transaction[[#This Row],[DATE]])</f>
        <v>2022</v>
      </c>
    </row>
    <row r="857" spans="1:16" x14ac:dyDescent="0.3">
      <c r="A857" s="11">
        <v>44686</v>
      </c>
      <c r="B857" s="12" t="str" cm="1">
        <f t="array" ref="B857">_xlfn.XLOOKUP(G857,Product[[#All],[PRODUCT NAME]],Product[[#All],[CODE]],"",0,1)</f>
        <v>STA002</v>
      </c>
      <c r="C857" s="12">
        <v>70</v>
      </c>
      <c r="D857" s="12" t="s">
        <v>53</v>
      </c>
      <c r="E857" s="12" t="s">
        <v>132</v>
      </c>
      <c r="F857" s="13">
        <v>0</v>
      </c>
      <c r="G857" s="12" t="s">
        <v>32</v>
      </c>
      <c r="H857" s="12" t="str">
        <f>VLOOKUP(LEFT(B857,3),Table2[#All],2,)</f>
        <v>Stationery</v>
      </c>
      <c r="I857" s="12" t="s">
        <v>1</v>
      </c>
      <c r="J857" s="14">
        <f>VLOOKUP(Transaction!B857,Product[#All],5,0)</f>
        <v>5500</v>
      </c>
      <c r="K857" s="14">
        <f>VLOOKUP(Transaction!B857,Product[#All],6,0)</f>
        <v>7500</v>
      </c>
      <c r="L857" s="19">
        <f>Transaction[[#This Row],[QTY]]*Transaction[[#This Row],[PURCHASE PRICE]]</f>
        <v>385000</v>
      </c>
      <c r="M857" s="19">
        <f>Transaction[[#This Row],[QTY]]*Transaction[[#This Row],[SELLING PRICE]]</f>
        <v>525000</v>
      </c>
      <c r="N857" s="12">
        <f>DAY(Transaction[[#This Row],[DATE]])</f>
        <v>5</v>
      </c>
      <c r="O857" s="12" t="str">
        <f>TEXT(Transaction[[#This Row],[DATE]],"mmm")</f>
        <v>May</v>
      </c>
      <c r="P857" s="12">
        <f>YEAR(Transaction[[#This Row],[DATE]])</f>
        <v>2022</v>
      </c>
    </row>
    <row r="858" spans="1:16" x14ac:dyDescent="0.3">
      <c r="A858" s="11">
        <v>44687</v>
      </c>
      <c r="B858" s="12" t="str" cm="1">
        <f t="array" ref="B858">_xlfn.XLOOKUP(G858,Product[[#All],[PRODUCT NAME]],Product[[#All],[CODE]],"",0,1)</f>
        <v>BEV009</v>
      </c>
      <c r="C858" s="12">
        <v>77</v>
      </c>
      <c r="D858" s="12" t="s">
        <v>53</v>
      </c>
      <c r="E858" s="12" t="s">
        <v>132</v>
      </c>
      <c r="F858" s="13">
        <v>0</v>
      </c>
      <c r="G858" s="12" t="s">
        <v>19</v>
      </c>
      <c r="H858" s="12" t="str">
        <f>VLOOKUP(LEFT(B858,3),Table2[#All],2,)</f>
        <v>Beverage</v>
      </c>
      <c r="I858" s="12" t="s">
        <v>1</v>
      </c>
      <c r="J858" s="14">
        <f>VLOOKUP(Transaction!B858,Product[#All],5,0)</f>
        <v>6500</v>
      </c>
      <c r="K858" s="14">
        <f>VLOOKUP(Transaction!B858,Product[#All],6,0)</f>
        <v>8500</v>
      </c>
      <c r="L858" s="19">
        <f>Transaction[[#This Row],[QTY]]*Transaction[[#This Row],[PURCHASE PRICE]]</f>
        <v>500500</v>
      </c>
      <c r="M858" s="19">
        <f>Transaction[[#This Row],[QTY]]*Transaction[[#This Row],[SELLING PRICE]]</f>
        <v>654500</v>
      </c>
      <c r="N858" s="12">
        <f>DAY(Transaction[[#This Row],[DATE]])</f>
        <v>6</v>
      </c>
      <c r="O858" s="12" t="str">
        <f>TEXT(Transaction[[#This Row],[DATE]],"mmm")</f>
        <v>May</v>
      </c>
      <c r="P858" s="12">
        <f>YEAR(Transaction[[#This Row],[DATE]])</f>
        <v>2022</v>
      </c>
    </row>
    <row r="859" spans="1:16" x14ac:dyDescent="0.3">
      <c r="A859" s="11">
        <v>44688</v>
      </c>
      <c r="B859" s="12" t="str" cm="1">
        <f t="array" ref="B859">_xlfn.XLOOKUP(G859,Product[[#All],[PRODUCT NAME]],Product[[#All],[CODE]],"",0,1)</f>
        <v>ELC002</v>
      </c>
      <c r="C859" s="12">
        <v>72</v>
      </c>
      <c r="D859" s="12" t="s">
        <v>130</v>
      </c>
      <c r="E859" s="12" t="s">
        <v>52</v>
      </c>
      <c r="F859" s="13">
        <v>0</v>
      </c>
      <c r="G859" s="12" t="s">
        <v>42</v>
      </c>
      <c r="H859" s="12" t="str">
        <f>VLOOKUP(LEFT(B859,3),Table2[#All],2,)</f>
        <v>Electronics</v>
      </c>
      <c r="I859" s="12" t="s">
        <v>1</v>
      </c>
      <c r="J859" s="14">
        <f>VLOOKUP(Transaction!B859,Product[#All],5,0)</f>
        <v>20000</v>
      </c>
      <c r="K859" s="14">
        <f>VLOOKUP(Transaction!B859,Product[#All],6,0)</f>
        <v>30000</v>
      </c>
      <c r="L859" s="19">
        <f>Transaction[[#This Row],[QTY]]*Transaction[[#This Row],[PURCHASE PRICE]]</f>
        <v>1440000</v>
      </c>
      <c r="M859" s="19">
        <f>Transaction[[#This Row],[QTY]]*Transaction[[#This Row],[SELLING PRICE]]</f>
        <v>2160000</v>
      </c>
      <c r="N859" s="12">
        <f>DAY(Transaction[[#This Row],[DATE]])</f>
        <v>7</v>
      </c>
      <c r="O859" s="12" t="str">
        <f>TEXT(Transaction[[#This Row],[DATE]],"mmm")</f>
        <v>May</v>
      </c>
      <c r="P859" s="12">
        <f>YEAR(Transaction[[#This Row],[DATE]])</f>
        <v>2022</v>
      </c>
    </row>
    <row r="860" spans="1:16" x14ac:dyDescent="0.3">
      <c r="A860" s="11">
        <v>44689</v>
      </c>
      <c r="B860" s="12" t="str" cm="1">
        <f t="array" ref="B860">_xlfn.XLOOKUP(G860,Product[[#All],[PRODUCT NAME]],Product[[#All],[CODE]],"",0,1)</f>
        <v>PRC003</v>
      </c>
      <c r="C860" s="12">
        <v>71</v>
      </c>
      <c r="D860" s="12" t="s">
        <v>131</v>
      </c>
      <c r="E860" s="12" t="s">
        <v>52</v>
      </c>
      <c r="F860" s="13">
        <v>0</v>
      </c>
      <c r="G860" s="12" t="s">
        <v>23</v>
      </c>
      <c r="H860" s="12" t="str">
        <f>VLOOKUP(LEFT(B860,3),Table2[#All],2,)</f>
        <v>Personal Care</v>
      </c>
      <c r="I860" s="12" t="s">
        <v>1</v>
      </c>
      <c r="J860" s="14">
        <f>VLOOKUP(Transaction!B860,Product[#All],5,0)</f>
        <v>6500</v>
      </c>
      <c r="K860" s="14">
        <f>VLOOKUP(Transaction!B860,Product[#All],6,0)</f>
        <v>9000</v>
      </c>
      <c r="L860" s="19">
        <f>Transaction[[#This Row],[QTY]]*Transaction[[#This Row],[PURCHASE PRICE]]</f>
        <v>461500</v>
      </c>
      <c r="M860" s="19">
        <f>Transaction[[#This Row],[QTY]]*Transaction[[#This Row],[SELLING PRICE]]</f>
        <v>639000</v>
      </c>
      <c r="N860" s="12">
        <f>DAY(Transaction[[#This Row],[DATE]])</f>
        <v>8</v>
      </c>
      <c r="O860" s="12" t="str">
        <f>TEXT(Transaction[[#This Row],[DATE]],"mmm")</f>
        <v>May</v>
      </c>
      <c r="P860" s="12">
        <f>YEAR(Transaction[[#This Row],[DATE]])</f>
        <v>2022</v>
      </c>
    </row>
    <row r="861" spans="1:16" x14ac:dyDescent="0.3">
      <c r="A861" s="11">
        <v>44690</v>
      </c>
      <c r="B861" s="12" t="str" cm="1">
        <f t="array" ref="B861">_xlfn.XLOOKUP(G861,Product[[#All],[PRODUCT NAME]],Product[[#All],[CODE]],"",0,1)</f>
        <v>BEV001</v>
      </c>
      <c r="C861" s="12">
        <v>84</v>
      </c>
      <c r="D861" s="12" t="s">
        <v>130</v>
      </c>
      <c r="E861" s="12" t="s">
        <v>52</v>
      </c>
      <c r="F861" s="13">
        <v>0</v>
      </c>
      <c r="G861" s="12" t="s">
        <v>11</v>
      </c>
      <c r="H861" s="12" t="str">
        <f>VLOOKUP(LEFT(B861,3),Table2[#All],2,)</f>
        <v>Beverage</v>
      </c>
      <c r="I861" s="12" t="s">
        <v>1</v>
      </c>
      <c r="J861" s="14">
        <f>VLOOKUP(Transaction!B861,Product[#All],5,0)</f>
        <v>3750</v>
      </c>
      <c r="K861" s="14">
        <f>VLOOKUP(Transaction!B861,Product[#All],6,0)</f>
        <v>5000</v>
      </c>
      <c r="L861" s="19">
        <f>Transaction[[#This Row],[QTY]]*Transaction[[#This Row],[PURCHASE PRICE]]</f>
        <v>315000</v>
      </c>
      <c r="M861" s="19">
        <f>Transaction[[#This Row],[QTY]]*Transaction[[#This Row],[SELLING PRICE]]</f>
        <v>420000</v>
      </c>
      <c r="N861" s="12">
        <f>DAY(Transaction[[#This Row],[DATE]])</f>
        <v>9</v>
      </c>
      <c r="O861" s="12" t="str">
        <f>TEXT(Transaction[[#This Row],[DATE]],"mmm")</f>
        <v>May</v>
      </c>
      <c r="P861" s="12">
        <f>YEAR(Transaction[[#This Row],[DATE]])</f>
        <v>2022</v>
      </c>
    </row>
    <row r="862" spans="1:16" x14ac:dyDescent="0.3">
      <c r="A862" s="11">
        <v>44691</v>
      </c>
      <c r="B862" s="12" t="str" cm="1">
        <f t="array" ref="B862">_xlfn.XLOOKUP(G862,Product[[#All],[PRODUCT NAME]],Product[[#All],[CODE]],"",0,1)</f>
        <v>FOD009</v>
      </c>
      <c r="C862" s="12">
        <v>74</v>
      </c>
      <c r="D862" s="12" t="s">
        <v>130</v>
      </c>
      <c r="E862" s="12" t="s">
        <v>132</v>
      </c>
      <c r="F862" s="13">
        <v>0</v>
      </c>
      <c r="G862" s="12" t="s">
        <v>9</v>
      </c>
      <c r="H862" s="12" t="str">
        <f>VLOOKUP(LEFT(B862,3),Table2[#All],2,)</f>
        <v>Food</v>
      </c>
      <c r="I862" s="12" t="s">
        <v>1</v>
      </c>
      <c r="J862" s="14">
        <f>VLOOKUP(Transaction!B862,Product[#All],5,0)</f>
        <v>5500</v>
      </c>
      <c r="K862" s="14">
        <f>VLOOKUP(Transaction!B862,Product[#All],6,0)</f>
        <v>7250</v>
      </c>
      <c r="L862" s="19">
        <f>Transaction[[#This Row],[QTY]]*Transaction[[#This Row],[PURCHASE PRICE]]</f>
        <v>407000</v>
      </c>
      <c r="M862" s="19">
        <f>Transaction[[#This Row],[QTY]]*Transaction[[#This Row],[SELLING PRICE]]</f>
        <v>536500</v>
      </c>
      <c r="N862" s="12">
        <f>DAY(Transaction[[#This Row],[DATE]])</f>
        <v>10</v>
      </c>
      <c r="O862" s="12" t="str">
        <f>TEXT(Transaction[[#This Row],[DATE]],"mmm")</f>
        <v>May</v>
      </c>
      <c r="P862" s="12">
        <f>YEAR(Transaction[[#This Row],[DATE]])</f>
        <v>2022</v>
      </c>
    </row>
    <row r="863" spans="1:16" x14ac:dyDescent="0.3">
      <c r="A863" s="11">
        <v>44692</v>
      </c>
      <c r="B863" s="12" t="str" cm="1">
        <f t="array" ref="B863">_xlfn.XLOOKUP(G863,Product[[#All],[PRODUCT NAME]],Product[[#All],[CODE]],"",0,1)</f>
        <v>ELC007</v>
      </c>
      <c r="C863" s="12">
        <v>84</v>
      </c>
      <c r="D863" s="12" t="s">
        <v>130</v>
      </c>
      <c r="E863" s="12" t="s">
        <v>132</v>
      </c>
      <c r="F863" s="13">
        <v>0</v>
      </c>
      <c r="G863" s="12" t="s">
        <v>46</v>
      </c>
      <c r="H863" s="12" t="str">
        <f>VLOOKUP(LEFT(B863,3),Table2[#All],2,)</f>
        <v>Electronics</v>
      </c>
      <c r="I863" s="12" t="s">
        <v>1</v>
      </c>
      <c r="J863" s="14">
        <f>VLOOKUP(Transaction!B863,Product[#All],5,0)</f>
        <v>18000</v>
      </c>
      <c r="K863" s="14">
        <f>VLOOKUP(Transaction!B863,Product[#All],6,0)</f>
        <v>27000</v>
      </c>
      <c r="L863" s="19">
        <f>Transaction[[#This Row],[QTY]]*Transaction[[#This Row],[PURCHASE PRICE]]</f>
        <v>1512000</v>
      </c>
      <c r="M863" s="19">
        <f>Transaction[[#This Row],[QTY]]*Transaction[[#This Row],[SELLING PRICE]]</f>
        <v>2268000</v>
      </c>
      <c r="N863" s="12">
        <f>DAY(Transaction[[#This Row],[DATE]])</f>
        <v>11</v>
      </c>
      <c r="O863" s="12" t="str">
        <f>TEXT(Transaction[[#This Row],[DATE]],"mmm")</f>
        <v>May</v>
      </c>
      <c r="P863" s="12">
        <f>YEAR(Transaction[[#This Row],[DATE]])</f>
        <v>2022</v>
      </c>
    </row>
    <row r="864" spans="1:16" x14ac:dyDescent="0.3">
      <c r="A864" s="11">
        <v>44693</v>
      </c>
      <c r="B864" s="12" t="str" cm="1">
        <f t="array" ref="B864">_xlfn.XLOOKUP(G864,Product[[#All],[PRODUCT NAME]],Product[[#All],[CODE]],"",0,1)</f>
        <v>FOD002</v>
      </c>
      <c r="C864" s="12">
        <v>76</v>
      </c>
      <c r="D864" s="12" t="s">
        <v>53</v>
      </c>
      <c r="E864" s="12" t="s">
        <v>132</v>
      </c>
      <c r="F864" s="13">
        <v>0</v>
      </c>
      <c r="G864" s="12" t="s">
        <v>2</v>
      </c>
      <c r="H864" s="12" t="str">
        <f>VLOOKUP(LEFT(B864,3),Table2[#All],2,)</f>
        <v>Food</v>
      </c>
      <c r="I864" s="12" t="s">
        <v>1</v>
      </c>
      <c r="J864" s="14">
        <f>VLOOKUP(Transaction!B864,Product[#All],5,0)</f>
        <v>15500</v>
      </c>
      <c r="K864" s="14">
        <f>VLOOKUP(Transaction!B864,Product[#All],6,0)</f>
        <v>18000</v>
      </c>
      <c r="L864" s="19">
        <f>Transaction[[#This Row],[QTY]]*Transaction[[#This Row],[PURCHASE PRICE]]</f>
        <v>1178000</v>
      </c>
      <c r="M864" s="19">
        <f>Transaction[[#This Row],[QTY]]*Transaction[[#This Row],[SELLING PRICE]]</f>
        <v>1368000</v>
      </c>
      <c r="N864" s="12">
        <f>DAY(Transaction[[#This Row],[DATE]])</f>
        <v>12</v>
      </c>
      <c r="O864" s="12" t="str">
        <f>TEXT(Transaction[[#This Row],[DATE]],"mmm")</f>
        <v>May</v>
      </c>
      <c r="P864" s="12">
        <f>YEAR(Transaction[[#This Row],[DATE]])</f>
        <v>2022</v>
      </c>
    </row>
    <row r="865" spans="1:16" x14ac:dyDescent="0.3">
      <c r="A865" s="11">
        <v>44694</v>
      </c>
      <c r="B865" s="12" t="str" cm="1">
        <f t="array" ref="B865">_xlfn.XLOOKUP(G865,Product[[#All],[PRODUCT NAME]],Product[[#All],[CODE]],"",0,1)</f>
        <v>BEV008</v>
      </c>
      <c r="C865" s="12">
        <v>71</v>
      </c>
      <c r="D865" s="12" t="s">
        <v>131</v>
      </c>
      <c r="E865" s="12" t="s">
        <v>52</v>
      </c>
      <c r="F865" s="13">
        <v>0</v>
      </c>
      <c r="G865" s="12" t="s">
        <v>18</v>
      </c>
      <c r="H865" s="12" t="str">
        <f>VLOOKUP(LEFT(B865,3),Table2[#All],2,)</f>
        <v>Beverage</v>
      </c>
      <c r="I865" s="12" t="s">
        <v>1</v>
      </c>
      <c r="J865" s="14">
        <f>VLOOKUP(Transaction!B865,Product[#All],5,0)</f>
        <v>11000</v>
      </c>
      <c r="K865" s="14">
        <f>VLOOKUP(Transaction!B865,Product[#All],6,0)</f>
        <v>14000</v>
      </c>
      <c r="L865" s="19">
        <f>Transaction[[#This Row],[QTY]]*Transaction[[#This Row],[PURCHASE PRICE]]</f>
        <v>781000</v>
      </c>
      <c r="M865" s="19">
        <f>Transaction[[#This Row],[QTY]]*Transaction[[#This Row],[SELLING PRICE]]</f>
        <v>994000</v>
      </c>
      <c r="N865" s="12">
        <f>DAY(Transaction[[#This Row],[DATE]])</f>
        <v>13</v>
      </c>
      <c r="O865" s="12" t="str">
        <f>TEXT(Transaction[[#This Row],[DATE]],"mmm")</f>
        <v>May</v>
      </c>
      <c r="P865" s="12">
        <f>YEAR(Transaction[[#This Row],[DATE]])</f>
        <v>2022</v>
      </c>
    </row>
    <row r="866" spans="1:16" x14ac:dyDescent="0.3">
      <c r="A866" s="11">
        <v>44695</v>
      </c>
      <c r="B866" s="12" t="str" cm="1">
        <f t="array" ref="B866">_xlfn.XLOOKUP(G866,Product[[#All],[PRODUCT NAME]],Product[[#All],[CODE]],"",0,1)</f>
        <v>STA002</v>
      </c>
      <c r="C866" s="12">
        <v>70</v>
      </c>
      <c r="D866" s="12" t="s">
        <v>131</v>
      </c>
      <c r="E866" s="12" t="s">
        <v>52</v>
      </c>
      <c r="F866" s="13">
        <v>0</v>
      </c>
      <c r="G866" s="12" t="s">
        <v>32</v>
      </c>
      <c r="H866" s="12" t="str">
        <f>VLOOKUP(LEFT(B866,3),Table2[#All],2,)</f>
        <v>Stationery</v>
      </c>
      <c r="I866" s="12" t="s">
        <v>1</v>
      </c>
      <c r="J866" s="14">
        <f>VLOOKUP(Transaction!B866,Product[#All],5,0)</f>
        <v>5500</v>
      </c>
      <c r="K866" s="14">
        <f>VLOOKUP(Transaction!B866,Product[#All],6,0)</f>
        <v>7500</v>
      </c>
      <c r="L866" s="19">
        <f>Transaction[[#This Row],[QTY]]*Transaction[[#This Row],[PURCHASE PRICE]]</f>
        <v>385000</v>
      </c>
      <c r="M866" s="19">
        <f>Transaction[[#This Row],[QTY]]*Transaction[[#This Row],[SELLING PRICE]]</f>
        <v>525000</v>
      </c>
      <c r="N866" s="12">
        <f>DAY(Transaction[[#This Row],[DATE]])</f>
        <v>14</v>
      </c>
      <c r="O866" s="12" t="str">
        <f>TEXT(Transaction[[#This Row],[DATE]],"mmm")</f>
        <v>May</v>
      </c>
      <c r="P866" s="12">
        <f>YEAR(Transaction[[#This Row],[DATE]])</f>
        <v>2022</v>
      </c>
    </row>
    <row r="867" spans="1:16" x14ac:dyDescent="0.3">
      <c r="A867" s="11">
        <v>44696</v>
      </c>
      <c r="B867" s="12" t="str" cm="1">
        <f t="array" ref="B867">_xlfn.XLOOKUP(G867,Product[[#All],[PRODUCT NAME]],Product[[#All],[CODE]],"",0,1)</f>
        <v>FOD003</v>
      </c>
      <c r="C867" s="12">
        <v>89</v>
      </c>
      <c r="D867" s="12" t="s">
        <v>130</v>
      </c>
      <c r="E867" s="12" t="s">
        <v>52</v>
      </c>
      <c r="F867" s="13">
        <v>0</v>
      </c>
      <c r="G867" s="12" t="s">
        <v>3</v>
      </c>
      <c r="H867" s="12" t="str">
        <f>VLOOKUP(LEFT(B867,3),Table2[#All],2,)</f>
        <v>Food</v>
      </c>
      <c r="I867" s="12" t="s">
        <v>1</v>
      </c>
      <c r="J867" s="14">
        <f>VLOOKUP(Transaction!B867,Product[#All],5,0)</f>
        <v>8750</v>
      </c>
      <c r="K867" s="14">
        <f>VLOOKUP(Transaction!B867,Product[#All],6,0)</f>
        <v>10500</v>
      </c>
      <c r="L867" s="19">
        <f>Transaction[[#This Row],[QTY]]*Transaction[[#This Row],[PURCHASE PRICE]]</f>
        <v>778750</v>
      </c>
      <c r="M867" s="19">
        <f>Transaction[[#This Row],[QTY]]*Transaction[[#This Row],[SELLING PRICE]]</f>
        <v>934500</v>
      </c>
      <c r="N867" s="12">
        <f>DAY(Transaction[[#This Row],[DATE]])</f>
        <v>15</v>
      </c>
      <c r="O867" s="12" t="str">
        <f>TEXT(Transaction[[#This Row],[DATE]],"mmm")</f>
        <v>May</v>
      </c>
      <c r="P867" s="12">
        <f>YEAR(Transaction[[#This Row],[DATE]])</f>
        <v>2022</v>
      </c>
    </row>
    <row r="868" spans="1:16" x14ac:dyDescent="0.3">
      <c r="A868" s="11">
        <v>44697</v>
      </c>
      <c r="B868" s="12" t="str" cm="1">
        <f t="array" ref="B868">_xlfn.XLOOKUP(G868,Product[[#All],[PRODUCT NAME]],Product[[#All],[CODE]],"",0,1)</f>
        <v>PRC004</v>
      </c>
      <c r="C868" s="12">
        <v>74</v>
      </c>
      <c r="D868" s="12" t="s">
        <v>53</v>
      </c>
      <c r="E868" s="12" t="s">
        <v>52</v>
      </c>
      <c r="F868" s="13">
        <v>0</v>
      </c>
      <c r="G868" s="12" t="s">
        <v>24</v>
      </c>
      <c r="H868" s="12" t="str">
        <f>VLOOKUP(LEFT(B868,3),Table2[#All],2,)</f>
        <v>Personal Care</v>
      </c>
      <c r="I868" s="12" t="s">
        <v>1</v>
      </c>
      <c r="J868" s="14">
        <f>VLOOKUP(Transaction!B868,Product[#All],5,0)</f>
        <v>7200</v>
      </c>
      <c r="K868" s="14">
        <f>VLOOKUP(Transaction!B868,Product[#All],6,0)</f>
        <v>10000</v>
      </c>
      <c r="L868" s="19">
        <f>Transaction[[#This Row],[QTY]]*Transaction[[#This Row],[PURCHASE PRICE]]</f>
        <v>532800</v>
      </c>
      <c r="M868" s="19">
        <f>Transaction[[#This Row],[QTY]]*Transaction[[#This Row],[SELLING PRICE]]</f>
        <v>740000</v>
      </c>
      <c r="N868" s="12">
        <f>DAY(Transaction[[#This Row],[DATE]])</f>
        <v>16</v>
      </c>
      <c r="O868" s="12" t="str">
        <f>TEXT(Transaction[[#This Row],[DATE]],"mmm")</f>
        <v>May</v>
      </c>
      <c r="P868" s="12">
        <f>YEAR(Transaction[[#This Row],[DATE]])</f>
        <v>2022</v>
      </c>
    </row>
    <row r="869" spans="1:16" x14ac:dyDescent="0.3">
      <c r="A869" s="11">
        <v>44698</v>
      </c>
      <c r="B869" s="12" t="str" cm="1">
        <f t="array" ref="B869">_xlfn.XLOOKUP(G869,Product[[#All],[PRODUCT NAME]],Product[[#All],[CODE]],"",0,1)</f>
        <v>STA001</v>
      </c>
      <c r="C869" s="12">
        <v>77</v>
      </c>
      <c r="D869" s="12" t="s">
        <v>131</v>
      </c>
      <c r="E869" s="12" t="s">
        <v>132</v>
      </c>
      <c r="F869" s="13">
        <v>0</v>
      </c>
      <c r="G869" s="12" t="s">
        <v>31</v>
      </c>
      <c r="H869" s="12" t="str">
        <f>VLOOKUP(LEFT(B869,3),Table2[#All],2,)</f>
        <v>Stationery</v>
      </c>
      <c r="I869" s="12" t="s">
        <v>1</v>
      </c>
      <c r="J869" s="14">
        <f>VLOOKUP(Transaction!B869,Product[#All],5,0)</f>
        <v>9500</v>
      </c>
      <c r="K869" s="14">
        <f>VLOOKUP(Transaction!B869,Product[#All],6,0)</f>
        <v>12000</v>
      </c>
      <c r="L869" s="19">
        <f>Transaction[[#This Row],[QTY]]*Transaction[[#This Row],[PURCHASE PRICE]]</f>
        <v>731500</v>
      </c>
      <c r="M869" s="19">
        <f>Transaction[[#This Row],[QTY]]*Transaction[[#This Row],[SELLING PRICE]]</f>
        <v>924000</v>
      </c>
      <c r="N869" s="12">
        <f>DAY(Transaction[[#This Row],[DATE]])</f>
        <v>17</v>
      </c>
      <c r="O869" s="12" t="str">
        <f>TEXT(Transaction[[#This Row],[DATE]],"mmm")</f>
        <v>May</v>
      </c>
      <c r="P869" s="12">
        <f>YEAR(Transaction[[#This Row],[DATE]])</f>
        <v>2022</v>
      </c>
    </row>
    <row r="870" spans="1:16" x14ac:dyDescent="0.3">
      <c r="A870" s="11">
        <v>44699</v>
      </c>
      <c r="B870" s="12" t="str" cm="1">
        <f t="array" ref="B870">_xlfn.XLOOKUP(G870,Product[[#All],[PRODUCT NAME]],Product[[#All],[CODE]],"",0,1)</f>
        <v>STA010</v>
      </c>
      <c r="C870" s="12">
        <v>86</v>
      </c>
      <c r="D870" s="12" t="s">
        <v>53</v>
      </c>
      <c r="E870" s="12" t="s">
        <v>132</v>
      </c>
      <c r="F870" s="13">
        <v>0</v>
      </c>
      <c r="G870" s="12" t="s">
        <v>40</v>
      </c>
      <c r="H870" s="12" t="str">
        <f>VLOOKUP(LEFT(B870,3),Table2[#All],2,)</f>
        <v>Stationery</v>
      </c>
      <c r="I870" s="12" t="s">
        <v>1</v>
      </c>
      <c r="J870" s="14">
        <f>VLOOKUP(Transaction!B870,Product[#All],5,0)</f>
        <v>3800</v>
      </c>
      <c r="K870" s="14">
        <f>VLOOKUP(Transaction!B870,Product[#All],6,0)</f>
        <v>5500</v>
      </c>
      <c r="L870" s="19">
        <f>Transaction[[#This Row],[QTY]]*Transaction[[#This Row],[PURCHASE PRICE]]</f>
        <v>326800</v>
      </c>
      <c r="M870" s="19">
        <f>Transaction[[#This Row],[QTY]]*Transaction[[#This Row],[SELLING PRICE]]</f>
        <v>473000</v>
      </c>
      <c r="N870" s="12">
        <f>DAY(Transaction[[#This Row],[DATE]])</f>
        <v>18</v>
      </c>
      <c r="O870" s="12" t="str">
        <f>TEXT(Transaction[[#This Row],[DATE]],"mmm")</f>
        <v>May</v>
      </c>
      <c r="P870" s="12">
        <f>YEAR(Transaction[[#This Row],[DATE]])</f>
        <v>2022</v>
      </c>
    </row>
    <row r="871" spans="1:16" x14ac:dyDescent="0.3">
      <c r="A871" s="11">
        <v>44700</v>
      </c>
      <c r="B871" s="12" t="str" cm="1">
        <f t="array" ref="B871">_xlfn.XLOOKUP(G871,Product[[#All],[PRODUCT NAME]],Product[[#All],[CODE]],"",0,1)</f>
        <v>STA006</v>
      </c>
      <c r="C871" s="12">
        <v>89</v>
      </c>
      <c r="D871" s="12" t="s">
        <v>130</v>
      </c>
      <c r="E871" s="12" t="s">
        <v>132</v>
      </c>
      <c r="F871" s="13">
        <v>0</v>
      </c>
      <c r="G871" s="12" t="s">
        <v>36</v>
      </c>
      <c r="H871" s="12" t="str">
        <f>VLOOKUP(LEFT(B871,3),Table2[#All],2,)</f>
        <v>Stationery</v>
      </c>
      <c r="I871" s="12" t="s">
        <v>1</v>
      </c>
      <c r="J871" s="14">
        <f>VLOOKUP(Transaction!B871,Product[#All],5,0)</f>
        <v>3000</v>
      </c>
      <c r="K871" s="14">
        <f>VLOOKUP(Transaction!B871,Product[#All],6,0)</f>
        <v>5000</v>
      </c>
      <c r="L871" s="19">
        <f>Transaction[[#This Row],[QTY]]*Transaction[[#This Row],[PURCHASE PRICE]]</f>
        <v>267000</v>
      </c>
      <c r="M871" s="19">
        <f>Transaction[[#This Row],[QTY]]*Transaction[[#This Row],[SELLING PRICE]]</f>
        <v>445000</v>
      </c>
      <c r="N871" s="12">
        <f>DAY(Transaction[[#This Row],[DATE]])</f>
        <v>19</v>
      </c>
      <c r="O871" s="12" t="str">
        <f>TEXT(Transaction[[#This Row],[DATE]],"mmm")</f>
        <v>May</v>
      </c>
      <c r="P871" s="12">
        <f>YEAR(Transaction[[#This Row],[DATE]])</f>
        <v>2022</v>
      </c>
    </row>
    <row r="872" spans="1:16" x14ac:dyDescent="0.3">
      <c r="A872" s="11">
        <v>44701</v>
      </c>
      <c r="B872" s="12" t="str" cm="1">
        <f t="array" ref="B872">_xlfn.XLOOKUP(G872,Product[[#All],[PRODUCT NAME]],Product[[#All],[CODE]],"",0,1)</f>
        <v>FOD002</v>
      </c>
      <c r="C872" s="12">
        <v>88</v>
      </c>
      <c r="D872" s="12" t="s">
        <v>131</v>
      </c>
      <c r="E872" s="12" t="s">
        <v>52</v>
      </c>
      <c r="F872" s="13">
        <v>0</v>
      </c>
      <c r="G872" s="12" t="s">
        <v>2</v>
      </c>
      <c r="H872" s="12" t="str">
        <f>VLOOKUP(LEFT(B872,3),Table2[#All],2,)</f>
        <v>Food</v>
      </c>
      <c r="I872" s="12" t="s">
        <v>1</v>
      </c>
      <c r="J872" s="14">
        <f>VLOOKUP(Transaction!B872,Product[#All],5,0)</f>
        <v>15500</v>
      </c>
      <c r="K872" s="14">
        <f>VLOOKUP(Transaction!B872,Product[#All],6,0)</f>
        <v>18000</v>
      </c>
      <c r="L872" s="19">
        <f>Transaction[[#This Row],[QTY]]*Transaction[[#This Row],[PURCHASE PRICE]]</f>
        <v>1364000</v>
      </c>
      <c r="M872" s="19">
        <f>Transaction[[#This Row],[QTY]]*Transaction[[#This Row],[SELLING PRICE]]</f>
        <v>1584000</v>
      </c>
      <c r="N872" s="12">
        <f>DAY(Transaction[[#This Row],[DATE]])</f>
        <v>20</v>
      </c>
      <c r="O872" s="12" t="str">
        <f>TEXT(Transaction[[#This Row],[DATE]],"mmm")</f>
        <v>May</v>
      </c>
      <c r="P872" s="12">
        <f>YEAR(Transaction[[#This Row],[DATE]])</f>
        <v>2022</v>
      </c>
    </row>
    <row r="873" spans="1:16" x14ac:dyDescent="0.3">
      <c r="A873" s="11">
        <v>44702</v>
      </c>
      <c r="B873" s="12" t="str" cm="1">
        <f t="array" ref="B873">_xlfn.XLOOKUP(G873,Product[[#All],[PRODUCT NAME]],Product[[#All],[CODE]],"",0,1)</f>
        <v>ELC008</v>
      </c>
      <c r="C873" s="12">
        <v>81</v>
      </c>
      <c r="D873" s="12" t="s">
        <v>53</v>
      </c>
      <c r="E873" s="12" t="s">
        <v>132</v>
      </c>
      <c r="F873" s="13">
        <v>0</v>
      </c>
      <c r="G873" s="12" t="s">
        <v>47</v>
      </c>
      <c r="H873" s="12" t="str">
        <f>VLOOKUP(LEFT(B873,3),Table2[#All],2,)</f>
        <v>Electronics</v>
      </c>
      <c r="I873" s="12" t="s">
        <v>1</v>
      </c>
      <c r="J873" s="14">
        <f>VLOOKUP(Transaction!B873,Product[#All],5,0)</f>
        <v>20000</v>
      </c>
      <c r="K873" s="14">
        <f>VLOOKUP(Transaction!B873,Product[#All],6,0)</f>
        <v>35000</v>
      </c>
      <c r="L873" s="19">
        <f>Transaction[[#This Row],[QTY]]*Transaction[[#This Row],[PURCHASE PRICE]]</f>
        <v>1620000</v>
      </c>
      <c r="M873" s="19">
        <f>Transaction[[#This Row],[QTY]]*Transaction[[#This Row],[SELLING PRICE]]</f>
        <v>2835000</v>
      </c>
      <c r="N873" s="12">
        <f>DAY(Transaction[[#This Row],[DATE]])</f>
        <v>21</v>
      </c>
      <c r="O873" s="12" t="str">
        <f>TEXT(Transaction[[#This Row],[DATE]],"mmm")</f>
        <v>May</v>
      </c>
      <c r="P873" s="12">
        <f>YEAR(Transaction[[#This Row],[DATE]])</f>
        <v>2022</v>
      </c>
    </row>
    <row r="874" spans="1:16" x14ac:dyDescent="0.3">
      <c r="A874" s="11">
        <v>44703</v>
      </c>
      <c r="B874" s="12" t="str" cm="1">
        <f t="array" ref="B874">_xlfn.XLOOKUP(G874,Product[[#All],[PRODUCT NAME]],Product[[#All],[CODE]],"",0,1)</f>
        <v>ELC007</v>
      </c>
      <c r="C874" s="12">
        <v>90</v>
      </c>
      <c r="D874" s="12" t="s">
        <v>130</v>
      </c>
      <c r="E874" s="12" t="s">
        <v>132</v>
      </c>
      <c r="F874" s="13">
        <v>0</v>
      </c>
      <c r="G874" s="12" t="s">
        <v>46</v>
      </c>
      <c r="H874" s="12" t="str">
        <f>VLOOKUP(LEFT(B874,3),Table2[#All],2,)</f>
        <v>Electronics</v>
      </c>
      <c r="I874" s="12" t="s">
        <v>1</v>
      </c>
      <c r="J874" s="14">
        <f>VLOOKUP(Transaction!B874,Product[#All],5,0)</f>
        <v>18000</v>
      </c>
      <c r="K874" s="14">
        <f>VLOOKUP(Transaction!B874,Product[#All],6,0)</f>
        <v>27000</v>
      </c>
      <c r="L874" s="19">
        <f>Transaction[[#This Row],[QTY]]*Transaction[[#This Row],[PURCHASE PRICE]]</f>
        <v>1620000</v>
      </c>
      <c r="M874" s="19">
        <f>Transaction[[#This Row],[QTY]]*Transaction[[#This Row],[SELLING PRICE]]</f>
        <v>2430000</v>
      </c>
      <c r="N874" s="12">
        <f>DAY(Transaction[[#This Row],[DATE]])</f>
        <v>22</v>
      </c>
      <c r="O874" s="12" t="str">
        <f>TEXT(Transaction[[#This Row],[DATE]],"mmm")</f>
        <v>May</v>
      </c>
      <c r="P874" s="12">
        <f>YEAR(Transaction[[#This Row],[DATE]])</f>
        <v>2022</v>
      </c>
    </row>
    <row r="875" spans="1:16" x14ac:dyDescent="0.3">
      <c r="A875" s="11">
        <v>44704</v>
      </c>
      <c r="B875" s="12" t="str" cm="1">
        <f t="array" ref="B875">_xlfn.XLOOKUP(G875,Product[[#All],[PRODUCT NAME]],Product[[#All],[CODE]],"",0,1)</f>
        <v>STA005</v>
      </c>
      <c r="C875" s="12">
        <v>86</v>
      </c>
      <c r="D875" s="12" t="s">
        <v>130</v>
      </c>
      <c r="E875" s="12" t="s">
        <v>132</v>
      </c>
      <c r="F875" s="13">
        <v>0</v>
      </c>
      <c r="G875" s="12" t="s">
        <v>35</v>
      </c>
      <c r="H875" s="12" t="str">
        <f>VLOOKUP(LEFT(B875,3),Table2[#All],2,)</f>
        <v>Stationery</v>
      </c>
      <c r="I875" s="12" t="s">
        <v>1</v>
      </c>
      <c r="J875" s="14">
        <f>VLOOKUP(Transaction!B875,Product[#All],5,0)</f>
        <v>2200</v>
      </c>
      <c r="K875" s="14">
        <f>VLOOKUP(Transaction!B875,Product[#All],6,0)</f>
        <v>3500</v>
      </c>
      <c r="L875" s="19">
        <f>Transaction[[#This Row],[QTY]]*Transaction[[#This Row],[PURCHASE PRICE]]</f>
        <v>189200</v>
      </c>
      <c r="M875" s="19">
        <f>Transaction[[#This Row],[QTY]]*Transaction[[#This Row],[SELLING PRICE]]</f>
        <v>301000</v>
      </c>
      <c r="N875" s="12">
        <f>DAY(Transaction[[#This Row],[DATE]])</f>
        <v>23</v>
      </c>
      <c r="O875" s="12" t="str">
        <f>TEXT(Transaction[[#This Row],[DATE]],"mmm")</f>
        <v>May</v>
      </c>
      <c r="P875" s="12">
        <f>YEAR(Transaction[[#This Row],[DATE]])</f>
        <v>2022</v>
      </c>
    </row>
    <row r="876" spans="1:16" x14ac:dyDescent="0.3">
      <c r="A876" s="11">
        <v>44705</v>
      </c>
      <c r="B876" s="12" t="str" cm="1">
        <f t="array" ref="B876">_xlfn.XLOOKUP(G876,Product[[#All],[PRODUCT NAME]],Product[[#All],[CODE]],"",0,1)</f>
        <v>STA007</v>
      </c>
      <c r="C876" s="12">
        <v>89</v>
      </c>
      <c r="D876" s="12" t="s">
        <v>131</v>
      </c>
      <c r="E876" s="12" t="s">
        <v>132</v>
      </c>
      <c r="F876" s="13">
        <v>0</v>
      </c>
      <c r="G876" s="12" t="s">
        <v>37</v>
      </c>
      <c r="H876" s="12" t="str">
        <f>VLOOKUP(LEFT(B876,3),Table2[#All],2,)</f>
        <v>Stationery</v>
      </c>
      <c r="I876" s="12" t="s">
        <v>1</v>
      </c>
      <c r="J876" s="14">
        <f>VLOOKUP(Transaction!B876,Product[#All],5,0)</f>
        <v>4500</v>
      </c>
      <c r="K876" s="14">
        <f>VLOOKUP(Transaction!B876,Product[#All],6,0)</f>
        <v>6800</v>
      </c>
      <c r="L876" s="19">
        <f>Transaction[[#This Row],[QTY]]*Transaction[[#This Row],[PURCHASE PRICE]]</f>
        <v>400500</v>
      </c>
      <c r="M876" s="19">
        <f>Transaction[[#This Row],[QTY]]*Transaction[[#This Row],[SELLING PRICE]]</f>
        <v>605200</v>
      </c>
      <c r="N876" s="12">
        <f>DAY(Transaction[[#This Row],[DATE]])</f>
        <v>24</v>
      </c>
      <c r="O876" s="12" t="str">
        <f>TEXT(Transaction[[#This Row],[DATE]],"mmm")</f>
        <v>May</v>
      </c>
      <c r="P876" s="12">
        <f>YEAR(Transaction[[#This Row],[DATE]])</f>
        <v>2022</v>
      </c>
    </row>
    <row r="877" spans="1:16" x14ac:dyDescent="0.3">
      <c r="A877" s="11">
        <v>44706</v>
      </c>
      <c r="B877" s="12" t="str" cm="1">
        <f t="array" ref="B877">_xlfn.XLOOKUP(G877,Product[[#All],[PRODUCT NAME]],Product[[#All],[CODE]],"",0,1)</f>
        <v>STA004</v>
      </c>
      <c r="C877" s="12">
        <v>75</v>
      </c>
      <c r="D877" s="12" t="s">
        <v>53</v>
      </c>
      <c r="E877" s="12" t="s">
        <v>132</v>
      </c>
      <c r="F877" s="13">
        <v>0</v>
      </c>
      <c r="G877" s="12" t="s">
        <v>34</v>
      </c>
      <c r="H877" s="12" t="str">
        <f>VLOOKUP(LEFT(B877,3),Table2[#All],2,)</f>
        <v>Stationery</v>
      </c>
      <c r="I877" s="12" t="s">
        <v>1</v>
      </c>
      <c r="J877" s="14">
        <f>VLOOKUP(Transaction!B877,Product[#All],5,0)</f>
        <v>1800</v>
      </c>
      <c r="K877" s="14">
        <f>VLOOKUP(Transaction!B877,Product[#All],6,0)</f>
        <v>3000</v>
      </c>
      <c r="L877" s="19">
        <f>Transaction[[#This Row],[QTY]]*Transaction[[#This Row],[PURCHASE PRICE]]</f>
        <v>135000</v>
      </c>
      <c r="M877" s="19">
        <f>Transaction[[#This Row],[QTY]]*Transaction[[#This Row],[SELLING PRICE]]</f>
        <v>225000</v>
      </c>
      <c r="N877" s="12">
        <f>DAY(Transaction[[#This Row],[DATE]])</f>
        <v>25</v>
      </c>
      <c r="O877" s="12" t="str">
        <f>TEXT(Transaction[[#This Row],[DATE]],"mmm")</f>
        <v>May</v>
      </c>
      <c r="P877" s="12">
        <f>YEAR(Transaction[[#This Row],[DATE]])</f>
        <v>2022</v>
      </c>
    </row>
    <row r="878" spans="1:16" x14ac:dyDescent="0.3">
      <c r="A878" s="11">
        <v>44707</v>
      </c>
      <c r="B878" s="12" t="str" cm="1">
        <f t="array" ref="B878">_xlfn.XLOOKUP(G878,Product[[#All],[PRODUCT NAME]],Product[[#All],[CODE]],"",0,1)</f>
        <v>STA003</v>
      </c>
      <c r="C878" s="12">
        <v>70</v>
      </c>
      <c r="D878" s="12" t="s">
        <v>130</v>
      </c>
      <c r="E878" s="12" t="s">
        <v>52</v>
      </c>
      <c r="F878" s="13">
        <v>0</v>
      </c>
      <c r="G878" s="12" t="s">
        <v>33</v>
      </c>
      <c r="H878" s="12" t="str">
        <f>VLOOKUP(LEFT(B878,3),Table2[#All],2,)</f>
        <v>Stationery</v>
      </c>
      <c r="I878" s="12" t="s">
        <v>1</v>
      </c>
      <c r="J878" s="14">
        <f>VLOOKUP(Transaction!B878,Product[#All],5,0)</f>
        <v>2500</v>
      </c>
      <c r="K878" s="14">
        <f>VLOOKUP(Transaction!B878,Product[#All],6,0)</f>
        <v>4000</v>
      </c>
      <c r="L878" s="19">
        <f>Transaction[[#This Row],[QTY]]*Transaction[[#This Row],[PURCHASE PRICE]]</f>
        <v>175000</v>
      </c>
      <c r="M878" s="19">
        <f>Transaction[[#This Row],[QTY]]*Transaction[[#This Row],[SELLING PRICE]]</f>
        <v>280000</v>
      </c>
      <c r="N878" s="12">
        <f>DAY(Transaction[[#This Row],[DATE]])</f>
        <v>26</v>
      </c>
      <c r="O878" s="12" t="str">
        <f>TEXT(Transaction[[#This Row],[DATE]],"mmm")</f>
        <v>May</v>
      </c>
      <c r="P878" s="12">
        <f>YEAR(Transaction[[#This Row],[DATE]])</f>
        <v>2022</v>
      </c>
    </row>
    <row r="879" spans="1:16" x14ac:dyDescent="0.3">
      <c r="A879" s="11">
        <v>44708</v>
      </c>
      <c r="B879" s="12" t="str" cm="1">
        <f t="array" ref="B879">_xlfn.XLOOKUP(G879,Product[[#All],[PRODUCT NAME]],Product[[#All],[CODE]],"",0,1)</f>
        <v>BEV007</v>
      </c>
      <c r="C879" s="12">
        <v>85</v>
      </c>
      <c r="D879" s="12" t="s">
        <v>53</v>
      </c>
      <c r="E879" s="12" t="s">
        <v>52</v>
      </c>
      <c r="F879" s="13">
        <v>0</v>
      </c>
      <c r="G879" s="12" t="s">
        <v>17</v>
      </c>
      <c r="H879" s="12" t="str">
        <f>VLOOKUP(LEFT(B879,3),Table2[#All],2,)</f>
        <v>Beverage</v>
      </c>
      <c r="I879" s="12" t="s">
        <v>1</v>
      </c>
      <c r="J879" s="14">
        <f>VLOOKUP(Transaction!B879,Product[#All],5,0)</f>
        <v>9800</v>
      </c>
      <c r="K879" s="14">
        <f>VLOOKUP(Transaction!B879,Product[#All],6,0)</f>
        <v>12500</v>
      </c>
      <c r="L879" s="19">
        <f>Transaction[[#This Row],[QTY]]*Transaction[[#This Row],[PURCHASE PRICE]]</f>
        <v>833000</v>
      </c>
      <c r="M879" s="19">
        <f>Transaction[[#This Row],[QTY]]*Transaction[[#This Row],[SELLING PRICE]]</f>
        <v>1062500</v>
      </c>
      <c r="N879" s="12">
        <f>DAY(Transaction[[#This Row],[DATE]])</f>
        <v>27</v>
      </c>
      <c r="O879" s="12" t="str">
        <f>TEXT(Transaction[[#This Row],[DATE]],"mmm")</f>
        <v>May</v>
      </c>
      <c r="P879" s="12">
        <f>YEAR(Transaction[[#This Row],[DATE]])</f>
        <v>2022</v>
      </c>
    </row>
    <row r="880" spans="1:16" x14ac:dyDescent="0.3">
      <c r="A880" s="11">
        <v>44709</v>
      </c>
      <c r="B880" s="12" t="str" cm="1">
        <f t="array" ref="B880">_xlfn.XLOOKUP(G880,Product[[#All],[PRODUCT NAME]],Product[[#All],[CODE]],"",0,1)</f>
        <v>STA001</v>
      </c>
      <c r="C880" s="12">
        <v>75</v>
      </c>
      <c r="D880" s="12" t="s">
        <v>53</v>
      </c>
      <c r="E880" s="12" t="s">
        <v>52</v>
      </c>
      <c r="F880" s="13">
        <v>0</v>
      </c>
      <c r="G880" s="12" t="s">
        <v>31</v>
      </c>
      <c r="H880" s="12" t="str">
        <f>VLOOKUP(LEFT(B880,3),Table2[#All],2,)</f>
        <v>Stationery</v>
      </c>
      <c r="I880" s="12" t="s">
        <v>1</v>
      </c>
      <c r="J880" s="14">
        <f>VLOOKUP(Transaction!B880,Product[#All],5,0)</f>
        <v>9500</v>
      </c>
      <c r="K880" s="14">
        <f>VLOOKUP(Transaction!B880,Product[#All],6,0)</f>
        <v>12000</v>
      </c>
      <c r="L880" s="19">
        <f>Transaction[[#This Row],[QTY]]*Transaction[[#This Row],[PURCHASE PRICE]]</f>
        <v>712500</v>
      </c>
      <c r="M880" s="19">
        <f>Transaction[[#This Row],[QTY]]*Transaction[[#This Row],[SELLING PRICE]]</f>
        <v>900000</v>
      </c>
      <c r="N880" s="12">
        <f>DAY(Transaction[[#This Row],[DATE]])</f>
        <v>28</v>
      </c>
      <c r="O880" s="12" t="str">
        <f>TEXT(Transaction[[#This Row],[DATE]],"mmm")</f>
        <v>May</v>
      </c>
      <c r="P880" s="12">
        <f>YEAR(Transaction[[#This Row],[DATE]])</f>
        <v>2022</v>
      </c>
    </row>
    <row r="881" spans="1:16" x14ac:dyDescent="0.3">
      <c r="A881" s="11">
        <v>44710</v>
      </c>
      <c r="B881" s="12" t="str" cm="1">
        <f t="array" ref="B881">_xlfn.XLOOKUP(G881,Product[[#All],[PRODUCT NAME]],Product[[#All],[CODE]],"",0,1)</f>
        <v>FOD002</v>
      </c>
      <c r="C881" s="12">
        <v>79</v>
      </c>
      <c r="D881" s="12" t="s">
        <v>53</v>
      </c>
      <c r="E881" s="12" t="s">
        <v>52</v>
      </c>
      <c r="F881" s="13">
        <v>0</v>
      </c>
      <c r="G881" s="12" t="s">
        <v>2</v>
      </c>
      <c r="H881" s="12" t="str">
        <f>VLOOKUP(LEFT(B881,3),Table2[#All],2,)</f>
        <v>Food</v>
      </c>
      <c r="I881" s="12" t="s">
        <v>1</v>
      </c>
      <c r="J881" s="14">
        <f>VLOOKUP(Transaction!B881,Product[#All],5,0)</f>
        <v>15500</v>
      </c>
      <c r="K881" s="14">
        <f>VLOOKUP(Transaction!B881,Product[#All],6,0)</f>
        <v>18000</v>
      </c>
      <c r="L881" s="19">
        <f>Transaction[[#This Row],[QTY]]*Transaction[[#This Row],[PURCHASE PRICE]]</f>
        <v>1224500</v>
      </c>
      <c r="M881" s="19">
        <f>Transaction[[#This Row],[QTY]]*Transaction[[#This Row],[SELLING PRICE]]</f>
        <v>1422000</v>
      </c>
      <c r="N881" s="12">
        <f>DAY(Transaction[[#This Row],[DATE]])</f>
        <v>29</v>
      </c>
      <c r="O881" s="12" t="str">
        <f>TEXT(Transaction[[#This Row],[DATE]],"mmm")</f>
        <v>May</v>
      </c>
      <c r="P881" s="12">
        <f>YEAR(Transaction[[#This Row],[DATE]])</f>
        <v>2022</v>
      </c>
    </row>
    <row r="882" spans="1:16" x14ac:dyDescent="0.3">
      <c r="A882" s="11">
        <v>44711</v>
      </c>
      <c r="B882" s="12" t="str" cm="1">
        <f t="array" ref="B882">_xlfn.XLOOKUP(G882,Product[[#All],[PRODUCT NAME]],Product[[#All],[CODE]],"",0,1)</f>
        <v>FOD001</v>
      </c>
      <c r="C882" s="12">
        <v>86</v>
      </c>
      <c r="D882" s="12" t="s">
        <v>131</v>
      </c>
      <c r="E882" s="12" t="s">
        <v>52</v>
      </c>
      <c r="F882" s="13">
        <v>0</v>
      </c>
      <c r="G882" s="12" t="s">
        <v>0</v>
      </c>
      <c r="H882" s="12" t="str">
        <f>VLOOKUP(LEFT(B882,3),Table2[#All],2,)</f>
        <v>Food</v>
      </c>
      <c r="I882" s="12" t="s">
        <v>1</v>
      </c>
      <c r="J882" s="14">
        <f>VLOOKUP(Transaction!B882,Product[#All],5,0)</f>
        <v>9000</v>
      </c>
      <c r="K882" s="14">
        <f>VLOOKUP(Transaction!B882,Product[#All],6,0)</f>
        <v>11000</v>
      </c>
      <c r="L882" s="19">
        <f>Transaction[[#This Row],[QTY]]*Transaction[[#This Row],[PURCHASE PRICE]]</f>
        <v>774000</v>
      </c>
      <c r="M882" s="19">
        <f>Transaction[[#This Row],[QTY]]*Transaction[[#This Row],[SELLING PRICE]]</f>
        <v>946000</v>
      </c>
      <c r="N882" s="12">
        <f>DAY(Transaction[[#This Row],[DATE]])</f>
        <v>30</v>
      </c>
      <c r="O882" s="12" t="str">
        <f>TEXT(Transaction[[#This Row],[DATE]],"mmm")</f>
        <v>May</v>
      </c>
      <c r="P882" s="12">
        <f>YEAR(Transaction[[#This Row],[DATE]])</f>
        <v>2022</v>
      </c>
    </row>
    <row r="883" spans="1:16" x14ac:dyDescent="0.3">
      <c r="A883" s="11">
        <v>44712</v>
      </c>
      <c r="B883" s="12" t="str" cm="1">
        <f t="array" ref="B883">_xlfn.XLOOKUP(G883,Product[[#All],[PRODUCT NAME]],Product[[#All],[CODE]],"",0,1)</f>
        <v>BEV001</v>
      </c>
      <c r="C883" s="12">
        <v>70</v>
      </c>
      <c r="D883" s="12" t="s">
        <v>131</v>
      </c>
      <c r="E883" s="12" t="s">
        <v>132</v>
      </c>
      <c r="F883" s="13">
        <v>0</v>
      </c>
      <c r="G883" s="12" t="s">
        <v>11</v>
      </c>
      <c r="H883" s="12" t="str">
        <f>VLOOKUP(LEFT(B883,3),Table2[#All],2,)</f>
        <v>Beverage</v>
      </c>
      <c r="I883" s="12" t="s">
        <v>1</v>
      </c>
      <c r="J883" s="14">
        <f>VLOOKUP(Transaction!B883,Product[#All],5,0)</f>
        <v>3750</v>
      </c>
      <c r="K883" s="14">
        <f>VLOOKUP(Transaction!B883,Product[#All],6,0)</f>
        <v>5000</v>
      </c>
      <c r="L883" s="19">
        <f>Transaction[[#This Row],[QTY]]*Transaction[[#This Row],[PURCHASE PRICE]]</f>
        <v>262500</v>
      </c>
      <c r="M883" s="19">
        <f>Transaction[[#This Row],[QTY]]*Transaction[[#This Row],[SELLING PRICE]]</f>
        <v>350000</v>
      </c>
      <c r="N883" s="12">
        <f>DAY(Transaction[[#This Row],[DATE]])</f>
        <v>31</v>
      </c>
      <c r="O883" s="12" t="str">
        <f>TEXT(Transaction[[#This Row],[DATE]],"mmm")</f>
        <v>May</v>
      </c>
      <c r="P883" s="12">
        <f>YEAR(Transaction[[#This Row],[DATE]])</f>
        <v>2022</v>
      </c>
    </row>
    <row r="884" spans="1:16" x14ac:dyDescent="0.3">
      <c r="A884" s="11">
        <v>44713</v>
      </c>
      <c r="B884" s="12" t="str" cm="1">
        <f t="array" ref="B884">_xlfn.XLOOKUP(G884,Product[[#All],[PRODUCT NAME]],Product[[#All],[CODE]],"",0,1)</f>
        <v>ELC002</v>
      </c>
      <c r="C884" s="12">
        <v>78</v>
      </c>
      <c r="D884" s="12" t="s">
        <v>131</v>
      </c>
      <c r="E884" s="12" t="s">
        <v>52</v>
      </c>
      <c r="F884" s="13">
        <v>0</v>
      </c>
      <c r="G884" s="12" t="s">
        <v>42</v>
      </c>
      <c r="H884" s="12" t="str">
        <f>VLOOKUP(LEFT(B884,3),Table2[#All],2,)</f>
        <v>Electronics</v>
      </c>
      <c r="I884" s="12" t="s">
        <v>1</v>
      </c>
      <c r="J884" s="14">
        <f>VLOOKUP(Transaction!B884,Product[#All],5,0)</f>
        <v>20000</v>
      </c>
      <c r="K884" s="14">
        <f>VLOOKUP(Transaction!B884,Product[#All],6,0)</f>
        <v>30000</v>
      </c>
      <c r="L884" s="19">
        <f>Transaction[[#This Row],[QTY]]*Transaction[[#This Row],[PURCHASE PRICE]]</f>
        <v>1560000</v>
      </c>
      <c r="M884" s="19">
        <f>Transaction[[#This Row],[QTY]]*Transaction[[#This Row],[SELLING PRICE]]</f>
        <v>2340000</v>
      </c>
      <c r="N884" s="12">
        <f>DAY(Transaction[[#This Row],[DATE]])</f>
        <v>1</v>
      </c>
      <c r="O884" s="12" t="str">
        <f>TEXT(Transaction[[#This Row],[DATE]],"mmm")</f>
        <v>Jun</v>
      </c>
      <c r="P884" s="12">
        <f>YEAR(Transaction[[#This Row],[DATE]])</f>
        <v>2022</v>
      </c>
    </row>
    <row r="885" spans="1:16" x14ac:dyDescent="0.3">
      <c r="A885" s="11">
        <v>44714</v>
      </c>
      <c r="B885" s="12" t="str" cm="1">
        <f t="array" ref="B885">_xlfn.XLOOKUP(G885,Product[[#All],[PRODUCT NAME]],Product[[#All],[CODE]],"",0,1)</f>
        <v>BEV008</v>
      </c>
      <c r="C885" s="12">
        <v>87</v>
      </c>
      <c r="D885" s="12" t="s">
        <v>53</v>
      </c>
      <c r="E885" s="12" t="s">
        <v>132</v>
      </c>
      <c r="F885" s="13">
        <v>0</v>
      </c>
      <c r="G885" s="12" t="s">
        <v>18</v>
      </c>
      <c r="H885" s="12" t="str">
        <f>VLOOKUP(LEFT(B885,3),Table2[#All],2,)</f>
        <v>Beverage</v>
      </c>
      <c r="I885" s="12" t="s">
        <v>1</v>
      </c>
      <c r="J885" s="14">
        <f>VLOOKUP(Transaction!B885,Product[#All],5,0)</f>
        <v>11000</v>
      </c>
      <c r="K885" s="14">
        <f>VLOOKUP(Transaction!B885,Product[#All],6,0)</f>
        <v>14000</v>
      </c>
      <c r="L885" s="19">
        <f>Transaction[[#This Row],[QTY]]*Transaction[[#This Row],[PURCHASE PRICE]]</f>
        <v>957000</v>
      </c>
      <c r="M885" s="19">
        <f>Transaction[[#This Row],[QTY]]*Transaction[[#This Row],[SELLING PRICE]]</f>
        <v>1218000</v>
      </c>
      <c r="N885" s="12">
        <f>DAY(Transaction[[#This Row],[DATE]])</f>
        <v>2</v>
      </c>
      <c r="O885" s="12" t="str">
        <f>TEXT(Transaction[[#This Row],[DATE]],"mmm")</f>
        <v>Jun</v>
      </c>
      <c r="P885" s="12">
        <f>YEAR(Transaction[[#This Row],[DATE]])</f>
        <v>2022</v>
      </c>
    </row>
    <row r="886" spans="1:16" x14ac:dyDescent="0.3">
      <c r="A886" s="11">
        <v>44715</v>
      </c>
      <c r="B886" s="12" t="str" cm="1">
        <f t="array" ref="B886">_xlfn.XLOOKUP(G886,Product[[#All],[PRODUCT NAME]],Product[[#All],[CODE]],"",0,1)</f>
        <v>PRC006</v>
      </c>
      <c r="C886" s="12">
        <v>79</v>
      </c>
      <c r="D886" s="12" t="s">
        <v>130</v>
      </c>
      <c r="E886" s="12" t="s">
        <v>132</v>
      </c>
      <c r="F886" s="13">
        <v>0</v>
      </c>
      <c r="G886" s="12" t="s">
        <v>26</v>
      </c>
      <c r="H886" s="12" t="str">
        <f>VLOOKUP(LEFT(B886,3),Table2[#All],2,)</f>
        <v>Personal Care</v>
      </c>
      <c r="I886" s="12" t="s">
        <v>1</v>
      </c>
      <c r="J886" s="14">
        <f>VLOOKUP(Transaction!B886,Product[#All],5,0)</f>
        <v>14000</v>
      </c>
      <c r="K886" s="14">
        <f>VLOOKUP(Transaction!B886,Product[#All],6,0)</f>
        <v>17500</v>
      </c>
      <c r="L886" s="19">
        <f>Transaction[[#This Row],[QTY]]*Transaction[[#This Row],[PURCHASE PRICE]]</f>
        <v>1106000</v>
      </c>
      <c r="M886" s="19">
        <f>Transaction[[#This Row],[QTY]]*Transaction[[#This Row],[SELLING PRICE]]</f>
        <v>1382500</v>
      </c>
      <c r="N886" s="12">
        <f>DAY(Transaction[[#This Row],[DATE]])</f>
        <v>3</v>
      </c>
      <c r="O886" s="12" t="str">
        <f>TEXT(Transaction[[#This Row],[DATE]],"mmm")</f>
        <v>Jun</v>
      </c>
      <c r="P886" s="12">
        <f>YEAR(Transaction[[#This Row],[DATE]])</f>
        <v>2022</v>
      </c>
    </row>
    <row r="887" spans="1:16" x14ac:dyDescent="0.3">
      <c r="A887" s="11">
        <v>44716</v>
      </c>
      <c r="B887" s="12" t="str" cm="1">
        <f t="array" ref="B887">_xlfn.XLOOKUP(G887,Product[[#All],[PRODUCT NAME]],Product[[#All],[CODE]],"",0,1)</f>
        <v>BEV003</v>
      </c>
      <c r="C887" s="12">
        <v>77</v>
      </c>
      <c r="D887" s="12" t="s">
        <v>130</v>
      </c>
      <c r="E887" s="12" t="s">
        <v>132</v>
      </c>
      <c r="F887" s="13">
        <v>0</v>
      </c>
      <c r="G887" s="12" t="s">
        <v>13</v>
      </c>
      <c r="H887" s="12" t="str">
        <f>VLOOKUP(LEFT(B887,3),Table2[#All],2,)</f>
        <v>Beverage</v>
      </c>
      <c r="I887" s="12" t="s">
        <v>1</v>
      </c>
      <c r="J887" s="14">
        <f>VLOOKUP(Transaction!B887,Product[#All],5,0)</f>
        <v>3000</v>
      </c>
      <c r="K887" s="14">
        <f>VLOOKUP(Transaction!B887,Product[#All],6,0)</f>
        <v>4500</v>
      </c>
      <c r="L887" s="19">
        <f>Transaction[[#This Row],[QTY]]*Transaction[[#This Row],[PURCHASE PRICE]]</f>
        <v>231000</v>
      </c>
      <c r="M887" s="19">
        <f>Transaction[[#This Row],[QTY]]*Transaction[[#This Row],[SELLING PRICE]]</f>
        <v>346500</v>
      </c>
      <c r="N887" s="12">
        <f>DAY(Transaction[[#This Row],[DATE]])</f>
        <v>4</v>
      </c>
      <c r="O887" s="12" t="str">
        <f>TEXT(Transaction[[#This Row],[DATE]],"mmm")</f>
        <v>Jun</v>
      </c>
      <c r="P887" s="12">
        <f>YEAR(Transaction[[#This Row],[DATE]])</f>
        <v>2022</v>
      </c>
    </row>
    <row r="888" spans="1:16" x14ac:dyDescent="0.3">
      <c r="A888" s="11">
        <v>44717</v>
      </c>
      <c r="B888" s="12" t="str" cm="1">
        <f t="array" ref="B888">_xlfn.XLOOKUP(G888,Product[[#All],[PRODUCT NAME]],Product[[#All],[CODE]],"",0,1)</f>
        <v>ELC005</v>
      </c>
      <c r="C888" s="12">
        <v>73</v>
      </c>
      <c r="D888" s="12" t="s">
        <v>53</v>
      </c>
      <c r="E888" s="12" t="s">
        <v>52</v>
      </c>
      <c r="F888" s="13">
        <v>0</v>
      </c>
      <c r="G888" s="12" t="s">
        <v>45</v>
      </c>
      <c r="H888" s="12" t="str">
        <f>VLOOKUP(LEFT(B888,3),Table2[#All],2,)</f>
        <v>Electronics</v>
      </c>
      <c r="I888" s="12" t="s">
        <v>1</v>
      </c>
      <c r="J888" s="14">
        <f>VLOOKUP(Transaction!B888,Product[#All],5,0)</f>
        <v>25000</v>
      </c>
      <c r="K888" s="14">
        <f>VLOOKUP(Transaction!B888,Product[#All],6,0)</f>
        <v>35000</v>
      </c>
      <c r="L888" s="19">
        <f>Transaction[[#This Row],[QTY]]*Transaction[[#This Row],[PURCHASE PRICE]]</f>
        <v>1825000</v>
      </c>
      <c r="M888" s="19">
        <f>Transaction[[#This Row],[QTY]]*Transaction[[#This Row],[SELLING PRICE]]</f>
        <v>2555000</v>
      </c>
      <c r="N888" s="12">
        <f>DAY(Transaction[[#This Row],[DATE]])</f>
        <v>5</v>
      </c>
      <c r="O888" s="12" t="str">
        <f>TEXT(Transaction[[#This Row],[DATE]],"mmm")</f>
        <v>Jun</v>
      </c>
      <c r="P888" s="12">
        <f>YEAR(Transaction[[#This Row],[DATE]])</f>
        <v>2022</v>
      </c>
    </row>
    <row r="889" spans="1:16" x14ac:dyDescent="0.3">
      <c r="A889" s="11">
        <v>44718</v>
      </c>
      <c r="B889" s="12" t="str" cm="1">
        <f t="array" ref="B889">_xlfn.XLOOKUP(G889,Product[[#All],[PRODUCT NAME]],Product[[#All],[CODE]],"",0,1)</f>
        <v>STA010</v>
      </c>
      <c r="C889" s="12">
        <v>81</v>
      </c>
      <c r="D889" s="12" t="s">
        <v>130</v>
      </c>
      <c r="E889" s="12" t="s">
        <v>52</v>
      </c>
      <c r="F889" s="13">
        <v>0</v>
      </c>
      <c r="G889" s="12" t="s">
        <v>40</v>
      </c>
      <c r="H889" s="12" t="str">
        <f>VLOOKUP(LEFT(B889,3),Table2[#All],2,)</f>
        <v>Stationery</v>
      </c>
      <c r="I889" s="12" t="s">
        <v>1</v>
      </c>
      <c r="J889" s="14">
        <f>VLOOKUP(Transaction!B889,Product[#All],5,0)</f>
        <v>3800</v>
      </c>
      <c r="K889" s="14">
        <f>VLOOKUP(Transaction!B889,Product[#All],6,0)</f>
        <v>5500</v>
      </c>
      <c r="L889" s="19">
        <f>Transaction[[#This Row],[QTY]]*Transaction[[#This Row],[PURCHASE PRICE]]</f>
        <v>307800</v>
      </c>
      <c r="M889" s="19">
        <f>Transaction[[#This Row],[QTY]]*Transaction[[#This Row],[SELLING PRICE]]</f>
        <v>445500</v>
      </c>
      <c r="N889" s="12">
        <f>DAY(Transaction[[#This Row],[DATE]])</f>
        <v>6</v>
      </c>
      <c r="O889" s="12" t="str">
        <f>TEXT(Transaction[[#This Row],[DATE]],"mmm")</f>
        <v>Jun</v>
      </c>
      <c r="P889" s="12">
        <f>YEAR(Transaction[[#This Row],[DATE]])</f>
        <v>2022</v>
      </c>
    </row>
    <row r="890" spans="1:16" x14ac:dyDescent="0.3">
      <c r="A890" s="11">
        <v>44719</v>
      </c>
      <c r="B890" s="12" t="str" cm="1">
        <f t="array" ref="B890">_xlfn.XLOOKUP(G890,Product[[#All],[PRODUCT NAME]],Product[[#All],[CODE]],"",0,1)</f>
        <v>FOD001</v>
      </c>
      <c r="C890" s="12">
        <v>84</v>
      </c>
      <c r="D890" s="12" t="s">
        <v>130</v>
      </c>
      <c r="E890" s="12" t="s">
        <v>132</v>
      </c>
      <c r="F890" s="13">
        <v>0</v>
      </c>
      <c r="G890" s="12" t="s">
        <v>0</v>
      </c>
      <c r="H890" s="12" t="str">
        <f>VLOOKUP(LEFT(B890,3),Table2[#All],2,)</f>
        <v>Food</v>
      </c>
      <c r="I890" s="12" t="s">
        <v>1</v>
      </c>
      <c r="J890" s="14">
        <f>VLOOKUP(Transaction!B890,Product[#All],5,0)</f>
        <v>9000</v>
      </c>
      <c r="K890" s="14">
        <f>VLOOKUP(Transaction!B890,Product[#All],6,0)</f>
        <v>11000</v>
      </c>
      <c r="L890" s="19">
        <f>Transaction[[#This Row],[QTY]]*Transaction[[#This Row],[PURCHASE PRICE]]</f>
        <v>756000</v>
      </c>
      <c r="M890" s="19">
        <f>Transaction[[#This Row],[QTY]]*Transaction[[#This Row],[SELLING PRICE]]</f>
        <v>924000</v>
      </c>
      <c r="N890" s="12">
        <f>DAY(Transaction[[#This Row],[DATE]])</f>
        <v>7</v>
      </c>
      <c r="O890" s="12" t="str">
        <f>TEXT(Transaction[[#This Row],[DATE]],"mmm")</f>
        <v>Jun</v>
      </c>
      <c r="P890" s="12">
        <f>YEAR(Transaction[[#This Row],[DATE]])</f>
        <v>2022</v>
      </c>
    </row>
    <row r="891" spans="1:16" x14ac:dyDescent="0.3">
      <c r="A891" s="11">
        <v>44720</v>
      </c>
      <c r="B891" s="12" t="str" cm="1">
        <f t="array" ref="B891">_xlfn.XLOOKUP(G891,Product[[#All],[PRODUCT NAME]],Product[[#All],[CODE]],"",0,1)</f>
        <v>ELC009</v>
      </c>
      <c r="C891" s="12">
        <v>75</v>
      </c>
      <c r="D891" s="12" t="s">
        <v>130</v>
      </c>
      <c r="E891" s="12" t="s">
        <v>52</v>
      </c>
      <c r="F891" s="13">
        <v>0</v>
      </c>
      <c r="G891" s="12" t="s">
        <v>48</v>
      </c>
      <c r="H891" s="12" t="str">
        <f>VLOOKUP(LEFT(B891,3),Table2[#All],2,)</f>
        <v>Electronics</v>
      </c>
      <c r="I891" s="12" t="s">
        <v>1</v>
      </c>
      <c r="J891" s="14">
        <f>VLOOKUP(Transaction!B891,Product[#All],5,0)</f>
        <v>12000</v>
      </c>
      <c r="K891" s="14">
        <f>VLOOKUP(Transaction!B891,Product[#All],6,0)</f>
        <v>20000</v>
      </c>
      <c r="L891" s="19">
        <f>Transaction[[#This Row],[QTY]]*Transaction[[#This Row],[PURCHASE PRICE]]</f>
        <v>900000</v>
      </c>
      <c r="M891" s="19">
        <f>Transaction[[#This Row],[QTY]]*Transaction[[#This Row],[SELLING PRICE]]</f>
        <v>1500000</v>
      </c>
      <c r="N891" s="12">
        <f>DAY(Transaction[[#This Row],[DATE]])</f>
        <v>8</v>
      </c>
      <c r="O891" s="12" t="str">
        <f>TEXT(Transaction[[#This Row],[DATE]],"mmm")</f>
        <v>Jun</v>
      </c>
      <c r="P891" s="12">
        <f>YEAR(Transaction[[#This Row],[DATE]])</f>
        <v>2022</v>
      </c>
    </row>
    <row r="892" spans="1:16" x14ac:dyDescent="0.3">
      <c r="A892" s="11">
        <v>44721</v>
      </c>
      <c r="B892" s="12" t="str" cm="1">
        <f t="array" ref="B892">_xlfn.XLOOKUP(G892,Product[[#All],[PRODUCT NAME]],Product[[#All],[CODE]],"",0,1)</f>
        <v>FOD002</v>
      </c>
      <c r="C892" s="12">
        <v>82</v>
      </c>
      <c r="D892" s="12" t="s">
        <v>53</v>
      </c>
      <c r="E892" s="12" t="s">
        <v>132</v>
      </c>
      <c r="F892" s="13">
        <v>0</v>
      </c>
      <c r="G892" s="12" t="s">
        <v>2</v>
      </c>
      <c r="H892" s="12" t="str">
        <f>VLOOKUP(LEFT(B892,3),Table2[#All],2,)</f>
        <v>Food</v>
      </c>
      <c r="I892" s="12" t="s">
        <v>1</v>
      </c>
      <c r="J892" s="14">
        <f>VLOOKUP(Transaction!B892,Product[#All],5,0)</f>
        <v>15500</v>
      </c>
      <c r="K892" s="14">
        <f>VLOOKUP(Transaction!B892,Product[#All],6,0)</f>
        <v>18000</v>
      </c>
      <c r="L892" s="19">
        <f>Transaction[[#This Row],[QTY]]*Transaction[[#This Row],[PURCHASE PRICE]]</f>
        <v>1271000</v>
      </c>
      <c r="M892" s="19">
        <f>Transaction[[#This Row],[QTY]]*Transaction[[#This Row],[SELLING PRICE]]</f>
        <v>1476000</v>
      </c>
      <c r="N892" s="12">
        <f>DAY(Transaction[[#This Row],[DATE]])</f>
        <v>9</v>
      </c>
      <c r="O892" s="12" t="str">
        <f>TEXT(Transaction[[#This Row],[DATE]],"mmm")</f>
        <v>Jun</v>
      </c>
      <c r="P892" s="12">
        <f>YEAR(Transaction[[#This Row],[DATE]])</f>
        <v>2022</v>
      </c>
    </row>
    <row r="893" spans="1:16" x14ac:dyDescent="0.3">
      <c r="A893" s="11">
        <v>44722</v>
      </c>
      <c r="B893" s="12" t="str" cm="1">
        <f t="array" ref="B893">_xlfn.XLOOKUP(G893,Product[[#All],[PRODUCT NAME]],Product[[#All],[CODE]],"",0,1)</f>
        <v>PRC002</v>
      </c>
      <c r="C893" s="12">
        <v>85</v>
      </c>
      <c r="D893" s="12" t="s">
        <v>53</v>
      </c>
      <c r="E893" s="12" t="s">
        <v>132</v>
      </c>
      <c r="F893" s="13">
        <v>0</v>
      </c>
      <c r="G893" s="12" t="s">
        <v>22</v>
      </c>
      <c r="H893" s="12" t="str">
        <f>VLOOKUP(LEFT(B893,3),Table2[#All],2,)</f>
        <v>Personal Care</v>
      </c>
      <c r="I893" s="12" t="s">
        <v>1</v>
      </c>
      <c r="J893" s="14">
        <f>VLOOKUP(Transaction!B893,Product[#All],5,0)</f>
        <v>15000</v>
      </c>
      <c r="K893" s="14">
        <f>VLOOKUP(Transaction!B893,Product[#All],6,0)</f>
        <v>18000</v>
      </c>
      <c r="L893" s="19">
        <f>Transaction[[#This Row],[QTY]]*Transaction[[#This Row],[PURCHASE PRICE]]</f>
        <v>1275000</v>
      </c>
      <c r="M893" s="19">
        <f>Transaction[[#This Row],[QTY]]*Transaction[[#This Row],[SELLING PRICE]]</f>
        <v>1530000</v>
      </c>
      <c r="N893" s="12">
        <f>DAY(Transaction[[#This Row],[DATE]])</f>
        <v>10</v>
      </c>
      <c r="O893" s="12" t="str">
        <f>TEXT(Transaction[[#This Row],[DATE]],"mmm")</f>
        <v>Jun</v>
      </c>
      <c r="P893" s="12">
        <f>YEAR(Transaction[[#This Row],[DATE]])</f>
        <v>2022</v>
      </c>
    </row>
    <row r="894" spans="1:16" x14ac:dyDescent="0.3">
      <c r="A894" s="11">
        <v>44723</v>
      </c>
      <c r="B894" s="12" t="str" cm="1">
        <f t="array" ref="B894">_xlfn.XLOOKUP(G894,Product[[#All],[PRODUCT NAME]],Product[[#All],[CODE]],"",0,1)</f>
        <v>FOD007</v>
      </c>
      <c r="C894" s="12">
        <v>73</v>
      </c>
      <c r="D894" s="12" t="s">
        <v>131</v>
      </c>
      <c r="E894" s="12" t="s">
        <v>132</v>
      </c>
      <c r="F894" s="13">
        <v>0</v>
      </c>
      <c r="G894" s="12" t="s">
        <v>7</v>
      </c>
      <c r="H894" s="12" t="str">
        <f>VLOOKUP(LEFT(B894,3),Table2[#All],2,)</f>
        <v>Food</v>
      </c>
      <c r="I894" s="12" t="s">
        <v>1</v>
      </c>
      <c r="J894" s="14">
        <f>VLOOKUP(Transaction!B894,Product[#All],5,0)</f>
        <v>7200</v>
      </c>
      <c r="K894" s="14">
        <f>VLOOKUP(Transaction!B894,Product[#All],6,0)</f>
        <v>9500</v>
      </c>
      <c r="L894" s="19">
        <f>Transaction[[#This Row],[QTY]]*Transaction[[#This Row],[PURCHASE PRICE]]</f>
        <v>525600</v>
      </c>
      <c r="M894" s="19">
        <f>Transaction[[#This Row],[QTY]]*Transaction[[#This Row],[SELLING PRICE]]</f>
        <v>693500</v>
      </c>
      <c r="N894" s="12">
        <f>DAY(Transaction[[#This Row],[DATE]])</f>
        <v>11</v>
      </c>
      <c r="O894" s="12" t="str">
        <f>TEXT(Transaction[[#This Row],[DATE]],"mmm")</f>
        <v>Jun</v>
      </c>
      <c r="P894" s="12">
        <f>YEAR(Transaction[[#This Row],[DATE]])</f>
        <v>2022</v>
      </c>
    </row>
    <row r="895" spans="1:16" x14ac:dyDescent="0.3">
      <c r="A895" s="11">
        <v>44724</v>
      </c>
      <c r="B895" s="12" t="str" cm="1">
        <f t="array" ref="B895">_xlfn.XLOOKUP(G895,Product[[#All],[PRODUCT NAME]],Product[[#All],[CODE]],"",0,1)</f>
        <v>FOD007</v>
      </c>
      <c r="C895" s="12">
        <v>90</v>
      </c>
      <c r="D895" s="12" t="s">
        <v>53</v>
      </c>
      <c r="E895" s="12" t="s">
        <v>132</v>
      </c>
      <c r="F895" s="13">
        <v>0</v>
      </c>
      <c r="G895" s="12" t="s">
        <v>7</v>
      </c>
      <c r="H895" s="12" t="str">
        <f>VLOOKUP(LEFT(B895,3),Table2[#All],2,)</f>
        <v>Food</v>
      </c>
      <c r="I895" s="12" t="s">
        <v>1</v>
      </c>
      <c r="J895" s="14">
        <f>VLOOKUP(Transaction!B895,Product[#All],5,0)</f>
        <v>7200</v>
      </c>
      <c r="K895" s="14">
        <f>VLOOKUP(Transaction!B895,Product[#All],6,0)</f>
        <v>9500</v>
      </c>
      <c r="L895" s="19">
        <f>Transaction[[#This Row],[QTY]]*Transaction[[#This Row],[PURCHASE PRICE]]</f>
        <v>648000</v>
      </c>
      <c r="M895" s="19">
        <f>Transaction[[#This Row],[QTY]]*Transaction[[#This Row],[SELLING PRICE]]</f>
        <v>855000</v>
      </c>
      <c r="N895" s="12">
        <f>DAY(Transaction[[#This Row],[DATE]])</f>
        <v>12</v>
      </c>
      <c r="O895" s="12" t="str">
        <f>TEXT(Transaction[[#This Row],[DATE]],"mmm")</f>
        <v>Jun</v>
      </c>
      <c r="P895" s="12">
        <f>YEAR(Transaction[[#This Row],[DATE]])</f>
        <v>2022</v>
      </c>
    </row>
    <row r="896" spans="1:16" x14ac:dyDescent="0.3">
      <c r="A896" s="11">
        <v>44725</v>
      </c>
      <c r="B896" s="12" t="str" cm="1">
        <f t="array" ref="B896">_xlfn.XLOOKUP(G896,Product[[#All],[PRODUCT NAME]],Product[[#All],[CODE]],"",0,1)</f>
        <v>FOD009</v>
      </c>
      <c r="C896" s="12">
        <v>88</v>
      </c>
      <c r="D896" s="12" t="s">
        <v>130</v>
      </c>
      <c r="E896" s="12" t="s">
        <v>132</v>
      </c>
      <c r="F896" s="13">
        <v>0</v>
      </c>
      <c r="G896" s="12" t="s">
        <v>9</v>
      </c>
      <c r="H896" s="12" t="str">
        <f>VLOOKUP(LEFT(B896,3),Table2[#All],2,)</f>
        <v>Food</v>
      </c>
      <c r="I896" s="12" t="s">
        <v>1</v>
      </c>
      <c r="J896" s="14">
        <f>VLOOKUP(Transaction!B896,Product[#All],5,0)</f>
        <v>5500</v>
      </c>
      <c r="K896" s="14">
        <f>VLOOKUP(Transaction!B896,Product[#All],6,0)</f>
        <v>7250</v>
      </c>
      <c r="L896" s="19">
        <f>Transaction[[#This Row],[QTY]]*Transaction[[#This Row],[PURCHASE PRICE]]</f>
        <v>484000</v>
      </c>
      <c r="M896" s="19">
        <f>Transaction[[#This Row],[QTY]]*Transaction[[#This Row],[SELLING PRICE]]</f>
        <v>638000</v>
      </c>
      <c r="N896" s="12">
        <f>DAY(Transaction[[#This Row],[DATE]])</f>
        <v>13</v>
      </c>
      <c r="O896" s="12" t="str">
        <f>TEXT(Transaction[[#This Row],[DATE]],"mmm")</f>
        <v>Jun</v>
      </c>
      <c r="P896" s="12">
        <f>YEAR(Transaction[[#This Row],[DATE]])</f>
        <v>2022</v>
      </c>
    </row>
    <row r="897" spans="1:16" x14ac:dyDescent="0.3">
      <c r="A897" s="11">
        <v>44726</v>
      </c>
      <c r="B897" s="12" t="str" cm="1">
        <f t="array" ref="B897">_xlfn.XLOOKUP(G897,Product[[#All],[PRODUCT NAME]],Product[[#All],[CODE]],"",0,1)</f>
        <v>PRC010</v>
      </c>
      <c r="C897" s="12">
        <v>87</v>
      </c>
      <c r="D897" s="12" t="s">
        <v>53</v>
      </c>
      <c r="E897" s="12" t="s">
        <v>52</v>
      </c>
      <c r="F897" s="13">
        <v>0</v>
      </c>
      <c r="G897" s="12" t="s">
        <v>30</v>
      </c>
      <c r="H897" s="12" t="str">
        <f>VLOOKUP(LEFT(B897,3),Table2[#All],2,)</f>
        <v>Personal Care</v>
      </c>
      <c r="I897" s="12" t="s">
        <v>1</v>
      </c>
      <c r="J897" s="14">
        <f>VLOOKUP(Transaction!B897,Product[#All],5,0)</f>
        <v>24500</v>
      </c>
      <c r="K897" s="14">
        <f>VLOOKUP(Transaction!B897,Product[#All],6,0)</f>
        <v>29000</v>
      </c>
      <c r="L897" s="19">
        <f>Transaction[[#This Row],[QTY]]*Transaction[[#This Row],[PURCHASE PRICE]]</f>
        <v>2131500</v>
      </c>
      <c r="M897" s="19">
        <f>Transaction[[#This Row],[QTY]]*Transaction[[#This Row],[SELLING PRICE]]</f>
        <v>2523000</v>
      </c>
      <c r="N897" s="12">
        <f>DAY(Transaction[[#This Row],[DATE]])</f>
        <v>14</v>
      </c>
      <c r="O897" s="12" t="str">
        <f>TEXT(Transaction[[#This Row],[DATE]],"mmm")</f>
        <v>Jun</v>
      </c>
      <c r="P897" s="12">
        <f>YEAR(Transaction[[#This Row],[DATE]])</f>
        <v>2022</v>
      </c>
    </row>
    <row r="898" spans="1:16" x14ac:dyDescent="0.3">
      <c r="A898" s="11">
        <v>44727</v>
      </c>
      <c r="B898" s="12" t="str" cm="1">
        <f t="array" ref="B898">_xlfn.XLOOKUP(G898,Product[[#All],[PRODUCT NAME]],Product[[#All],[CODE]],"",0,1)</f>
        <v>BEV004</v>
      </c>
      <c r="C898" s="12">
        <v>75</v>
      </c>
      <c r="D898" s="12" t="s">
        <v>53</v>
      </c>
      <c r="E898" s="12" t="s">
        <v>132</v>
      </c>
      <c r="F898" s="13">
        <v>0</v>
      </c>
      <c r="G898" s="12" t="s">
        <v>14</v>
      </c>
      <c r="H898" s="12" t="str">
        <f>VLOOKUP(LEFT(B898,3),Table2[#All],2,)</f>
        <v>Beverage</v>
      </c>
      <c r="I898" s="12" t="s">
        <v>1</v>
      </c>
      <c r="J898" s="14">
        <f>VLOOKUP(Transaction!B898,Product[#All],5,0)</f>
        <v>8000</v>
      </c>
      <c r="K898" s="14">
        <f>VLOOKUP(Transaction!B898,Product[#All],6,0)</f>
        <v>10500</v>
      </c>
      <c r="L898" s="19">
        <f>Transaction[[#This Row],[QTY]]*Transaction[[#This Row],[PURCHASE PRICE]]</f>
        <v>600000</v>
      </c>
      <c r="M898" s="19">
        <f>Transaction[[#This Row],[QTY]]*Transaction[[#This Row],[SELLING PRICE]]</f>
        <v>787500</v>
      </c>
      <c r="N898" s="12">
        <f>DAY(Transaction[[#This Row],[DATE]])</f>
        <v>15</v>
      </c>
      <c r="O898" s="12" t="str">
        <f>TEXT(Transaction[[#This Row],[DATE]],"mmm")</f>
        <v>Jun</v>
      </c>
      <c r="P898" s="12">
        <f>YEAR(Transaction[[#This Row],[DATE]])</f>
        <v>2022</v>
      </c>
    </row>
    <row r="899" spans="1:16" x14ac:dyDescent="0.3">
      <c r="A899" s="11">
        <v>44728</v>
      </c>
      <c r="B899" s="12" t="str" cm="1">
        <f t="array" ref="B899">_xlfn.XLOOKUP(G899,Product[[#All],[PRODUCT NAME]],Product[[#All],[CODE]],"",0,1)</f>
        <v>BEV004</v>
      </c>
      <c r="C899" s="12">
        <v>82</v>
      </c>
      <c r="D899" s="12" t="s">
        <v>130</v>
      </c>
      <c r="E899" s="12" t="s">
        <v>52</v>
      </c>
      <c r="F899" s="13">
        <v>0</v>
      </c>
      <c r="G899" s="12" t="s">
        <v>14</v>
      </c>
      <c r="H899" s="12" t="str">
        <f>VLOOKUP(LEFT(B899,3),Table2[#All],2,)</f>
        <v>Beverage</v>
      </c>
      <c r="I899" s="12" t="s">
        <v>1</v>
      </c>
      <c r="J899" s="14">
        <f>VLOOKUP(Transaction!B899,Product[#All],5,0)</f>
        <v>8000</v>
      </c>
      <c r="K899" s="14">
        <f>VLOOKUP(Transaction!B899,Product[#All],6,0)</f>
        <v>10500</v>
      </c>
      <c r="L899" s="19">
        <f>Transaction[[#This Row],[QTY]]*Transaction[[#This Row],[PURCHASE PRICE]]</f>
        <v>656000</v>
      </c>
      <c r="M899" s="19">
        <f>Transaction[[#This Row],[QTY]]*Transaction[[#This Row],[SELLING PRICE]]</f>
        <v>861000</v>
      </c>
      <c r="N899" s="12">
        <f>DAY(Transaction[[#This Row],[DATE]])</f>
        <v>16</v>
      </c>
      <c r="O899" s="12" t="str">
        <f>TEXT(Transaction[[#This Row],[DATE]],"mmm")</f>
        <v>Jun</v>
      </c>
      <c r="P899" s="12">
        <f>YEAR(Transaction[[#This Row],[DATE]])</f>
        <v>2022</v>
      </c>
    </row>
    <row r="900" spans="1:16" x14ac:dyDescent="0.3">
      <c r="A900" s="11">
        <v>44729</v>
      </c>
      <c r="B900" s="12" t="str" cm="1">
        <f t="array" ref="B900">_xlfn.XLOOKUP(G900,Product[[#All],[PRODUCT NAME]],Product[[#All],[CODE]],"",0,1)</f>
        <v>FOD007</v>
      </c>
      <c r="C900" s="12">
        <v>83</v>
      </c>
      <c r="D900" s="12" t="s">
        <v>130</v>
      </c>
      <c r="E900" s="12" t="s">
        <v>132</v>
      </c>
      <c r="F900" s="13">
        <v>0</v>
      </c>
      <c r="G900" s="12" t="s">
        <v>7</v>
      </c>
      <c r="H900" s="12" t="str">
        <f>VLOOKUP(LEFT(B900,3),Table2[#All],2,)</f>
        <v>Food</v>
      </c>
      <c r="I900" s="12" t="s">
        <v>1</v>
      </c>
      <c r="J900" s="14">
        <f>VLOOKUP(Transaction!B900,Product[#All],5,0)</f>
        <v>7200</v>
      </c>
      <c r="K900" s="14">
        <f>VLOOKUP(Transaction!B900,Product[#All],6,0)</f>
        <v>9500</v>
      </c>
      <c r="L900" s="19">
        <f>Transaction[[#This Row],[QTY]]*Transaction[[#This Row],[PURCHASE PRICE]]</f>
        <v>597600</v>
      </c>
      <c r="M900" s="19">
        <f>Transaction[[#This Row],[QTY]]*Transaction[[#This Row],[SELLING PRICE]]</f>
        <v>788500</v>
      </c>
      <c r="N900" s="12">
        <f>DAY(Transaction[[#This Row],[DATE]])</f>
        <v>17</v>
      </c>
      <c r="O900" s="12" t="str">
        <f>TEXT(Transaction[[#This Row],[DATE]],"mmm")</f>
        <v>Jun</v>
      </c>
      <c r="P900" s="12">
        <f>YEAR(Transaction[[#This Row],[DATE]])</f>
        <v>2022</v>
      </c>
    </row>
    <row r="901" spans="1:16" x14ac:dyDescent="0.3">
      <c r="A901" s="11">
        <v>44730</v>
      </c>
      <c r="B901" s="12" t="str" cm="1">
        <f t="array" ref="B901">_xlfn.XLOOKUP(G901,Product[[#All],[PRODUCT NAME]],Product[[#All],[CODE]],"",0,1)</f>
        <v>PRC006</v>
      </c>
      <c r="C901" s="12">
        <v>79</v>
      </c>
      <c r="D901" s="12" t="s">
        <v>53</v>
      </c>
      <c r="E901" s="12" t="s">
        <v>52</v>
      </c>
      <c r="F901" s="13">
        <v>0</v>
      </c>
      <c r="G901" s="12" t="s">
        <v>26</v>
      </c>
      <c r="H901" s="12" t="str">
        <f>VLOOKUP(LEFT(B901,3),Table2[#All],2,)</f>
        <v>Personal Care</v>
      </c>
      <c r="I901" s="12" t="s">
        <v>1</v>
      </c>
      <c r="J901" s="14">
        <f>VLOOKUP(Transaction!B901,Product[#All],5,0)</f>
        <v>14000</v>
      </c>
      <c r="K901" s="14">
        <f>VLOOKUP(Transaction!B901,Product[#All],6,0)</f>
        <v>17500</v>
      </c>
      <c r="L901" s="19">
        <f>Transaction[[#This Row],[QTY]]*Transaction[[#This Row],[PURCHASE PRICE]]</f>
        <v>1106000</v>
      </c>
      <c r="M901" s="19">
        <f>Transaction[[#This Row],[QTY]]*Transaction[[#This Row],[SELLING PRICE]]</f>
        <v>1382500</v>
      </c>
      <c r="N901" s="12">
        <f>DAY(Transaction[[#This Row],[DATE]])</f>
        <v>18</v>
      </c>
      <c r="O901" s="12" t="str">
        <f>TEXT(Transaction[[#This Row],[DATE]],"mmm")</f>
        <v>Jun</v>
      </c>
      <c r="P901" s="12">
        <f>YEAR(Transaction[[#This Row],[DATE]])</f>
        <v>2022</v>
      </c>
    </row>
    <row r="902" spans="1:16" x14ac:dyDescent="0.3">
      <c r="A902" s="11">
        <v>44731</v>
      </c>
      <c r="B902" s="12" t="str" cm="1">
        <f t="array" ref="B902">_xlfn.XLOOKUP(G902,Product[[#All],[PRODUCT NAME]],Product[[#All],[CODE]],"",0,1)</f>
        <v>STA008</v>
      </c>
      <c r="C902" s="12">
        <v>90</v>
      </c>
      <c r="D902" s="12" t="s">
        <v>131</v>
      </c>
      <c r="E902" s="12" t="s">
        <v>132</v>
      </c>
      <c r="F902" s="13">
        <v>0</v>
      </c>
      <c r="G902" s="12" t="s">
        <v>38</v>
      </c>
      <c r="H902" s="12" t="str">
        <f>VLOOKUP(LEFT(B902,3),Table2[#All],2,)</f>
        <v>Stationery</v>
      </c>
      <c r="I902" s="12" t="s">
        <v>1</v>
      </c>
      <c r="J902" s="14">
        <f>VLOOKUP(Transaction!B902,Product[#All],5,0)</f>
        <v>5000</v>
      </c>
      <c r="K902" s="14">
        <f>VLOOKUP(Transaction!B902,Product[#All],6,0)</f>
        <v>7500</v>
      </c>
      <c r="L902" s="19">
        <f>Transaction[[#This Row],[QTY]]*Transaction[[#This Row],[PURCHASE PRICE]]</f>
        <v>450000</v>
      </c>
      <c r="M902" s="19">
        <f>Transaction[[#This Row],[QTY]]*Transaction[[#This Row],[SELLING PRICE]]</f>
        <v>675000</v>
      </c>
      <c r="N902" s="12">
        <f>DAY(Transaction[[#This Row],[DATE]])</f>
        <v>19</v>
      </c>
      <c r="O902" s="12" t="str">
        <f>TEXT(Transaction[[#This Row],[DATE]],"mmm")</f>
        <v>Jun</v>
      </c>
      <c r="P902" s="12">
        <f>YEAR(Transaction[[#This Row],[DATE]])</f>
        <v>2022</v>
      </c>
    </row>
    <row r="903" spans="1:16" x14ac:dyDescent="0.3">
      <c r="A903" s="11">
        <v>44732</v>
      </c>
      <c r="B903" s="12" t="str" cm="1">
        <f t="array" ref="B903">_xlfn.XLOOKUP(G903,Product[[#All],[PRODUCT NAME]],Product[[#All],[CODE]],"",0,1)</f>
        <v>PRC002</v>
      </c>
      <c r="C903" s="12">
        <v>80</v>
      </c>
      <c r="D903" s="12" t="s">
        <v>53</v>
      </c>
      <c r="E903" s="12" t="s">
        <v>132</v>
      </c>
      <c r="F903" s="13">
        <v>0</v>
      </c>
      <c r="G903" s="12" t="s">
        <v>22</v>
      </c>
      <c r="H903" s="12" t="str">
        <f>VLOOKUP(LEFT(B903,3),Table2[#All],2,)</f>
        <v>Personal Care</v>
      </c>
      <c r="I903" s="12" t="s">
        <v>1</v>
      </c>
      <c r="J903" s="14">
        <f>VLOOKUP(Transaction!B903,Product[#All],5,0)</f>
        <v>15000</v>
      </c>
      <c r="K903" s="14">
        <f>VLOOKUP(Transaction!B903,Product[#All],6,0)</f>
        <v>18000</v>
      </c>
      <c r="L903" s="19">
        <f>Transaction[[#This Row],[QTY]]*Transaction[[#This Row],[PURCHASE PRICE]]</f>
        <v>1200000</v>
      </c>
      <c r="M903" s="19">
        <f>Transaction[[#This Row],[QTY]]*Transaction[[#This Row],[SELLING PRICE]]</f>
        <v>1440000</v>
      </c>
      <c r="N903" s="12">
        <f>DAY(Transaction[[#This Row],[DATE]])</f>
        <v>20</v>
      </c>
      <c r="O903" s="12" t="str">
        <f>TEXT(Transaction[[#This Row],[DATE]],"mmm")</f>
        <v>Jun</v>
      </c>
      <c r="P903" s="12">
        <f>YEAR(Transaction[[#This Row],[DATE]])</f>
        <v>2022</v>
      </c>
    </row>
    <row r="904" spans="1:16" x14ac:dyDescent="0.3">
      <c r="A904" s="11">
        <v>44733</v>
      </c>
      <c r="B904" s="12" t="str" cm="1">
        <f t="array" ref="B904">_xlfn.XLOOKUP(G904,Product[[#All],[PRODUCT NAME]],Product[[#All],[CODE]],"",0,1)</f>
        <v>STA008</v>
      </c>
      <c r="C904" s="12">
        <v>76</v>
      </c>
      <c r="D904" s="12" t="s">
        <v>131</v>
      </c>
      <c r="E904" s="12" t="s">
        <v>52</v>
      </c>
      <c r="F904" s="13">
        <v>0</v>
      </c>
      <c r="G904" s="12" t="s">
        <v>38</v>
      </c>
      <c r="H904" s="12" t="str">
        <f>VLOOKUP(LEFT(B904,3),Table2[#All],2,)</f>
        <v>Stationery</v>
      </c>
      <c r="I904" s="12" t="s">
        <v>1</v>
      </c>
      <c r="J904" s="14">
        <f>VLOOKUP(Transaction!B904,Product[#All],5,0)</f>
        <v>5000</v>
      </c>
      <c r="K904" s="14">
        <f>VLOOKUP(Transaction!B904,Product[#All],6,0)</f>
        <v>7500</v>
      </c>
      <c r="L904" s="19">
        <f>Transaction[[#This Row],[QTY]]*Transaction[[#This Row],[PURCHASE PRICE]]</f>
        <v>380000</v>
      </c>
      <c r="M904" s="19">
        <f>Transaction[[#This Row],[QTY]]*Transaction[[#This Row],[SELLING PRICE]]</f>
        <v>570000</v>
      </c>
      <c r="N904" s="12">
        <f>DAY(Transaction[[#This Row],[DATE]])</f>
        <v>21</v>
      </c>
      <c r="O904" s="12" t="str">
        <f>TEXT(Transaction[[#This Row],[DATE]],"mmm")</f>
        <v>Jun</v>
      </c>
      <c r="P904" s="12">
        <f>YEAR(Transaction[[#This Row],[DATE]])</f>
        <v>2022</v>
      </c>
    </row>
    <row r="905" spans="1:16" x14ac:dyDescent="0.3">
      <c r="A905" s="11">
        <v>44734</v>
      </c>
      <c r="B905" s="12" t="str" cm="1">
        <f t="array" ref="B905">_xlfn.XLOOKUP(G905,Product[[#All],[PRODUCT NAME]],Product[[#All],[CODE]],"",0,1)</f>
        <v>BEV004</v>
      </c>
      <c r="C905" s="12">
        <v>72</v>
      </c>
      <c r="D905" s="12" t="s">
        <v>131</v>
      </c>
      <c r="E905" s="12" t="s">
        <v>52</v>
      </c>
      <c r="F905" s="13">
        <v>0</v>
      </c>
      <c r="G905" s="12" t="s">
        <v>14</v>
      </c>
      <c r="H905" s="12" t="str">
        <f>VLOOKUP(LEFT(B905,3),Table2[#All],2,)</f>
        <v>Beverage</v>
      </c>
      <c r="I905" s="12" t="s">
        <v>1</v>
      </c>
      <c r="J905" s="14">
        <f>VLOOKUP(Transaction!B905,Product[#All],5,0)</f>
        <v>8000</v>
      </c>
      <c r="K905" s="14">
        <f>VLOOKUP(Transaction!B905,Product[#All],6,0)</f>
        <v>10500</v>
      </c>
      <c r="L905" s="19">
        <f>Transaction[[#This Row],[QTY]]*Transaction[[#This Row],[PURCHASE PRICE]]</f>
        <v>576000</v>
      </c>
      <c r="M905" s="19">
        <f>Transaction[[#This Row],[QTY]]*Transaction[[#This Row],[SELLING PRICE]]</f>
        <v>756000</v>
      </c>
      <c r="N905" s="12">
        <f>DAY(Transaction[[#This Row],[DATE]])</f>
        <v>22</v>
      </c>
      <c r="O905" s="12" t="str">
        <f>TEXT(Transaction[[#This Row],[DATE]],"mmm")</f>
        <v>Jun</v>
      </c>
      <c r="P905" s="12">
        <f>YEAR(Transaction[[#This Row],[DATE]])</f>
        <v>2022</v>
      </c>
    </row>
    <row r="906" spans="1:16" x14ac:dyDescent="0.3">
      <c r="A906" s="11">
        <v>44735</v>
      </c>
      <c r="B906" s="12" t="str" cm="1">
        <f t="array" ref="B906">_xlfn.XLOOKUP(G906,Product[[#All],[PRODUCT NAME]],Product[[#All],[CODE]],"",0,1)</f>
        <v>BEV003</v>
      </c>
      <c r="C906" s="12">
        <v>75</v>
      </c>
      <c r="D906" s="12" t="s">
        <v>131</v>
      </c>
      <c r="E906" s="12" t="s">
        <v>132</v>
      </c>
      <c r="F906" s="13">
        <v>0</v>
      </c>
      <c r="G906" s="12" t="s">
        <v>13</v>
      </c>
      <c r="H906" s="12" t="str">
        <f>VLOOKUP(LEFT(B906,3),Table2[#All],2,)</f>
        <v>Beverage</v>
      </c>
      <c r="I906" s="12" t="s">
        <v>1</v>
      </c>
      <c r="J906" s="14">
        <f>VLOOKUP(Transaction!B906,Product[#All],5,0)</f>
        <v>3000</v>
      </c>
      <c r="K906" s="14">
        <f>VLOOKUP(Transaction!B906,Product[#All],6,0)</f>
        <v>4500</v>
      </c>
      <c r="L906" s="19">
        <f>Transaction[[#This Row],[QTY]]*Transaction[[#This Row],[PURCHASE PRICE]]</f>
        <v>225000</v>
      </c>
      <c r="M906" s="19">
        <f>Transaction[[#This Row],[QTY]]*Transaction[[#This Row],[SELLING PRICE]]</f>
        <v>337500</v>
      </c>
      <c r="N906" s="12">
        <f>DAY(Transaction[[#This Row],[DATE]])</f>
        <v>23</v>
      </c>
      <c r="O906" s="12" t="str">
        <f>TEXT(Transaction[[#This Row],[DATE]],"mmm")</f>
        <v>Jun</v>
      </c>
      <c r="P906" s="12">
        <f>YEAR(Transaction[[#This Row],[DATE]])</f>
        <v>2022</v>
      </c>
    </row>
    <row r="907" spans="1:16" x14ac:dyDescent="0.3">
      <c r="A907" s="11">
        <v>44736</v>
      </c>
      <c r="B907" s="12" t="str" cm="1">
        <f t="array" ref="B907">_xlfn.XLOOKUP(G907,Product[[#All],[PRODUCT NAME]],Product[[#All],[CODE]],"",0,1)</f>
        <v>PRC007</v>
      </c>
      <c r="C907" s="12">
        <v>88</v>
      </c>
      <c r="D907" s="12" t="s">
        <v>130</v>
      </c>
      <c r="E907" s="12" t="s">
        <v>132</v>
      </c>
      <c r="F907" s="13">
        <v>0</v>
      </c>
      <c r="G907" s="12" t="s">
        <v>27</v>
      </c>
      <c r="H907" s="12" t="str">
        <f>VLOOKUP(LEFT(B907,3),Table2[#All],2,)</f>
        <v>Personal Care</v>
      </c>
      <c r="I907" s="12" t="s">
        <v>1</v>
      </c>
      <c r="J907" s="14">
        <f>VLOOKUP(Transaction!B907,Product[#All],5,0)</f>
        <v>9500</v>
      </c>
      <c r="K907" s="14">
        <f>VLOOKUP(Transaction!B907,Product[#All],6,0)</f>
        <v>12000</v>
      </c>
      <c r="L907" s="19">
        <f>Transaction[[#This Row],[QTY]]*Transaction[[#This Row],[PURCHASE PRICE]]</f>
        <v>836000</v>
      </c>
      <c r="M907" s="19">
        <f>Transaction[[#This Row],[QTY]]*Transaction[[#This Row],[SELLING PRICE]]</f>
        <v>1056000</v>
      </c>
      <c r="N907" s="12">
        <f>DAY(Transaction[[#This Row],[DATE]])</f>
        <v>24</v>
      </c>
      <c r="O907" s="12" t="str">
        <f>TEXT(Transaction[[#This Row],[DATE]],"mmm")</f>
        <v>Jun</v>
      </c>
      <c r="P907" s="12">
        <f>YEAR(Transaction[[#This Row],[DATE]])</f>
        <v>2022</v>
      </c>
    </row>
    <row r="908" spans="1:16" x14ac:dyDescent="0.3">
      <c r="A908" s="11">
        <v>44737</v>
      </c>
      <c r="B908" s="12" t="str" cm="1">
        <f t="array" ref="B908">_xlfn.XLOOKUP(G908,Product[[#All],[PRODUCT NAME]],Product[[#All],[CODE]],"",0,1)</f>
        <v>PRC005</v>
      </c>
      <c r="C908" s="12">
        <v>73</v>
      </c>
      <c r="D908" s="12" t="s">
        <v>131</v>
      </c>
      <c r="E908" s="12" t="s">
        <v>132</v>
      </c>
      <c r="F908" s="13">
        <v>0</v>
      </c>
      <c r="G908" s="12" t="s">
        <v>25</v>
      </c>
      <c r="H908" s="12" t="str">
        <f>VLOOKUP(LEFT(B908,3),Table2[#All],2,)</f>
        <v>Personal Care</v>
      </c>
      <c r="I908" s="12" t="s">
        <v>1</v>
      </c>
      <c r="J908" s="14">
        <f>VLOOKUP(Transaction!B908,Product[#All],5,0)</f>
        <v>20500</v>
      </c>
      <c r="K908" s="14">
        <f>VLOOKUP(Transaction!B908,Product[#All],6,0)</f>
        <v>24000</v>
      </c>
      <c r="L908" s="19">
        <f>Transaction[[#This Row],[QTY]]*Transaction[[#This Row],[PURCHASE PRICE]]</f>
        <v>1496500</v>
      </c>
      <c r="M908" s="19">
        <f>Transaction[[#This Row],[QTY]]*Transaction[[#This Row],[SELLING PRICE]]</f>
        <v>1752000</v>
      </c>
      <c r="N908" s="12">
        <f>DAY(Transaction[[#This Row],[DATE]])</f>
        <v>25</v>
      </c>
      <c r="O908" s="12" t="str">
        <f>TEXT(Transaction[[#This Row],[DATE]],"mmm")</f>
        <v>Jun</v>
      </c>
      <c r="P908" s="12">
        <f>YEAR(Transaction[[#This Row],[DATE]])</f>
        <v>2022</v>
      </c>
    </row>
    <row r="909" spans="1:16" x14ac:dyDescent="0.3">
      <c r="A909" s="11">
        <v>44738</v>
      </c>
      <c r="B909" s="12" t="str" cm="1">
        <f t="array" ref="B909">_xlfn.XLOOKUP(G909,Product[[#All],[PRODUCT NAME]],Product[[#All],[CODE]],"",0,1)</f>
        <v>STA002</v>
      </c>
      <c r="C909" s="12">
        <v>77</v>
      </c>
      <c r="D909" s="12" t="s">
        <v>131</v>
      </c>
      <c r="E909" s="12" t="s">
        <v>132</v>
      </c>
      <c r="F909" s="13">
        <v>0</v>
      </c>
      <c r="G909" s="12" t="s">
        <v>32</v>
      </c>
      <c r="H909" s="12" t="str">
        <f>VLOOKUP(LEFT(B909,3),Table2[#All],2,)</f>
        <v>Stationery</v>
      </c>
      <c r="I909" s="12" t="s">
        <v>1</v>
      </c>
      <c r="J909" s="14">
        <f>VLOOKUP(Transaction!B909,Product[#All],5,0)</f>
        <v>5500</v>
      </c>
      <c r="K909" s="14">
        <f>VLOOKUP(Transaction!B909,Product[#All],6,0)</f>
        <v>7500</v>
      </c>
      <c r="L909" s="19">
        <f>Transaction[[#This Row],[QTY]]*Transaction[[#This Row],[PURCHASE PRICE]]</f>
        <v>423500</v>
      </c>
      <c r="M909" s="19">
        <f>Transaction[[#This Row],[QTY]]*Transaction[[#This Row],[SELLING PRICE]]</f>
        <v>577500</v>
      </c>
      <c r="N909" s="12">
        <f>DAY(Transaction[[#This Row],[DATE]])</f>
        <v>26</v>
      </c>
      <c r="O909" s="12" t="str">
        <f>TEXT(Transaction[[#This Row],[DATE]],"mmm")</f>
        <v>Jun</v>
      </c>
      <c r="P909" s="12">
        <f>YEAR(Transaction[[#This Row],[DATE]])</f>
        <v>2022</v>
      </c>
    </row>
    <row r="910" spans="1:16" x14ac:dyDescent="0.3">
      <c r="A910" s="11">
        <v>44739</v>
      </c>
      <c r="B910" s="12" t="str" cm="1">
        <f t="array" ref="B910">_xlfn.XLOOKUP(G910,Product[[#All],[PRODUCT NAME]],Product[[#All],[CODE]],"",0,1)</f>
        <v>PRC003</v>
      </c>
      <c r="C910" s="12">
        <v>89</v>
      </c>
      <c r="D910" s="12" t="s">
        <v>53</v>
      </c>
      <c r="E910" s="12" t="s">
        <v>52</v>
      </c>
      <c r="F910" s="13">
        <v>0</v>
      </c>
      <c r="G910" s="12" t="s">
        <v>23</v>
      </c>
      <c r="H910" s="12" t="str">
        <f>VLOOKUP(LEFT(B910,3),Table2[#All],2,)</f>
        <v>Personal Care</v>
      </c>
      <c r="I910" s="12" t="s">
        <v>1</v>
      </c>
      <c r="J910" s="14">
        <f>VLOOKUP(Transaction!B910,Product[#All],5,0)</f>
        <v>6500</v>
      </c>
      <c r="K910" s="14">
        <f>VLOOKUP(Transaction!B910,Product[#All],6,0)</f>
        <v>9000</v>
      </c>
      <c r="L910" s="19">
        <f>Transaction[[#This Row],[QTY]]*Transaction[[#This Row],[PURCHASE PRICE]]</f>
        <v>578500</v>
      </c>
      <c r="M910" s="19">
        <f>Transaction[[#This Row],[QTY]]*Transaction[[#This Row],[SELLING PRICE]]</f>
        <v>801000</v>
      </c>
      <c r="N910" s="12">
        <f>DAY(Transaction[[#This Row],[DATE]])</f>
        <v>27</v>
      </c>
      <c r="O910" s="12" t="str">
        <f>TEXT(Transaction[[#This Row],[DATE]],"mmm")</f>
        <v>Jun</v>
      </c>
      <c r="P910" s="12">
        <f>YEAR(Transaction[[#This Row],[DATE]])</f>
        <v>2022</v>
      </c>
    </row>
    <row r="911" spans="1:16" x14ac:dyDescent="0.3">
      <c r="A911" s="11">
        <v>44740</v>
      </c>
      <c r="B911" s="12" t="str" cm="1">
        <f t="array" ref="B911">_xlfn.XLOOKUP(G911,Product[[#All],[PRODUCT NAME]],Product[[#All],[CODE]],"",0,1)</f>
        <v>FOD003</v>
      </c>
      <c r="C911" s="12">
        <v>72</v>
      </c>
      <c r="D911" s="12" t="s">
        <v>53</v>
      </c>
      <c r="E911" s="12" t="s">
        <v>132</v>
      </c>
      <c r="F911" s="13">
        <v>0</v>
      </c>
      <c r="G911" s="12" t="s">
        <v>3</v>
      </c>
      <c r="H911" s="12" t="str">
        <f>VLOOKUP(LEFT(B911,3),Table2[#All],2,)</f>
        <v>Food</v>
      </c>
      <c r="I911" s="12" t="s">
        <v>1</v>
      </c>
      <c r="J911" s="14">
        <f>VLOOKUP(Transaction!B911,Product[#All],5,0)</f>
        <v>8750</v>
      </c>
      <c r="K911" s="14">
        <f>VLOOKUP(Transaction!B911,Product[#All],6,0)</f>
        <v>10500</v>
      </c>
      <c r="L911" s="19">
        <f>Transaction[[#This Row],[QTY]]*Transaction[[#This Row],[PURCHASE PRICE]]</f>
        <v>630000</v>
      </c>
      <c r="M911" s="19">
        <f>Transaction[[#This Row],[QTY]]*Transaction[[#This Row],[SELLING PRICE]]</f>
        <v>756000</v>
      </c>
      <c r="N911" s="12">
        <f>DAY(Transaction[[#This Row],[DATE]])</f>
        <v>28</v>
      </c>
      <c r="O911" s="12" t="str">
        <f>TEXT(Transaction[[#This Row],[DATE]],"mmm")</f>
        <v>Jun</v>
      </c>
      <c r="P911" s="12">
        <f>YEAR(Transaction[[#This Row],[DATE]])</f>
        <v>2022</v>
      </c>
    </row>
    <row r="912" spans="1:16" x14ac:dyDescent="0.3">
      <c r="A912" s="11">
        <v>44741</v>
      </c>
      <c r="B912" s="12" t="str" cm="1">
        <f t="array" ref="B912">_xlfn.XLOOKUP(G912,Product[[#All],[PRODUCT NAME]],Product[[#All],[CODE]],"",0,1)</f>
        <v>STA010</v>
      </c>
      <c r="C912" s="12">
        <v>83</v>
      </c>
      <c r="D912" s="12" t="s">
        <v>130</v>
      </c>
      <c r="E912" s="12" t="s">
        <v>52</v>
      </c>
      <c r="F912" s="13">
        <v>0</v>
      </c>
      <c r="G912" s="12" t="s">
        <v>40</v>
      </c>
      <c r="H912" s="12" t="str">
        <f>VLOOKUP(LEFT(B912,3),Table2[#All],2,)</f>
        <v>Stationery</v>
      </c>
      <c r="I912" s="12" t="s">
        <v>1</v>
      </c>
      <c r="J912" s="14">
        <f>VLOOKUP(Transaction!B912,Product[#All],5,0)</f>
        <v>3800</v>
      </c>
      <c r="K912" s="14">
        <f>VLOOKUP(Transaction!B912,Product[#All],6,0)</f>
        <v>5500</v>
      </c>
      <c r="L912" s="19">
        <f>Transaction[[#This Row],[QTY]]*Transaction[[#This Row],[PURCHASE PRICE]]</f>
        <v>315400</v>
      </c>
      <c r="M912" s="19">
        <f>Transaction[[#This Row],[QTY]]*Transaction[[#This Row],[SELLING PRICE]]</f>
        <v>456500</v>
      </c>
      <c r="N912" s="12">
        <f>DAY(Transaction[[#This Row],[DATE]])</f>
        <v>29</v>
      </c>
      <c r="O912" s="12" t="str">
        <f>TEXT(Transaction[[#This Row],[DATE]],"mmm")</f>
        <v>Jun</v>
      </c>
      <c r="P912" s="12">
        <f>YEAR(Transaction[[#This Row],[DATE]])</f>
        <v>2022</v>
      </c>
    </row>
    <row r="913" spans="1:16" x14ac:dyDescent="0.3">
      <c r="A913" s="11">
        <v>44742</v>
      </c>
      <c r="B913" s="12" t="str" cm="1">
        <f t="array" ref="B913">_xlfn.XLOOKUP(G913,Product[[#All],[PRODUCT NAME]],Product[[#All],[CODE]],"",0,1)</f>
        <v>PRC008</v>
      </c>
      <c r="C913" s="12">
        <v>87</v>
      </c>
      <c r="D913" s="12" t="s">
        <v>53</v>
      </c>
      <c r="E913" s="12" t="s">
        <v>52</v>
      </c>
      <c r="F913" s="13">
        <v>0</v>
      </c>
      <c r="G913" s="12" t="s">
        <v>28</v>
      </c>
      <c r="H913" s="12" t="str">
        <f>VLOOKUP(LEFT(B913,3),Table2[#All],2,)</f>
        <v>Personal Care</v>
      </c>
      <c r="I913" s="12" t="s">
        <v>1</v>
      </c>
      <c r="J913" s="14">
        <f>VLOOKUP(Transaction!B913,Product[#All],5,0)</f>
        <v>13500</v>
      </c>
      <c r="K913" s="14">
        <f>VLOOKUP(Transaction!B913,Product[#All],6,0)</f>
        <v>17000</v>
      </c>
      <c r="L913" s="19">
        <f>Transaction[[#This Row],[QTY]]*Transaction[[#This Row],[PURCHASE PRICE]]</f>
        <v>1174500</v>
      </c>
      <c r="M913" s="19">
        <f>Transaction[[#This Row],[QTY]]*Transaction[[#This Row],[SELLING PRICE]]</f>
        <v>1479000</v>
      </c>
      <c r="N913" s="12">
        <f>DAY(Transaction[[#This Row],[DATE]])</f>
        <v>30</v>
      </c>
      <c r="O913" s="12" t="str">
        <f>TEXT(Transaction[[#This Row],[DATE]],"mmm")</f>
        <v>Jun</v>
      </c>
      <c r="P913" s="12">
        <f>YEAR(Transaction[[#This Row],[DATE]])</f>
        <v>2022</v>
      </c>
    </row>
    <row r="914" spans="1:16" x14ac:dyDescent="0.3">
      <c r="A914" s="11">
        <v>44743</v>
      </c>
      <c r="B914" s="12" t="str" cm="1">
        <f t="array" ref="B914">_xlfn.XLOOKUP(G914,Product[[#All],[PRODUCT NAME]],Product[[#All],[CODE]],"",0,1)</f>
        <v>PRC001</v>
      </c>
      <c r="C914" s="12">
        <v>83</v>
      </c>
      <c r="D914" s="12" t="s">
        <v>53</v>
      </c>
      <c r="E914" s="12" t="s">
        <v>132</v>
      </c>
      <c r="F914" s="13">
        <v>0</v>
      </c>
      <c r="G914" s="12" t="s">
        <v>21</v>
      </c>
      <c r="H914" s="12" t="str">
        <f>VLOOKUP(LEFT(B914,3),Table2[#All],2,)</f>
        <v>Personal Care</v>
      </c>
      <c r="I914" s="12" t="s">
        <v>1</v>
      </c>
      <c r="J914" s="14">
        <f>VLOOKUP(Transaction!B914,Product[#All],5,0)</f>
        <v>18000</v>
      </c>
      <c r="K914" s="14">
        <f>VLOOKUP(Transaction!B914,Product[#All],6,0)</f>
        <v>21000</v>
      </c>
      <c r="L914" s="19">
        <f>Transaction[[#This Row],[QTY]]*Transaction[[#This Row],[PURCHASE PRICE]]</f>
        <v>1494000</v>
      </c>
      <c r="M914" s="19">
        <f>Transaction[[#This Row],[QTY]]*Transaction[[#This Row],[SELLING PRICE]]</f>
        <v>1743000</v>
      </c>
      <c r="N914" s="12">
        <f>DAY(Transaction[[#This Row],[DATE]])</f>
        <v>1</v>
      </c>
      <c r="O914" s="12" t="str">
        <f>TEXT(Transaction[[#This Row],[DATE]],"mmm")</f>
        <v>Jul</v>
      </c>
      <c r="P914" s="12">
        <f>YEAR(Transaction[[#This Row],[DATE]])</f>
        <v>2022</v>
      </c>
    </row>
    <row r="915" spans="1:16" x14ac:dyDescent="0.3">
      <c r="A915" s="11">
        <v>44744</v>
      </c>
      <c r="B915" s="12" t="str" cm="1">
        <f t="array" ref="B915">_xlfn.XLOOKUP(G915,Product[[#All],[PRODUCT NAME]],Product[[#All],[CODE]],"",0,1)</f>
        <v>ELC005</v>
      </c>
      <c r="C915" s="12">
        <v>77</v>
      </c>
      <c r="D915" s="12" t="s">
        <v>131</v>
      </c>
      <c r="E915" s="12" t="s">
        <v>52</v>
      </c>
      <c r="F915" s="13">
        <v>0</v>
      </c>
      <c r="G915" s="12" t="s">
        <v>45</v>
      </c>
      <c r="H915" s="12" t="str">
        <f>VLOOKUP(LEFT(B915,3),Table2[#All],2,)</f>
        <v>Electronics</v>
      </c>
      <c r="I915" s="12" t="s">
        <v>1</v>
      </c>
      <c r="J915" s="14">
        <f>VLOOKUP(Transaction!B915,Product[#All],5,0)</f>
        <v>25000</v>
      </c>
      <c r="K915" s="14">
        <f>VLOOKUP(Transaction!B915,Product[#All],6,0)</f>
        <v>35000</v>
      </c>
      <c r="L915" s="19">
        <f>Transaction[[#This Row],[QTY]]*Transaction[[#This Row],[PURCHASE PRICE]]</f>
        <v>1925000</v>
      </c>
      <c r="M915" s="19">
        <f>Transaction[[#This Row],[QTY]]*Transaction[[#This Row],[SELLING PRICE]]</f>
        <v>2695000</v>
      </c>
      <c r="N915" s="12">
        <f>DAY(Transaction[[#This Row],[DATE]])</f>
        <v>2</v>
      </c>
      <c r="O915" s="12" t="str">
        <f>TEXT(Transaction[[#This Row],[DATE]],"mmm")</f>
        <v>Jul</v>
      </c>
      <c r="P915" s="12">
        <f>YEAR(Transaction[[#This Row],[DATE]])</f>
        <v>2022</v>
      </c>
    </row>
    <row r="916" spans="1:16" x14ac:dyDescent="0.3">
      <c r="A916" s="11">
        <v>44745</v>
      </c>
      <c r="B916" s="12" t="str" cm="1">
        <f t="array" ref="B916">_xlfn.XLOOKUP(G916,Product[[#All],[PRODUCT NAME]],Product[[#All],[CODE]],"",0,1)</f>
        <v>STA004</v>
      </c>
      <c r="C916" s="12">
        <v>73</v>
      </c>
      <c r="D916" s="12" t="s">
        <v>131</v>
      </c>
      <c r="E916" s="12" t="s">
        <v>132</v>
      </c>
      <c r="F916" s="13">
        <v>0</v>
      </c>
      <c r="G916" s="12" t="s">
        <v>34</v>
      </c>
      <c r="H916" s="12" t="str">
        <f>VLOOKUP(LEFT(B916,3),Table2[#All],2,)</f>
        <v>Stationery</v>
      </c>
      <c r="I916" s="12" t="s">
        <v>1</v>
      </c>
      <c r="J916" s="14">
        <f>VLOOKUP(Transaction!B916,Product[#All],5,0)</f>
        <v>1800</v>
      </c>
      <c r="K916" s="14">
        <f>VLOOKUP(Transaction!B916,Product[#All],6,0)</f>
        <v>3000</v>
      </c>
      <c r="L916" s="19">
        <f>Transaction[[#This Row],[QTY]]*Transaction[[#This Row],[PURCHASE PRICE]]</f>
        <v>131400</v>
      </c>
      <c r="M916" s="19">
        <f>Transaction[[#This Row],[QTY]]*Transaction[[#This Row],[SELLING PRICE]]</f>
        <v>219000</v>
      </c>
      <c r="N916" s="12">
        <f>DAY(Transaction[[#This Row],[DATE]])</f>
        <v>3</v>
      </c>
      <c r="O916" s="12" t="str">
        <f>TEXT(Transaction[[#This Row],[DATE]],"mmm")</f>
        <v>Jul</v>
      </c>
      <c r="P916" s="12">
        <f>YEAR(Transaction[[#This Row],[DATE]])</f>
        <v>2022</v>
      </c>
    </row>
    <row r="917" spans="1:16" x14ac:dyDescent="0.3">
      <c r="A917" s="11">
        <v>44746</v>
      </c>
      <c r="B917" s="12" t="str" cm="1">
        <f t="array" ref="B917">_xlfn.XLOOKUP(G917,Product[[#All],[PRODUCT NAME]],Product[[#All],[CODE]],"",0,1)</f>
        <v>ELC009</v>
      </c>
      <c r="C917" s="12">
        <v>89</v>
      </c>
      <c r="D917" s="12" t="s">
        <v>130</v>
      </c>
      <c r="E917" s="12" t="s">
        <v>52</v>
      </c>
      <c r="F917" s="13">
        <v>0</v>
      </c>
      <c r="G917" s="12" t="s">
        <v>48</v>
      </c>
      <c r="H917" s="12" t="str">
        <f>VLOOKUP(LEFT(B917,3),Table2[#All],2,)</f>
        <v>Electronics</v>
      </c>
      <c r="I917" s="12" t="s">
        <v>1</v>
      </c>
      <c r="J917" s="14">
        <f>VLOOKUP(Transaction!B917,Product[#All],5,0)</f>
        <v>12000</v>
      </c>
      <c r="K917" s="14">
        <f>VLOOKUP(Transaction!B917,Product[#All],6,0)</f>
        <v>20000</v>
      </c>
      <c r="L917" s="19">
        <f>Transaction[[#This Row],[QTY]]*Transaction[[#This Row],[PURCHASE PRICE]]</f>
        <v>1068000</v>
      </c>
      <c r="M917" s="19">
        <f>Transaction[[#This Row],[QTY]]*Transaction[[#This Row],[SELLING PRICE]]</f>
        <v>1780000</v>
      </c>
      <c r="N917" s="12">
        <f>DAY(Transaction[[#This Row],[DATE]])</f>
        <v>4</v>
      </c>
      <c r="O917" s="12" t="str">
        <f>TEXT(Transaction[[#This Row],[DATE]],"mmm")</f>
        <v>Jul</v>
      </c>
      <c r="P917" s="12">
        <f>YEAR(Transaction[[#This Row],[DATE]])</f>
        <v>2022</v>
      </c>
    </row>
    <row r="918" spans="1:16" x14ac:dyDescent="0.3">
      <c r="A918" s="11">
        <v>44747</v>
      </c>
      <c r="B918" s="12" t="str" cm="1">
        <f t="array" ref="B918">_xlfn.XLOOKUP(G918,Product[[#All],[PRODUCT NAME]],Product[[#All],[CODE]],"",0,1)</f>
        <v>FOD005</v>
      </c>
      <c r="C918" s="12">
        <v>90</v>
      </c>
      <c r="D918" s="12" t="s">
        <v>53</v>
      </c>
      <c r="E918" s="12" t="s">
        <v>132</v>
      </c>
      <c r="F918" s="13">
        <v>0</v>
      </c>
      <c r="G918" s="12" t="s">
        <v>5</v>
      </c>
      <c r="H918" s="12" t="str">
        <f>VLOOKUP(LEFT(B918,3),Table2[#All],2,)</f>
        <v>Food</v>
      </c>
      <c r="I918" s="12" t="s">
        <v>1</v>
      </c>
      <c r="J918" s="14">
        <f>VLOOKUP(Transaction!B918,Product[#All],5,0)</f>
        <v>12500</v>
      </c>
      <c r="K918" s="14">
        <f>VLOOKUP(Transaction!B918,Product[#All],6,0)</f>
        <v>15000</v>
      </c>
      <c r="L918" s="19">
        <f>Transaction[[#This Row],[QTY]]*Transaction[[#This Row],[PURCHASE PRICE]]</f>
        <v>1125000</v>
      </c>
      <c r="M918" s="19">
        <f>Transaction[[#This Row],[QTY]]*Transaction[[#This Row],[SELLING PRICE]]</f>
        <v>1350000</v>
      </c>
      <c r="N918" s="12">
        <f>DAY(Transaction[[#This Row],[DATE]])</f>
        <v>5</v>
      </c>
      <c r="O918" s="12" t="str">
        <f>TEXT(Transaction[[#This Row],[DATE]],"mmm")</f>
        <v>Jul</v>
      </c>
      <c r="P918" s="12">
        <f>YEAR(Transaction[[#This Row],[DATE]])</f>
        <v>2022</v>
      </c>
    </row>
    <row r="919" spans="1:16" x14ac:dyDescent="0.3">
      <c r="A919" s="11">
        <v>44748</v>
      </c>
      <c r="B919" s="12" t="str" cm="1">
        <f t="array" ref="B919">_xlfn.XLOOKUP(G919,Product[[#All],[PRODUCT NAME]],Product[[#All],[CODE]],"",0,1)</f>
        <v>ELC002</v>
      </c>
      <c r="C919" s="12">
        <v>82</v>
      </c>
      <c r="D919" s="12" t="s">
        <v>131</v>
      </c>
      <c r="E919" s="12" t="s">
        <v>132</v>
      </c>
      <c r="F919" s="13">
        <v>0</v>
      </c>
      <c r="G919" s="12" t="s">
        <v>42</v>
      </c>
      <c r="H919" s="12" t="str">
        <f>VLOOKUP(LEFT(B919,3),Table2[#All],2,)</f>
        <v>Electronics</v>
      </c>
      <c r="I919" s="12" t="s">
        <v>1</v>
      </c>
      <c r="J919" s="14">
        <f>VLOOKUP(Transaction!B919,Product[#All],5,0)</f>
        <v>20000</v>
      </c>
      <c r="K919" s="14">
        <f>VLOOKUP(Transaction!B919,Product[#All],6,0)</f>
        <v>30000</v>
      </c>
      <c r="L919" s="19">
        <f>Transaction[[#This Row],[QTY]]*Transaction[[#This Row],[PURCHASE PRICE]]</f>
        <v>1640000</v>
      </c>
      <c r="M919" s="19">
        <f>Transaction[[#This Row],[QTY]]*Transaction[[#This Row],[SELLING PRICE]]</f>
        <v>2460000</v>
      </c>
      <c r="N919" s="12">
        <f>DAY(Transaction[[#This Row],[DATE]])</f>
        <v>6</v>
      </c>
      <c r="O919" s="12" t="str">
        <f>TEXT(Transaction[[#This Row],[DATE]],"mmm")</f>
        <v>Jul</v>
      </c>
      <c r="P919" s="12">
        <f>YEAR(Transaction[[#This Row],[DATE]])</f>
        <v>2022</v>
      </c>
    </row>
    <row r="920" spans="1:16" x14ac:dyDescent="0.3">
      <c r="A920" s="11">
        <v>44749</v>
      </c>
      <c r="B920" s="12" t="str" cm="1">
        <f t="array" ref="B920">_xlfn.XLOOKUP(G920,Product[[#All],[PRODUCT NAME]],Product[[#All],[CODE]],"",0,1)</f>
        <v>ELC008</v>
      </c>
      <c r="C920" s="12">
        <v>70</v>
      </c>
      <c r="D920" s="12" t="s">
        <v>53</v>
      </c>
      <c r="E920" s="12" t="s">
        <v>52</v>
      </c>
      <c r="F920" s="13">
        <v>0</v>
      </c>
      <c r="G920" s="12" t="s">
        <v>47</v>
      </c>
      <c r="H920" s="12" t="str">
        <f>VLOOKUP(LEFT(B920,3),Table2[#All],2,)</f>
        <v>Electronics</v>
      </c>
      <c r="I920" s="12" t="s">
        <v>1</v>
      </c>
      <c r="J920" s="14">
        <f>VLOOKUP(Transaction!B920,Product[#All],5,0)</f>
        <v>20000</v>
      </c>
      <c r="K920" s="14">
        <f>VLOOKUP(Transaction!B920,Product[#All],6,0)</f>
        <v>35000</v>
      </c>
      <c r="L920" s="19">
        <f>Transaction[[#This Row],[QTY]]*Transaction[[#This Row],[PURCHASE PRICE]]</f>
        <v>1400000</v>
      </c>
      <c r="M920" s="19">
        <f>Transaction[[#This Row],[QTY]]*Transaction[[#This Row],[SELLING PRICE]]</f>
        <v>2450000</v>
      </c>
      <c r="N920" s="12">
        <f>DAY(Transaction[[#This Row],[DATE]])</f>
        <v>7</v>
      </c>
      <c r="O920" s="12" t="str">
        <f>TEXT(Transaction[[#This Row],[DATE]],"mmm")</f>
        <v>Jul</v>
      </c>
      <c r="P920" s="12">
        <f>YEAR(Transaction[[#This Row],[DATE]])</f>
        <v>2022</v>
      </c>
    </row>
    <row r="921" spans="1:16" x14ac:dyDescent="0.3">
      <c r="A921" s="11">
        <v>44750</v>
      </c>
      <c r="B921" s="12" t="str" cm="1">
        <f t="array" ref="B921">_xlfn.XLOOKUP(G921,Product[[#All],[PRODUCT NAME]],Product[[#All],[CODE]],"",0,1)</f>
        <v>STA003</v>
      </c>
      <c r="C921" s="12">
        <v>88</v>
      </c>
      <c r="D921" s="12" t="s">
        <v>131</v>
      </c>
      <c r="E921" s="12" t="s">
        <v>52</v>
      </c>
      <c r="F921" s="13">
        <v>0</v>
      </c>
      <c r="G921" s="12" t="s">
        <v>33</v>
      </c>
      <c r="H921" s="12" t="str">
        <f>VLOOKUP(LEFT(B921,3),Table2[#All],2,)</f>
        <v>Stationery</v>
      </c>
      <c r="I921" s="12" t="s">
        <v>1</v>
      </c>
      <c r="J921" s="14">
        <f>VLOOKUP(Transaction!B921,Product[#All],5,0)</f>
        <v>2500</v>
      </c>
      <c r="K921" s="14">
        <f>VLOOKUP(Transaction!B921,Product[#All],6,0)</f>
        <v>4000</v>
      </c>
      <c r="L921" s="19">
        <f>Transaction[[#This Row],[QTY]]*Transaction[[#This Row],[PURCHASE PRICE]]</f>
        <v>220000</v>
      </c>
      <c r="M921" s="19">
        <f>Transaction[[#This Row],[QTY]]*Transaction[[#This Row],[SELLING PRICE]]</f>
        <v>352000</v>
      </c>
      <c r="N921" s="12">
        <f>DAY(Transaction[[#This Row],[DATE]])</f>
        <v>8</v>
      </c>
      <c r="O921" s="12" t="str">
        <f>TEXT(Transaction[[#This Row],[DATE]],"mmm")</f>
        <v>Jul</v>
      </c>
      <c r="P921" s="12">
        <f>YEAR(Transaction[[#This Row],[DATE]])</f>
        <v>2022</v>
      </c>
    </row>
    <row r="922" spans="1:16" x14ac:dyDescent="0.3">
      <c r="A922" s="11">
        <v>44751</v>
      </c>
      <c r="B922" s="12" t="str" cm="1">
        <f t="array" ref="B922">_xlfn.XLOOKUP(G922,Product[[#All],[PRODUCT NAME]],Product[[#All],[CODE]],"",0,1)</f>
        <v>BEV007</v>
      </c>
      <c r="C922" s="12">
        <v>81</v>
      </c>
      <c r="D922" s="12" t="s">
        <v>130</v>
      </c>
      <c r="E922" s="12" t="s">
        <v>52</v>
      </c>
      <c r="F922" s="13">
        <v>0</v>
      </c>
      <c r="G922" s="12" t="s">
        <v>17</v>
      </c>
      <c r="H922" s="12" t="str">
        <f>VLOOKUP(LEFT(B922,3),Table2[#All],2,)</f>
        <v>Beverage</v>
      </c>
      <c r="I922" s="12" t="s">
        <v>1</v>
      </c>
      <c r="J922" s="14">
        <f>VLOOKUP(Transaction!B922,Product[#All],5,0)</f>
        <v>9800</v>
      </c>
      <c r="K922" s="14">
        <f>VLOOKUP(Transaction!B922,Product[#All],6,0)</f>
        <v>12500</v>
      </c>
      <c r="L922" s="19">
        <f>Transaction[[#This Row],[QTY]]*Transaction[[#This Row],[PURCHASE PRICE]]</f>
        <v>793800</v>
      </c>
      <c r="M922" s="19">
        <f>Transaction[[#This Row],[QTY]]*Transaction[[#This Row],[SELLING PRICE]]</f>
        <v>1012500</v>
      </c>
      <c r="N922" s="12">
        <f>DAY(Transaction[[#This Row],[DATE]])</f>
        <v>9</v>
      </c>
      <c r="O922" s="12" t="str">
        <f>TEXT(Transaction[[#This Row],[DATE]],"mmm")</f>
        <v>Jul</v>
      </c>
      <c r="P922" s="12">
        <f>YEAR(Transaction[[#This Row],[DATE]])</f>
        <v>2022</v>
      </c>
    </row>
    <row r="923" spans="1:16" x14ac:dyDescent="0.3">
      <c r="A923" s="11">
        <v>44752</v>
      </c>
      <c r="B923" s="12" t="str" cm="1">
        <f t="array" ref="B923">_xlfn.XLOOKUP(G923,Product[[#All],[PRODUCT NAME]],Product[[#All],[CODE]],"",0,1)</f>
        <v>BEV009</v>
      </c>
      <c r="C923" s="12">
        <v>87</v>
      </c>
      <c r="D923" s="12" t="s">
        <v>130</v>
      </c>
      <c r="E923" s="12" t="s">
        <v>52</v>
      </c>
      <c r="F923" s="13">
        <v>0</v>
      </c>
      <c r="G923" s="12" t="s">
        <v>19</v>
      </c>
      <c r="H923" s="12" t="str">
        <f>VLOOKUP(LEFT(B923,3),Table2[#All],2,)</f>
        <v>Beverage</v>
      </c>
      <c r="I923" s="12" t="s">
        <v>1</v>
      </c>
      <c r="J923" s="14">
        <f>VLOOKUP(Transaction!B923,Product[#All],5,0)</f>
        <v>6500</v>
      </c>
      <c r="K923" s="14">
        <f>VLOOKUP(Transaction!B923,Product[#All],6,0)</f>
        <v>8500</v>
      </c>
      <c r="L923" s="19">
        <f>Transaction[[#This Row],[QTY]]*Transaction[[#This Row],[PURCHASE PRICE]]</f>
        <v>565500</v>
      </c>
      <c r="M923" s="19">
        <f>Transaction[[#This Row],[QTY]]*Transaction[[#This Row],[SELLING PRICE]]</f>
        <v>739500</v>
      </c>
      <c r="N923" s="12">
        <f>DAY(Transaction[[#This Row],[DATE]])</f>
        <v>10</v>
      </c>
      <c r="O923" s="12" t="str">
        <f>TEXT(Transaction[[#This Row],[DATE]],"mmm")</f>
        <v>Jul</v>
      </c>
      <c r="P923" s="12">
        <f>YEAR(Transaction[[#This Row],[DATE]])</f>
        <v>2022</v>
      </c>
    </row>
    <row r="924" spans="1:16" x14ac:dyDescent="0.3">
      <c r="A924" s="11">
        <v>44753</v>
      </c>
      <c r="B924" s="12" t="str" cm="1">
        <f t="array" ref="B924">_xlfn.XLOOKUP(G924,Product[[#All],[PRODUCT NAME]],Product[[#All],[CODE]],"",0,1)</f>
        <v>PRC004</v>
      </c>
      <c r="C924" s="12">
        <v>82</v>
      </c>
      <c r="D924" s="12" t="s">
        <v>131</v>
      </c>
      <c r="E924" s="12" t="s">
        <v>52</v>
      </c>
      <c r="F924" s="13">
        <v>0</v>
      </c>
      <c r="G924" s="12" t="s">
        <v>24</v>
      </c>
      <c r="H924" s="12" t="str">
        <f>VLOOKUP(LEFT(B924,3),Table2[#All],2,)</f>
        <v>Personal Care</v>
      </c>
      <c r="I924" s="12" t="s">
        <v>1</v>
      </c>
      <c r="J924" s="14">
        <f>VLOOKUP(Transaction!B924,Product[#All],5,0)</f>
        <v>7200</v>
      </c>
      <c r="K924" s="14">
        <f>VLOOKUP(Transaction!B924,Product[#All],6,0)</f>
        <v>10000</v>
      </c>
      <c r="L924" s="19">
        <f>Transaction[[#This Row],[QTY]]*Transaction[[#This Row],[PURCHASE PRICE]]</f>
        <v>590400</v>
      </c>
      <c r="M924" s="19">
        <f>Transaction[[#This Row],[QTY]]*Transaction[[#This Row],[SELLING PRICE]]</f>
        <v>820000</v>
      </c>
      <c r="N924" s="12">
        <f>DAY(Transaction[[#This Row],[DATE]])</f>
        <v>11</v>
      </c>
      <c r="O924" s="12" t="str">
        <f>TEXT(Transaction[[#This Row],[DATE]],"mmm")</f>
        <v>Jul</v>
      </c>
      <c r="P924" s="12">
        <f>YEAR(Transaction[[#This Row],[DATE]])</f>
        <v>2022</v>
      </c>
    </row>
    <row r="925" spans="1:16" x14ac:dyDescent="0.3">
      <c r="A925" s="11">
        <v>44754</v>
      </c>
      <c r="B925" s="12" t="str" cm="1">
        <f t="array" ref="B925">_xlfn.XLOOKUP(G925,Product[[#All],[PRODUCT NAME]],Product[[#All],[CODE]],"",0,1)</f>
        <v>STA002</v>
      </c>
      <c r="C925" s="12">
        <v>75</v>
      </c>
      <c r="D925" s="12" t="s">
        <v>130</v>
      </c>
      <c r="E925" s="12" t="s">
        <v>132</v>
      </c>
      <c r="F925" s="13">
        <v>0</v>
      </c>
      <c r="G925" s="12" t="s">
        <v>32</v>
      </c>
      <c r="H925" s="12" t="str">
        <f>VLOOKUP(LEFT(B925,3),Table2[#All],2,)</f>
        <v>Stationery</v>
      </c>
      <c r="I925" s="12" t="s">
        <v>1</v>
      </c>
      <c r="J925" s="14">
        <f>VLOOKUP(Transaction!B925,Product[#All],5,0)</f>
        <v>5500</v>
      </c>
      <c r="K925" s="14">
        <f>VLOOKUP(Transaction!B925,Product[#All],6,0)</f>
        <v>7500</v>
      </c>
      <c r="L925" s="19">
        <f>Transaction[[#This Row],[QTY]]*Transaction[[#This Row],[PURCHASE PRICE]]</f>
        <v>412500</v>
      </c>
      <c r="M925" s="19">
        <f>Transaction[[#This Row],[QTY]]*Transaction[[#This Row],[SELLING PRICE]]</f>
        <v>562500</v>
      </c>
      <c r="N925" s="12">
        <f>DAY(Transaction[[#This Row],[DATE]])</f>
        <v>12</v>
      </c>
      <c r="O925" s="12" t="str">
        <f>TEXT(Transaction[[#This Row],[DATE]],"mmm")</f>
        <v>Jul</v>
      </c>
      <c r="P925" s="12">
        <f>YEAR(Transaction[[#This Row],[DATE]])</f>
        <v>2022</v>
      </c>
    </row>
    <row r="926" spans="1:16" x14ac:dyDescent="0.3">
      <c r="A926" s="11">
        <v>44755</v>
      </c>
      <c r="B926" s="12" t="str" cm="1">
        <f t="array" ref="B926">_xlfn.XLOOKUP(G926,Product[[#All],[PRODUCT NAME]],Product[[#All],[CODE]],"",0,1)</f>
        <v>FOD007</v>
      </c>
      <c r="C926" s="12">
        <v>82</v>
      </c>
      <c r="D926" s="12" t="s">
        <v>130</v>
      </c>
      <c r="E926" s="12" t="s">
        <v>132</v>
      </c>
      <c r="F926" s="13">
        <v>0</v>
      </c>
      <c r="G926" s="12" t="s">
        <v>7</v>
      </c>
      <c r="H926" s="12" t="str">
        <f>VLOOKUP(LEFT(B926,3),Table2[#All],2,)</f>
        <v>Food</v>
      </c>
      <c r="I926" s="12" t="s">
        <v>1</v>
      </c>
      <c r="J926" s="14">
        <f>VLOOKUP(Transaction!B926,Product[#All],5,0)</f>
        <v>7200</v>
      </c>
      <c r="K926" s="14">
        <f>VLOOKUP(Transaction!B926,Product[#All],6,0)</f>
        <v>9500</v>
      </c>
      <c r="L926" s="19">
        <f>Transaction[[#This Row],[QTY]]*Transaction[[#This Row],[PURCHASE PRICE]]</f>
        <v>590400</v>
      </c>
      <c r="M926" s="19">
        <f>Transaction[[#This Row],[QTY]]*Transaction[[#This Row],[SELLING PRICE]]</f>
        <v>779000</v>
      </c>
      <c r="N926" s="12">
        <f>DAY(Transaction[[#This Row],[DATE]])</f>
        <v>13</v>
      </c>
      <c r="O926" s="12" t="str">
        <f>TEXT(Transaction[[#This Row],[DATE]],"mmm")</f>
        <v>Jul</v>
      </c>
      <c r="P926" s="12">
        <f>YEAR(Transaction[[#This Row],[DATE]])</f>
        <v>2022</v>
      </c>
    </row>
    <row r="927" spans="1:16" x14ac:dyDescent="0.3">
      <c r="A927" s="11">
        <v>44756</v>
      </c>
      <c r="B927" s="12" t="str" cm="1">
        <f t="array" ref="B927">_xlfn.XLOOKUP(G927,Product[[#All],[PRODUCT NAME]],Product[[#All],[CODE]],"",0,1)</f>
        <v>PRC008</v>
      </c>
      <c r="C927" s="12">
        <v>76</v>
      </c>
      <c r="D927" s="12" t="s">
        <v>130</v>
      </c>
      <c r="E927" s="12" t="s">
        <v>52</v>
      </c>
      <c r="F927" s="13">
        <v>0</v>
      </c>
      <c r="G927" s="12" t="s">
        <v>28</v>
      </c>
      <c r="H927" s="12" t="str">
        <f>VLOOKUP(LEFT(B927,3),Table2[#All],2,)</f>
        <v>Personal Care</v>
      </c>
      <c r="I927" s="12" t="s">
        <v>1</v>
      </c>
      <c r="J927" s="14">
        <f>VLOOKUP(Transaction!B927,Product[#All],5,0)</f>
        <v>13500</v>
      </c>
      <c r="K927" s="14">
        <f>VLOOKUP(Transaction!B927,Product[#All],6,0)</f>
        <v>17000</v>
      </c>
      <c r="L927" s="19">
        <f>Transaction[[#This Row],[QTY]]*Transaction[[#This Row],[PURCHASE PRICE]]</f>
        <v>1026000</v>
      </c>
      <c r="M927" s="19">
        <f>Transaction[[#This Row],[QTY]]*Transaction[[#This Row],[SELLING PRICE]]</f>
        <v>1292000</v>
      </c>
      <c r="N927" s="12">
        <f>DAY(Transaction[[#This Row],[DATE]])</f>
        <v>14</v>
      </c>
      <c r="O927" s="12" t="str">
        <f>TEXT(Transaction[[#This Row],[DATE]],"mmm")</f>
        <v>Jul</v>
      </c>
      <c r="P927" s="12">
        <f>YEAR(Transaction[[#This Row],[DATE]])</f>
        <v>2022</v>
      </c>
    </row>
    <row r="928" spans="1:16" x14ac:dyDescent="0.3">
      <c r="A928" s="11">
        <v>44757</v>
      </c>
      <c r="B928" s="12" t="str" cm="1">
        <f t="array" ref="B928">_xlfn.XLOOKUP(G928,Product[[#All],[PRODUCT NAME]],Product[[#All],[CODE]],"",0,1)</f>
        <v>ELC003</v>
      </c>
      <c r="C928" s="12">
        <v>89</v>
      </c>
      <c r="D928" s="12" t="s">
        <v>130</v>
      </c>
      <c r="E928" s="12" t="s">
        <v>52</v>
      </c>
      <c r="F928" s="13">
        <v>0</v>
      </c>
      <c r="G928" s="12" t="s">
        <v>43</v>
      </c>
      <c r="H928" s="12" t="str">
        <f>VLOOKUP(LEFT(B928,3),Table2[#All],2,)</f>
        <v>Electronics</v>
      </c>
      <c r="I928" s="12" t="s">
        <v>1</v>
      </c>
      <c r="J928" s="14">
        <f>VLOOKUP(Transaction!B928,Product[#All],5,0)</f>
        <v>15000</v>
      </c>
      <c r="K928" s="14">
        <f>VLOOKUP(Transaction!B928,Product[#All],6,0)</f>
        <v>25000</v>
      </c>
      <c r="L928" s="19">
        <f>Transaction[[#This Row],[QTY]]*Transaction[[#This Row],[PURCHASE PRICE]]</f>
        <v>1335000</v>
      </c>
      <c r="M928" s="19">
        <f>Transaction[[#This Row],[QTY]]*Transaction[[#This Row],[SELLING PRICE]]</f>
        <v>2225000</v>
      </c>
      <c r="N928" s="12">
        <f>DAY(Transaction[[#This Row],[DATE]])</f>
        <v>15</v>
      </c>
      <c r="O928" s="12" t="str">
        <f>TEXT(Transaction[[#This Row],[DATE]],"mmm")</f>
        <v>Jul</v>
      </c>
      <c r="P928" s="12">
        <f>YEAR(Transaction[[#This Row],[DATE]])</f>
        <v>2022</v>
      </c>
    </row>
    <row r="929" spans="1:16" x14ac:dyDescent="0.3">
      <c r="A929" s="11">
        <v>44758</v>
      </c>
      <c r="B929" s="12" t="str" cm="1">
        <f t="array" ref="B929">_xlfn.XLOOKUP(G929,Product[[#All],[PRODUCT NAME]],Product[[#All],[CODE]],"",0,1)</f>
        <v>ELC001</v>
      </c>
      <c r="C929" s="12">
        <v>84</v>
      </c>
      <c r="D929" s="12" t="s">
        <v>131</v>
      </c>
      <c r="E929" s="12" t="s">
        <v>132</v>
      </c>
      <c r="F929" s="13">
        <v>0</v>
      </c>
      <c r="G929" s="12" t="s">
        <v>41</v>
      </c>
      <c r="H929" s="12" t="str">
        <f>VLOOKUP(LEFT(B929,3),Table2[#All],2,)</f>
        <v>Electronics</v>
      </c>
      <c r="I929" s="12" t="s">
        <v>1</v>
      </c>
      <c r="J929" s="14">
        <f>VLOOKUP(Transaction!B929,Product[#All],5,0)</f>
        <v>10000</v>
      </c>
      <c r="K929" s="14">
        <f>VLOOKUP(Transaction!B929,Product[#All],6,0)</f>
        <v>15000</v>
      </c>
      <c r="L929" s="19">
        <f>Transaction[[#This Row],[QTY]]*Transaction[[#This Row],[PURCHASE PRICE]]</f>
        <v>840000</v>
      </c>
      <c r="M929" s="19">
        <f>Transaction[[#This Row],[QTY]]*Transaction[[#This Row],[SELLING PRICE]]</f>
        <v>1260000</v>
      </c>
      <c r="N929" s="12">
        <f>DAY(Transaction[[#This Row],[DATE]])</f>
        <v>16</v>
      </c>
      <c r="O929" s="12" t="str">
        <f>TEXT(Transaction[[#This Row],[DATE]],"mmm")</f>
        <v>Jul</v>
      </c>
      <c r="P929" s="12">
        <f>YEAR(Transaction[[#This Row],[DATE]])</f>
        <v>2022</v>
      </c>
    </row>
    <row r="930" spans="1:16" x14ac:dyDescent="0.3">
      <c r="A930" s="11">
        <v>44759</v>
      </c>
      <c r="B930" s="12" t="str" cm="1">
        <f t="array" ref="B930">_xlfn.XLOOKUP(G930,Product[[#All],[PRODUCT NAME]],Product[[#All],[CODE]],"",0,1)</f>
        <v>BEV004</v>
      </c>
      <c r="C930" s="12">
        <v>71</v>
      </c>
      <c r="D930" s="12" t="s">
        <v>131</v>
      </c>
      <c r="E930" s="12" t="s">
        <v>52</v>
      </c>
      <c r="F930" s="13">
        <v>0</v>
      </c>
      <c r="G930" s="12" t="s">
        <v>14</v>
      </c>
      <c r="H930" s="12" t="str">
        <f>VLOOKUP(LEFT(B930,3),Table2[#All],2,)</f>
        <v>Beverage</v>
      </c>
      <c r="I930" s="12" t="s">
        <v>1</v>
      </c>
      <c r="J930" s="14">
        <f>VLOOKUP(Transaction!B930,Product[#All],5,0)</f>
        <v>8000</v>
      </c>
      <c r="K930" s="14">
        <f>VLOOKUP(Transaction!B930,Product[#All],6,0)</f>
        <v>10500</v>
      </c>
      <c r="L930" s="19">
        <f>Transaction[[#This Row],[QTY]]*Transaction[[#This Row],[PURCHASE PRICE]]</f>
        <v>568000</v>
      </c>
      <c r="M930" s="19">
        <f>Transaction[[#This Row],[QTY]]*Transaction[[#This Row],[SELLING PRICE]]</f>
        <v>745500</v>
      </c>
      <c r="N930" s="12">
        <f>DAY(Transaction[[#This Row],[DATE]])</f>
        <v>17</v>
      </c>
      <c r="O930" s="12" t="str">
        <f>TEXT(Transaction[[#This Row],[DATE]],"mmm")</f>
        <v>Jul</v>
      </c>
      <c r="P930" s="12">
        <f>YEAR(Transaction[[#This Row],[DATE]])</f>
        <v>2022</v>
      </c>
    </row>
    <row r="931" spans="1:16" x14ac:dyDescent="0.3">
      <c r="A931" s="11">
        <v>44760</v>
      </c>
      <c r="B931" s="12" t="str" cm="1">
        <f t="array" ref="B931">_xlfn.XLOOKUP(G931,Product[[#All],[PRODUCT NAME]],Product[[#All],[CODE]],"",0,1)</f>
        <v>FOD002</v>
      </c>
      <c r="C931" s="12">
        <v>73</v>
      </c>
      <c r="D931" s="12" t="s">
        <v>53</v>
      </c>
      <c r="E931" s="12" t="s">
        <v>132</v>
      </c>
      <c r="F931" s="13">
        <v>0</v>
      </c>
      <c r="G931" s="12" t="s">
        <v>2</v>
      </c>
      <c r="H931" s="12" t="str">
        <f>VLOOKUP(LEFT(B931,3),Table2[#All],2,)</f>
        <v>Food</v>
      </c>
      <c r="I931" s="12" t="s">
        <v>1</v>
      </c>
      <c r="J931" s="14">
        <f>VLOOKUP(Transaction!B931,Product[#All],5,0)</f>
        <v>15500</v>
      </c>
      <c r="K931" s="14">
        <f>VLOOKUP(Transaction!B931,Product[#All],6,0)</f>
        <v>18000</v>
      </c>
      <c r="L931" s="19">
        <f>Transaction[[#This Row],[QTY]]*Transaction[[#This Row],[PURCHASE PRICE]]</f>
        <v>1131500</v>
      </c>
      <c r="M931" s="19">
        <f>Transaction[[#This Row],[QTY]]*Transaction[[#This Row],[SELLING PRICE]]</f>
        <v>1314000</v>
      </c>
      <c r="N931" s="12">
        <f>DAY(Transaction[[#This Row],[DATE]])</f>
        <v>18</v>
      </c>
      <c r="O931" s="12" t="str">
        <f>TEXT(Transaction[[#This Row],[DATE]],"mmm")</f>
        <v>Jul</v>
      </c>
      <c r="P931" s="12">
        <f>YEAR(Transaction[[#This Row],[DATE]])</f>
        <v>2022</v>
      </c>
    </row>
    <row r="932" spans="1:16" x14ac:dyDescent="0.3">
      <c r="A932" s="11">
        <v>44761</v>
      </c>
      <c r="B932" s="12" t="str" cm="1">
        <f t="array" ref="B932">_xlfn.XLOOKUP(G932,Product[[#All],[PRODUCT NAME]],Product[[#All],[CODE]],"",0,1)</f>
        <v>FOD007</v>
      </c>
      <c r="C932" s="12">
        <v>82</v>
      </c>
      <c r="D932" s="12" t="s">
        <v>131</v>
      </c>
      <c r="E932" s="12" t="s">
        <v>132</v>
      </c>
      <c r="F932" s="13">
        <v>0</v>
      </c>
      <c r="G932" s="12" t="s">
        <v>7</v>
      </c>
      <c r="H932" s="12" t="str">
        <f>VLOOKUP(LEFT(B932,3),Table2[#All],2,)</f>
        <v>Food</v>
      </c>
      <c r="I932" s="12" t="s">
        <v>1</v>
      </c>
      <c r="J932" s="14">
        <f>VLOOKUP(Transaction!B932,Product[#All],5,0)</f>
        <v>7200</v>
      </c>
      <c r="K932" s="14">
        <f>VLOOKUP(Transaction!B932,Product[#All],6,0)</f>
        <v>9500</v>
      </c>
      <c r="L932" s="19">
        <f>Transaction[[#This Row],[QTY]]*Transaction[[#This Row],[PURCHASE PRICE]]</f>
        <v>590400</v>
      </c>
      <c r="M932" s="19">
        <f>Transaction[[#This Row],[QTY]]*Transaction[[#This Row],[SELLING PRICE]]</f>
        <v>779000</v>
      </c>
      <c r="N932" s="12">
        <f>DAY(Transaction[[#This Row],[DATE]])</f>
        <v>19</v>
      </c>
      <c r="O932" s="12" t="str">
        <f>TEXT(Transaction[[#This Row],[DATE]],"mmm")</f>
        <v>Jul</v>
      </c>
      <c r="P932" s="12">
        <f>YEAR(Transaction[[#This Row],[DATE]])</f>
        <v>2022</v>
      </c>
    </row>
    <row r="933" spans="1:16" x14ac:dyDescent="0.3">
      <c r="A933" s="11">
        <v>44762</v>
      </c>
      <c r="B933" s="12" t="str" cm="1">
        <f t="array" ref="B933">_xlfn.XLOOKUP(G933,Product[[#All],[PRODUCT NAME]],Product[[#All],[CODE]],"",0,1)</f>
        <v>STA010</v>
      </c>
      <c r="C933" s="12">
        <v>83</v>
      </c>
      <c r="D933" s="12" t="s">
        <v>53</v>
      </c>
      <c r="E933" s="12" t="s">
        <v>52</v>
      </c>
      <c r="F933" s="13">
        <v>0</v>
      </c>
      <c r="G933" s="12" t="s">
        <v>40</v>
      </c>
      <c r="H933" s="12" t="str">
        <f>VLOOKUP(LEFT(B933,3),Table2[#All],2,)</f>
        <v>Stationery</v>
      </c>
      <c r="I933" s="12" t="s">
        <v>1</v>
      </c>
      <c r="J933" s="14">
        <f>VLOOKUP(Transaction!B933,Product[#All],5,0)</f>
        <v>3800</v>
      </c>
      <c r="K933" s="14">
        <f>VLOOKUP(Transaction!B933,Product[#All],6,0)</f>
        <v>5500</v>
      </c>
      <c r="L933" s="19">
        <f>Transaction[[#This Row],[QTY]]*Transaction[[#This Row],[PURCHASE PRICE]]</f>
        <v>315400</v>
      </c>
      <c r="M933" s="19">
        <f>Transaction[[#This Row],[QTY]]*Transaction[[#This Row],[SELLING PRICE]]</f>
        <v>456500</v>
      </c>
      <c r="N933" s="12">
        <f>DAY(Transaction[[#This Row],[DATE]])</f>
        <v>20</v>
      </c>
      <c r="O933" s="12" t="str">
        <f>TEXT(Transaction[[#This Row],[DATE]],"mmm")</f>
        <v>Jul</v>
      </c>
      <c r="P933" s="12">
        <f>YEAR(Transaction[[#This Row],[DATE]])</f>
        <v>2022</v>
      </c>
    </row>
    <row r="934" spans="1:16" x14ac:dyDescent="0.3">
      <c r="A934" s="11">
        <v>44763</v>
      </c>
      <c r="B934" s="12" t="str" cm="1">
        <f t="array" ref="B934">_xlfn.XLOOKUP(G934,Product[[#All],[PRODUCT NAME]],Product[[#All],[CODE]],"",0,1)</f>
        <v>ELC004</v>
      </c>
      <c r="C934" s="12">
        <v>83</v>
      </c>
      <c r="D934" s="12" t="s">
        <v>130</v>
      </c>
      <c r="E934" s="12" t="s">
        <v>132</v>
      </c>
      <c r="F934" s="13">
        <v>0</v>
      </c>
      <c r="G934" s="12" t="s">
        <v>44</v>
      </c>
      <c r="H934" s="12" t="str">
        <f>VLOOKUP(LEFT(B934,3),Table2[#All],2,)</f>
        <v>Electronics</v>
      </c>
      <c r="I934" s="12" t="s">
        <v>1</v>
      </c>
      <c r="J934" s="14">
        <f>VLOOKUP(Transaction!B934,Product[#All],5,0)</f>
        <v>20000</v>
      </c>
      <c r="K934" s="14">
        <f>VLOOKUP(Transaction!B934,Product[#All],6,0)</f>
        <v>30000</v>
      </c>
      <c r="L934" s="19">
        <f>Transaction[[#This Row],[QTY]]*Transaction[[#This Row],[PURCHASE PRICE]]</f>
        <v>1660000</v>
      </c>
      <c r="M934" s="19">
        <f>Transaction[[#This Row],[QTY]]*Transaction[[#This Row],[SELLING PRICE]]</f>
        <v>2490000</v>
      </c>
      <c r="N934" s="12">
        <f>DAY(Transaction[[#This Row],[DATE]])</f>
        <v>21</v>
      </c>
      <c r="O934" s="12" t="str">
        <f>TEXT(Transaction[[#This Row],[DATE]],"mmm")</f>
        <v>Jul</v>
      </c>
      <c r="P934" s="12">
        <f>YEAR(Transaction[[#This Row],[DATE]])</f>
        <v>2022</v>
      </c>
    </row>
    <row r="935" spans="1:16" x14ac:dyDescent="0.3">
      <c r="A935" s="11">
        <v>44764</v>
      </c>
      <c r="B935" s="12" t="str" cm="1">
        <f t="array" ref="B935">_xlfn.XLOOKUP(G935,Product[[#All],[PRODUCT NAME]],Product[[#All],[CODE]],"",0,1)</f>
        <v>BEV009</v>
      </c>
      <c r="C935" s="12">
        <v>81</v>
      </c>
      <c r="D935" s="12" t="s">
        <v>53</v>
      </c>
      <c r="E935" s="12" t="s">
        <v>52</v>
      </c>
      <c r="F935" s="13">
        <v>0</v>
      </c>
      <c r="G935" s="12" t="s">
        <v>19</v>
      </c>
      <c r="H935" s="12" t="str">
        <f>VLOOKUP(LEFT(B935,3),Table2[#All],2,)</f>
        <v>Beverage</v>
      </c>
      <c r="I935" s="12" t="s">
        <v>1</v>
      </c>
      <c r="J935" s="14">
        <f>VLOOKUP(Transaction!B935,Product[#All],5,0)</f>
        <v>6500</v>
      </c>
      <c r="K935" s="14">
        <f>VLOOKUP(Transaction!B935,Product[#All],6,0)</f>
        <v>8500</v>
      </c>
      <c r="L935" s="19">
        <f>Transaction[[#This Row],[QTY]]*Transaction[[#This Row],[PURCHASE PRICE]]</f>
        <v>526500</v>
      </c>
      <c r="M935" s="19">
        <f>Transaction[[#This Row],[QTY]]*Transaction[[#This Row],[SELLING PRICE]]</f>
        <v>688500</v>
      </c>
      <c r="N935" s="12">
        <f>DAY(Transaction[[#This Row],[DATE]])</f>
        <v>22</v>
      </c>
      <c r="O935" s="12" t="str">
        <f>TEXT(Transaction[[#This Row],[DATE]],"mmm")</f>
        <v>Jul</v>
      </c>
      <c r="P935" s="12">
        <f>YEAR(Transaction[[#This Row],[DATE]])</f>
        <v>2022</v>
      </c>
    </row>
    <row r="936" spans="1:16" x14ac:dyDescent="0.3">
      <c r="A936" s="11">
        <v>44765</v>
      </c>
      <c r="B936" s="12" t="str" cm="1">
        <f t="array" ref="B936">_xlfn.XLOOKUP(G936,Product[[#All],[PRODUCT NAME]],Product[[#All],[CODE]],"",0,1)</f>
        <v>FOD006</v>
      </c>
      <c r="C936" s="12">
        <v>77</v>
      </c>
      <c r="D936" s="12" t="s">
        <v>131</v>
      </c>
      <c r="E936" s="12" t="s">
        <v>132</v>
      </c>
      <c r="F936" s="13">
        <v>0</v>
      </c>
      <c r="G936" s="12" t="s">
        <v>6</v>
      </c>
      <c r="H936" s="12" t="str">
        <f>VLOOKUP(LEFT(B936,3),Table2[#All],2,)</f>
        <v>Food</v>
      </c>
      <c r="I936" s="12" t="s">
        <v>1</v>
      </c>
      <c r="J936" s="14">
        <f>VLOOKUP(Transaction!B936,Product[#All],5,0)</f>
        <v>4800</v>
      </c>
      <c r="K936" s="14">
        <f>VLOOKUP(Transaction!B936,Product[#All],6,0)</f>
        <v>6500</v>
      </c>
      <c r="L936" s="19">
        <f>Transaction[[#This Row],[QTY]]*Transaction[[#This Row],[PURCHASE PRICE]]</f>
        <v>369600</v>
      </c>
      <c r="M936" s="19">
        <f>Transaction[[#This Row],[QTY]]*Transaction[[#This Row],[SELLING PRICE]]</f>
        <v>500500</v>
      </c>
      <c r="N936" s="12">
        <f>DAY(Transaction[[#This Row],[DATE]])</f>
        <v>23</v>
      </c>
      <c r="O936" s="12" t="str">
        <f>TEXT(Transaction[[#This Row],[DATE]],"mmm")</f>
        <v>Jul</v>
      </c>
      <c r="P936" s="12">
        <f>YEAR(Transaction[[#This Row],[DATE]])</f>
        <v>2022</v>
      </c>
    </row>
    <row r="937" spans="1:16" x14ac:dyDescent="0.3">
      <c r="A937" s="11">
        <v>44766</v>
      </c>
      <c r="B937" s="12" t="str" cm="1">
        <f t="array" ref="B937">_xlfn.XLOOKUP(G937,Product[[#All],[PRODUCT NAME]],Product[[#All],[CODE]],"",0,1)</f>
        <v>STA008</v>
      </c>
      <c r="C937" s="12">
        <v>73</v>
      </c>
      <c r="D937" s="12" t="s">
        <v>130</v>
      </c>
      <c r="E937" s="12" t="s">
        <v>132</v>
      </c>
      <c r="F937" s="13">
        <v>0</v>
      </c>
      <c r="G937" s="12" t="s">
        <v>38</v>
      </c>
      <c r="H937" s="12" t="str">
        <f>VLOOKUP(LEFT(B937,3),Table2[#All],2,)</f>
        <v>Stationery</v>
      </c>
      <c r="I937" s="12" t="s">
        <v>1</v>
      </c>
      <c r="J937" s="14">
        <f>VLOOKUP(Transaction!B937,Product[#All],5,0)</f>
        <v>5000</v>
      </c>
      <c r="K937" s="14">
        <f>VLOOKUP(Transaction!B937,Product[#All],6,0)</f>
        <v>7500</v>
      </c>
      <c r="L937" s="19">
        <f>Transaction[[#This Row],[QTY]]*Transaction[[#This Row],[PURCHASE PRICE]]</f>
        <v>365000</v>
      </c>
      <c r="M937" s="19">
        <f>Transaction[[#This Row],[QTY]]*Transaction[[#This Row],[SELLING PRICE]]</f>
        <v>547500</v>
      </c>
      <c r="N937" s="12">
        <f>DAY(Transaction[[#This Row],[DATE]])</f>
        <v>24</v>
      </c>
      <c r="O937" s="12" t="str">
        <f>TEXT(Transaction[[#This Row],[DATE]],"mmm")</f>
        <v>Jul</v>
      </c>
      <c r="P937" s="12">
        <f>YEAR(Transaction[[#This Row],[DATE]])</f>
        <v>2022</v>
      </c>
    </row>
    <row r="938" spans="1:16" x14ac:dyDescent="0.3">
      <c r="A938" s="11">
        <v>44767</v>
      </c>
      <c r="B938" s="12" t="str" cm="1">
        <f t="array" ref="B938">_xlfn.XLOOKUP(G938,Product[[#All],[PRODUCT NAME]],Product[[#All],[CODE]],"",0,1)</f>
        <v>STA003</v>
      </c>
      <c r="C938" s="12">
        <v>77</v>
      </c>
      <c r="D938" s="12" t="s">
        <v>53</v>
      </c>
      <c r="E938" s="12" t="s">
        <v>132</v>
      </c>
      <c r="F938" s="13">
        <v>0</v>
      </c>
      <c r="G938" s="12" t="s">
        <v>33</v>
      </c>
      <c r="H938" s="12" t="str">
        <f>VLOOKUP(LEFT(B938,3),Table2[#All],2,)</f>
        <v>Stationery</v>
      </c>
      <c r="I938" s="12" t="s">
        <v>1</v>
      </c>
      <c r="J938" s="14">
        <f>VLOOKUP(Transaction!B938,Product[#All],5,0)</f>
        <v>2500</v>
      </c>
      <c r="K938" s="14">
        <f>VLOOKUP(Transaction!B938,Product[#All],6,0)</f>
        <v>4000</v>
      </c>
      <c r="L938" s="19">
        <f>Transaction[[#This Row],[QTY]]*Transaction[[#This Row],[PURCHASE PRICE]]</f>
        <v>192500</v>
      </c>
      <c r="M938" s="19">
        <f>Transaction[[#This Row],[QTY]]*Transaction[[#This Row],[SELLING PRICE]]</f>
        <v>308000</v>
      </c>
      <c r="N938" s="12">
        <f>DAY(Transaction[[#This Row],[DATE]])</f>
        <v>25</v>
      </c>
      <c r="O938" s="12" t="str">
        <f>TEXT(Transaction[[#This Row],[DATE]],"mmm")</f>
        <v>Jul</v>
      </c>
      <c r="P938" s="12">
        <f>YEAR(Transaction[[#This Row],[DATE]])</f>
        <v>2022</v>
      </c>
    </row>
    <row r="939" spans="1:16" x14ac:dyDescent="0.3">
      <c r="A939" s="11">
        <v>44768</v>
      </c>
      <c r="B939" s="12" t="str" cm="1">
        <f t="array" ref="B939">_xlfn.XLOOKUP(G939,Product[[#All],[PRODUCT NAME]],Product[[#All],[CODE]],"",0,1)</f>
        <v>STA007</v>
      </c>
      <c r="C939" s="12">
        <v>85</v>
      </c>
      <c r="D939" s="12" t="s">
        <v>130</v>
      </c>
      <c r="E939" s="12" t="s">
        <v>52</v>
      </c>
      <c r="F939" s="13">
        <v>0</v>
      </c>
      <c r="G939" s="12" t="s">
        <v>37</v>
      </c>
      <c r="H939" s="12" t="str">
        <f>VLOOKUP(LEFT(B939,3),Table2[#All],2,)</f>
        <v>Stationery</v>
      </c>
      <c r="I939" s="12" t="s">
        <v>1</v>
      </c>
      <c r="J939" s="14">
        <f>VLOOKUP(Transaction!B939,Product[#All],5,0)</f>
        <v>4500</v>
      </c>
      <c r="K939" s="14">
        <f>VLOOKUP(Transaction!B939,Product[#All],6,0)</f>
        <v>6800</v>
      </c>
      <c r="L939" s="19">
        <f>Transaction[[#This Row],[QTY]]*Transaction[[#This Row],[PURCHASE PRICE]]</f>
        <v>382500</v>
      </c>
      <c r="M939" s="19">
        <f>Transaction[[#This Row],[QTY]]*Transaction[[#This Row],[SELLING PRICE]]</f>
        <v>578000</v>
      </c>
      <c r="N939" s="12">
        <f>DAY(Transaction[[#This Row],[DATE]])</f>
        <v>26</v>
      </c>
      <c r="O939" s="12" t="str">
        <f>TEXT(Transaction[[#This Row],[DATE]],"mmm")</f>
        <v>Jul</v>
      </c>
      <c r="P939" s="12">
        <f>YEAR(Transaction[[#This Row],[DATE]])</f>
        <v>2022</v>
      </c>
    </row>
    <row r="940" spans="1:16" x14ac:dyDescent="0.3">
      <c r="A940" s="11">
        <v>44769</v>
      </c>
      <c r="B940" s="12" t="str" cm="1">
        <f t="array" ref="B940">_xlfn.XLOOKUP(G940,Product[[#All],[PRODUCT NAME]],Product[[#All],[CODE]],"",0,1)</f>
        <v>STA002</v>
      </c>
      <c r="C940" s="12">
        <v>74</v>
      </c>
      <c r="D940" s="12" t="s">
        <v>130</v>
      </c>
      <c r="E940" s="12" t="s">
        <v>52</v>
      </c>
      <c r="F940" s="13">
        <v>0</v>
      </c>
      <c r="G940" s="12" t="s">
        <v>32</v>
      </c>
      <c r="H940" s="12" t="str">
        <f>VLOOKUP(LEFT(B940,3),Table2[#All],2,)</f>
        <v>Stationery</v>
      </c>
      <c r="I940" s="12" t="s">
        <v>1</v>
      </c>
      <c r="J940" s="14">
        <f>VLOOKUP(Transaction!B940,Product[#All],5,0)</f>
        <v>5500</v>
      </c>
      <c r="K940" s="14">
        <f>VLOOKUP(Transaction!B940,Product[#All],6,0)</f>
        <v>7500</v>
      </c>
      <c r="L940" s="19">
        <f>Transaction[[#This Row],[QTY]]*Transaction[[#This Row],[PURCHASE PRICE]]</f>
        <v>407000</v>
      </c>
      <c r="M940" s="19">
        <f>Transaction[[#This Row],[QTY]]*Transaction[[#This Row],[SELLING PRICE]]</f>
        <v>555000</v>
      </c>
      <c r="N940" s="12">
        <f>DAY(Transaction[[#This Row],[DATE]])</f>
        <v>27</v>
      </c>
      <c r="O940" s="12" t="str">
        <f>TEXT(Transaction[[#This Row],[DATE]],"mmm")</f>
        <v>Jul</v>
      </c>
      <c r="P940" s="12">
        <f>YEAR(Transaction[[#This Row],[DATE]])</f>
        <v>2022</v>
      </c>
    </row>
    <row r="941" spans="1:16" x14ac:dyDescent="0.3">
      <c r="A941" s="11">
        <v>44770</v>
      </c>
      <c r="B941" s="12" t="str" cm="1">
        <f t="array" ref="B941">_xlfn.XLOOKUP(G941,Product[[#All],[PRODUCT NAME]],Product[[#All],[CODE]],"",0,1)</f>
        <v>FOD001</v>
      </c>
      <c r="C941" s="12">
        <v>80</v>
      </c>
      <c r="D941" s="12" t="s">
        <v>130</v>
      </c>
      <c r="E941" s="12" t="s">
        <v>52</v>
      </c>
      <c r="F941" s="13">
        <v>0</v>
      </c>
      <c r="G941" s="12" t="s">
        <v>0</v>
      </c>
      <c r="H941" s="12" t="str">
        <f>VLOOKUP(LEFT(B941,3),Table2[#All],2,)</f>
        <v>Food</v>
      </c>
      <c r="I941" s="12" t="s">
        <v>1</v>
      </c>
      <c r="J941" s="14">
        <f>VLOOKUP(Transaction!B941,Product[#All],5,0)</f>
        <v>9000</v>
      </c>
      <c r="K941" s="14">
        <f>VLOOKUP(Transaction!B941,Product[#All],6,0)</f>
        <v>11000</v>
      </c>
      <c r="L941" s="19">
        <f>Transaction[[#This Row],[QTY]]*Transaction[[#This Row],[PURCHASE PRICE]]</f>
        <v>720000</v>
      </c>
      <c r="M941" s="19">
        <f>Transaction[[#This Row],[QTY]]*Transaction[[#This Row],[SELLING PRICE]]</f>
        <v>880000</v>
      </c>
      <c r="N941" s="12">
        <f>DAY(Transaction[[#This Row],[DATE]])</f>
        <v>28</v>
      </c>
      <c r="O941" s="12" t="str">
        <f>TEXT(Transaction[[#This Row],[DATE]],"mmm")</f>
        <v>Jul</v>
      </c>
      <c r="P941" s="12">
        <f>YEAR(Transaction[[#This Row],[DATE]])</f>
        <v>2022</v>
      </c>
    </row>
    <row r="942" spans="1:16" x14ac:dyDescent="0.3">
      <c r="A942" s="11">
        <v>44771</v>
      </c>
      <c r="B942" s="12" t="str" cm="1">
        <f t="array" ref="B942">_xlfn.XLOOKUP(G942,Product[[#All],[PRODUCT NAME]],Product[[#All],[CODE]],"",0,1)</f>
        <v>PRC005</v>
      </c>
      <c r="C942" s="12">
        <v>74</v>
      </c>
      <c r="D942" s="12" t="s">
        <v>131</v>
      </c>
      <c r="E942" s="12" t="s">
        <v>52</v>
      </c>
      <c r="F942" s="13">
        <v>0</v>
      </c>
      <c r="G942" s="12" t="s">
        <v>25</v>
      </c>
      <c r="H942" s="12" t="str">
        <f>VLOOKUP(LEFT(B942,3),Table2[#All],2,)</f>
        <v>Personal Care</v>
      </c>
      <c r="I942" s="12" t="s">
        <v>1</v>
      </c>
      <c r="J942" s="14">
        <f>VLOOKUP(Transaction!B942,Product[#All],5,0)</f>
        <v>20500</v>
      </c>
      <c r="K942" s="14">
        <f>VLOOKUP(Transaction!B942,Product[#All],6,0)</f>
        <v>24000</v>
      </c>
      <c r="L942" s="19">
        <f>Transaction[[#This Row],[QTY]]*Transaction[[#This Row],[PURCHASE PRICE]]</f>
        <v>1517000</v>
      </c>
      <c r="M942" s="19">
        <f>Transaction[[#This Row],[QTY]]*Transaction[[#This Row],[SELLING PRICE]]</f>
        <v>1776000</v>
      </c>
      <c r="N942" s="12">
        <f>DAY(Transaction[[#This Row],[DATE]])</f>
        <v>29</v>
      </c>
      <c r="O942" s="12" t="str">
        <f>TEXT(Transaction[[#This Row],[DATE]],"mmm")</f>
        <v>Jul</v>
      </c>
      <c r="P942" s="12">
        <f>YEAR(Transaction[[#This Row],[DATE]])</f>
        <v>2022</v>
      </c>
    </row>
    <row r="943" spans="1:16" x14ac:dyDescent="0.3">
      <c r="A943" s="11">
        <v>44772</v>
      </c>
      <c r="B943" s="12" t="str" cm="1">
        <f t="array" ref="B943">_xlfn.XLOOKUP(G943,Product[[#All],[PRODUCT NAME]],Product[[#All],[CODE]],"",0,1)</f>
        <v>PRC002</v>
      </c>
      <c r="C943" s="12">
        <v>83</v>
      </c>
      <c r="D943" s="12" t="s">
        <v>53</v>
      </c>
      <c r="E943" s="12" t="s">
        <v>52</v>
      </c>
      <c r="F943" s="13">
        <v>0</v>
      </c>
      <c r="G943" s="12" t="s">
        <v>22</v>
      </c>
      <c r="H943" s="12" t="str">
        <f>VLOOKUP(LEFT(B943,3),Table2[#All],2,)</f>
        <v>Personal Care</v>
      </c>
      <c r="I943" s="12" t="s">
        <v>1</v>
      </c>
      <c r="J943" s="14">
        <f>VLOOKUP(Transaction!B943,Product[#All],5,0)</f>
        <v>15000</v>
      </c>
      <c r="K943" s="14">
        <f>VLOOKUP(Transaction!B943,Product[#All],6,0)</f>
        <v>18000</v>
      </c>
      <c r="L943" s="19">
        <f>Transaction[[#This Row],[QTY]]*Transaction[[#This Row],[PURCHASE PRICE]]</f>
        <v>1245000</v>
      </c>
      <c r="M943" s="19">
        <f>Transaction[[#This Row],[QTY]]*Transaction[[#This Row],[SELLING PRICE]]</f>
        <v>1494000</v>
      </c>
      <c r="N943" s="12">
        <f>DAY(Transaction[[#This Row],[DATE]])</f>
        <v>30</v>
      </c>
      <c r="O943" s="12" t="str">
        <f>TEXT(Transaction[[#This Row],[DATE]],"mmm")</f>
        <v>Jul</v>
      </c>
      <c r="P943" s="12">
        <f>YEAR(Transaction[[#This Row],[DATE]])</f>
        <v>2022</v>
      </c>
    </row>
    <row r="944" spans="1:16" x14ac:dyDescent="0.3">
      <c r="A944" s="11">
        <v>44773</v>
      </c>
      <c r="B944" s="12" t="str" cm="1">
        <f t="array" ref="B944">_xlfn.XLOOKUP(G944,Product[[#All],[PRODUCT NAME]],Product[[#All],[CODE]],"",0,1)</f>
        <v>ELC009</v>
      </c>
      <c r="C944" s="12">
        <v>73</v>
      </c>
      <c r="D944" s="12" t="s">
        <v>130</v>
      </c>
      <c r="E944" s="12" t="s">
        <v>132</v>
      </c>
      <c r="F944" s="13">
        <v>0</v>
      </c>
      <c r="G944" s="12" t="s">
        <v>48</v>
      </c>
      <c r="H944" s="12" t="str">
        <f>VLOOKUP(LEFT(B944,3),Table2[#All],2,)</f>
        <v>Electronics</v>
      </c>
      <c r="I944" s="12" t="s">
        <v>1</v>
      </c>
      <c r="J944" s="14">
        <f>VLOOKUP(Transaction!B944,Product[#All],5,0)</f>
        <v>12000</v>
      </c>
      <c r="K944" s="14">
        <f>VLOOKUP(Transaction!B944,Product[#All],6,0)</f>
        <v>20000</v>
      </c>
      <c r="L944" s="19">
        <f>Transaction[[#This Row],[QTY]]*Transaction[[#This Row],[PURCHASE PRICE]]</f>
        <v>876000</v>
      </c>
      <c r="M944" s="19">
        <f>Transaction[[#This Row],[QTY]]*Transaction[[#This Row],[SELLING PRICE]]</f>
        <v>1460000</v>
      </c>
      <c r="N944" s="12">
        <f>DAY(Transaction[[#This Row],[DATE]])</f>
        <v>31</v>
      </c>
      <c r="O944" s="12" t="str">
        <f>TEXT(Transaction[[#This Row],[DATE]],"mmm")</f>
        <v>Jul</v>
      </c>
      <c r="P944" s="12">
        <f>YEAR(Transaction[[#This Row],[DATE]])</f>
        <v>2022</v>
      </c>
    </row>
    <row r="945" spans="1:16" x14ac:dyDescent="0.3">
      <c r="A945" s="11">
        <v>44774</v>
      </c>
      <c r="B945" s="12" t="str" cm="1">
        <f t="array" ref="B945">_xlfn.XLOOKUP(G945,Product[[#All],[PRODUCT NAME]],Product[[#All],[CODE]],"",0,1)</f>
        <v>STA004</v>
      </c>
      <c r="C945" s="12">
        <v>78</v>
      </c>
      <c r="D945" s="12" t="s">
        <v>53</v>
      </c>
      <c r="E945" s="12" t="s">
        <v>132</v>
      </c>
      <c r="F945" s="13">
        <v>0</v>
      </c>
      <c r="G945" s="12" t="s">
        <v>34</v>
      </c>
      <c r="H945" s="12" t="str">
        <f>VLOOKUP(LEFT(B945,3),Table2[#All],2,)</f>
        <v>Stationery</v>
      </c>
      <c r="I945" s="12" t="s">
        <v>1</v>
      </c>
      <c r="J945" s="14">
        <f>VLOOKUP(Transaction!B945,Product[#All],5,0)</f>
        <v>1800</v>
      </c>
      <c r="K945" s="14">
        <f>VLOOKUP(Transaction!B945,Product[#All],6,0)</f>
        <v>3000</v>
      </c>
      <c r="L945" s="19">
        <f>Transaction[[#This Row],[QTY]]*Transaction[[#This Row],[PURCHASE PRICE]]</f>
        <v>140400</v>
      </c>
      <c r="M945" s="19">
        <f>Transaction[[#This Row],[QTY]]*Transaction[[#This Row],[SELLING PRICE]]</f>
        <v>234000</v>
      </c>
      <c r="N945" s="12">
        <f>DAY(Transaction[[#This Row],[DATE]])</f>
        <v>1</v>
      </c>
      <c r="O945" s="12" t="str">
        <f>TEXT(Transaction[[#This Row],[DATE]],"mmm")</f>
        <v>Aug</v>
      </c>
      <c r="P945" s="12">
        <f>YEAR(Transaction[[#This Row],[DATE]])</f>
        <v>2022</v>
      </c>
    </row>
    <row r="946" spans="1:16" x14ac:dyDescent="0.3">
      <c r="A946" s="11">
        <v>44775</v>
      </c>
      <c r="B946" s="12" t="str" cm="1">
        <f t="array" ref="B946">_xlfn.XLOOKUP(G946,Product[[#All],[PRODUCT NAME]],Product[[#All],[CODE]],"",0,1)</f>
        <v>BEV007</v>
      </c>
      <c r="C946" s="12">
        <v>76</v>
      </c>
      <c r="D946" s="12" t="s">
        <v>53</v>
      </c>
      <c r="E946" s="12" t="s">
        <v>132</v>
      </c>
      <c r="F946" s="13">
        <v>0</v>
      </c>
      <c r="G946" s="12" t="s">
        <v>17</v>
      </c>
      <c r="H946" s="12" t="str">
        <f>VLOOKUP(LEFT(B946,3),Table2[#All],2,)</f>
        <v>Beverage</v>
      </c>
      <c r="I946" s="12" t="s">
        <v>1</v>
      </c>
      <c r="J946" s="14">
        <f>VLOOKUP(Transaction!B946,Product[#All],5,0)</f>
        <v>9800</v>
      </c>
      <c r="K946" s="14">
        <f>VLOOKUP(Transaction!B946,Product[#All],6,0)</f>
        <v>12500</v>
      </c>
      <c r="L946" s="19">
        <f>Transaction[[#This Row],[QTY]]*Transaction[[#This Row],[PURCHASE PRICE]]</f>
        <v>744800</v>
      </c>
      <c r="M946" s="19">
        <f>Transaction[[#This Row],[QTY]]*Transaction[[#This Row],[SELLING PRICE]]</f>
        <v>950000</v>
      </c>
      <c r="N946" s="12">
        <f>DAY(Transaction[[#This Row],[DATE]])</f>
        <v>2</v>
      </c>
      <c r="O946" s="12" t="str">
        <f>TEXT(Transaction[[#This Row],[DATE]],"mmm")</f>
        <v>Aug</v>
      </c>
      <c r="P946" s="12">
        <f>YEAR(Transaction[[#This Row],[DATE]])</f>
        <v>2022</v>
      </c>
    </row>
    <row r="947" spans="1:16" x14ac:dyDescent="0.3">
      <c r="A947" s="11">
        <v>44776</v>
      </c>
      <c r="B947" s="12" t="str" cm="1">
        <f t="array" ref="B947">_xlfn.XLOOKUP(G947,Product[[#All],[PRODUCT NAME]],Product[[#All],[CODE]],"",0,1)</f>
        <v>ELC009</v>
      </c>
      <c r="C947" s="12">
        <v>81</v>
      </c>
      <c r="D947" s="12" t="s">
        <v>130</v>
      </c>
      <c r="E947" s="12" t="s">
        <v>132</v>
      </c>
      <c r="F947" s="13">
        <v>0</v>
      </c>
      <c r="G947" s="12" t="s">
        <v>48</v>
      </c>
      <c r="H947" s="12" t="str">
        <f>VLOOKUP(LEFT(B947,3),Table2[#All],2,)</f>
        <v>Electronics</v>
      </c>
      <c r="I947" s="12" t="s">
        <v>1</v>
      </c>
      <c r="J947" s="14">
        <f>VLOOKUP(Transaction!B947,Product[#All],5,0)</f>
        <v>12000</v>
      </c>
      <c r="K947" s="14">
        <f>VLOOKUP(Transaction!B947,Product[#All],6,0)</f>
        <v>20000</v>
      </c>
      <c r="L947" s="19">
        <f>Transaction[[#This Row],[QTY]]*Transaction[[#This Row],[PURCHASE PRICE]]</f>
        <v>972000</v>
      </c>
      <c r="M947" s="19">
        <f>Transaction[[#This Row],[QTY]]*Transaction[[#This Row],[SELLING PRICE]]</f>
        <v>1620000</v>
      </c>
      <c r="N947" s="12">
        <f>DAY(Transaction[[#This Row],[DATE]])</f>
        <v>3</v>
      </c>
      <c r="O947" s="12" t="str">
        <f>TEXT(Transaction[[#This Row],[DATE]],"mmm")</f>
        <v>Aug</v>
      </c>
      <c r="P947" s="12">
        <f>YEAR(Transaction[[#This Row],[DATE]])</f>
        <v>2022</v>
      </c>
    </row>
    <row r="948" spans="1:16" x14ac:dyDescent="0.3">
      <c r="A948" s="11">
        <v>44777</v>
      </c>
      <c r="B948" s="12" t="str" cm="1">
        <f t="array" ref="B948">_xlfn.XLOOKUP(G948,Product[[#All],[PRODUCT NAME]],Product[[#All],[CODE]],"",0,1)</f>
        <v>STA010</v>
      </c>
      <c r="C948" s="12">
        <v>88</v>
      </c>
      <c r="D948" s="12" t="s">
        <v>131</v>
      </c>
      <c r="E948" s="12" t="s">
        <v>132</v>
      </c>
      <c r="F948" s="13">
        <v>0</v>
      </c>
      <c r="G948" s="12" t="s">
        <v>40</v>
      </c>
      <c r="H948" s="12" t="str">
        <f>VLOOKUP(LEFT(B948,3),Table2[#All],2,)</f>
        <v>Stationery</v>
      </c>
      <c r="I948" s="12" t="s">
        <v>1</v>
      </c>
      <c r="J948" s="14">
        <f>VLOOKUP(Transaction!B948,Product[#All],5,0)</f>
        <v>3800</v>
      </c>
      <c r="K948" s="14">
        <f>VLOOKUP(Transaction!B948,Product[#All],6,0)</f>
        <v>5500</v>
      </c>
      <c r="L948" s="19">
        <f>Transaction[[#This Row],[QTY]]*Transaction[[#This Row],[PURCHASE PRICE]]</f>
        <v>334400</v>
      </c>
      <c r="M948" s="19">
        <f>Transaction[[#This Row],[QTY]]*Transaction[[#This Row],[SELLING PRICE]]</f>
        <v>484000</v>
      </c>
      <c r="N948" s="12">
        <f>DAY(Transaction[[#This Row],[DATE]])</f>
        <v>4</v>
      </c>
      <c r="O948" s="12" t="str">
        <f>TEXT(Transaction[[#This Row],[DATE]],"mmm")</f>
        <v>Aug</v>
      </c>
      <c r="P948" s="12">
        <f>YEAR(Transaction[[#This Row],[DATE]])</f>
        <v>2022</v>
      </c>
    </row>
    <row r="949" spans="1:16" x14ac:dyDescent="0.3">
      <c r="A949" s="11">
        <v>44778</v>
      </c>
      <c r="B949" s="12" t="str" cm="1">
        <f t="array" ref="B949">_xlfn.XLOOKUP(G949,Product[[#All],[PRODUCT NAME]],Product[[#All],[CODE]],"",0,1)</f>
        <v>FOD007</v>
      </c>
      <c r="C949" s="12">
        <v>73</v>
      </c>
      <c r="D949" s="12" t="s">
        <v>130</v>
      </c>
      <c r="E949" s="12" t="s">
        <v>52</v>
      </c>
      <c r="F949" s="13">
        <v>0</v>
      </c>
      <c r="G949" s="12" t="s">
        <v>7</v>
      </c>
      <c r="H949" s="12" t="str">
        <f>VLOOKUP(LEFT(B949,3),Table2[#All],2,)</f>
        <v>Food</v>
      </c>
      <c r="I949" s="12" t="s">
        <v>1</v>
      </c>
      <c r="J949" s="14">
        <f>VLOOKUP(Transaction!B949,Product[#All],5,0)</f>
        <v>7200</v>
      </c>
      <c r="K949" s="14">
        <f>VLOOKUP(Transaction!B949,Product[#All],6,0)</f>
        <v>9500</v>
      </c>
      <c r="L949" s="19">
        <f>Transaction[[#This Row],[QTY]]*Transaction[[#This Row],[PURCHASE PRICE]]</f>
        <v>525600</v>
      </c>
      <c r="M949" s="19">
        <f>Transaction[[#This Row],[QTY]]*Transaction[[#This Row],[SELLING PRICE]]</f>
        <v>693500</v>
      </c>
      <c r="N949" s="12">
        <f>DAY(Transaction[[#This Row],[DATE]])</f>
        <v>5</v>
      </c>
      <c r="O949" s="12" t="str">
        <f>TEXT(Transaction[[#This Row],[DATE]],"mmm")</f>
        <v>Aug</v>
      </c>
      <c r="P949" s="12">
        <f>YEAR(Transaction[[#This Row],[DATE]])</f>
        <v>2022</v>
      </c>
    </row>
    <row r="950" spans="1:16" x14ac:dyDescent="0.3">
      <c r="A950" s="11">
        <v>44779</v>
      </c>
      <c r="B950" s="12" t="str" cm="1">
        <f t="array" ref="B950">_xlfn.XLOOKUP(G950,Product[[#All],[PRODUCT NAME]],Product[[#All],[CODE]],"",0,1)</f>
        <v>FOD004</v>
      </c>
      <c r="C950" s="12">
        <v>83</v>
      </c>
      <c r="D950" s="12" t="s">
        <v>53</v>
      </c>
      <c r="E950" s="12" t="s">
        <v>132</v>
      </c>
      <c r="F950" s="13">
        <v>0</v>
      </c>
      <c r="G950" s="12" t="s">
        <v>4</v>
      </c>
      <c r="H950" s="12" t="str">
        <f>VLOOKUP(LEFT(B950,3),Table2[#All],2,)</f>
        <v>Food</v>
      </c>
      <c r="I950" s="12" t="s">
        <v>1</v>
      </c>
      <c r="J950" s="14">
        <f>VLOOKUP(Transaction!B950,Product[#All],5,0)</f>
        <v>6200</v>
      </c>
      <c r="K950" s="14">
        <f>VLOOKUP(Transaction!B950,Product[#All],6,0)</f>
        <v>7800</v>
      </c>
      <c r="L950" s="19">
        <f>Transaction[[#This Row],[QTY]]*Transaction[[#This Row],[PURCHASE PRICE]]</f>
        <v>514600</v>
      </c>
      <c r="M950" s="19">
        <f>Transaction[[#This Row],[QTY]]*Transaction[[#This Row],[SELLING PRICE]]</f>
        <v>647400</v>
      </c>
      <c r="N950" s="12">
        <f>DAY(Transaction[[#This Row],[DATE]])</f>
        <v>6</v>
      </c>
      <c r="O950" s="12" t="str">
        <f>TEXT(Transaction[[#This Row],[DATE]],"mmm")</f>
        <v>Aug</v>
      </c>
      <c r="P950" s="12">
        <f>YEAR(Transaction[[#This Row],[DATE]])</f>
        <v>2022</v>
      </c>
    </row>
    <row r="951" spans="1:16" x14ac:dyDescent="0.3">
      <c r="A951" s="11">
        <v>44780</v>
      </c>
      <c r="B951" s="12" t="str" cm="1">
        <f t="array" ref="B951">_xlfn.XLOOKUP(G951,Product[[#All],[PRODUCT NAME]],Product[[#All],[CODE]],"",0,1)</f>
        <v>FOD001</v>
      </c>
      <c r="C951" s="12">
        <v>88</v>
      </c>
      <c r="D951" s="12" t="s">
        <v>131</v>
      </c>
      <c r="E951" s="12" t="s">
        <v>132</v>
      </c>
      <c r="F951" s="13">
        <v>0</v>
      </c>
      <c r="G951" s="12" t="s">
        <v>0</v>
      </c>
      <c r="H951" s="12" t="str">
        <f>VLOOKUP(LEFT(B951,3),Table2[#All],2,)</f>
        <v>Food</v>
      </c>
      <c r="I951" s="12" t="s">
        <v>1</v>
      </c>
      <c r="J951" s="14">
        <f>VLOOKUP(Transaction!B951,Product[#All],5,0)</f>
        <v>9000</v>
      </c>
      <c r="K951" s="14">
        <f>VLOOKUP(Transaction!B951,Product[#All],6,0)</f>
        <v>11000</v>
      </c>
      <c r="L951" s="19">
        <f>Transaction[[#This Row],[QTY]]*Transaction[[#This Row],[PURCHASE PRICE]]</f>
        <v>792000</v>
      </c>
      <c r="M951" s="19">
        <f>Transaction[[#This Row],[QTY]]*Transaction[[#This Row],[SELLING PRICE]]</f>
        <v>968000</v>
      </c>
      <c r="N951" s="12">
        <f>DAY(Transaction[[#This Row],[DATE]])</f>
        <v>7</v>
      </c>
      <c r="O951" s="12" t="str">
        <f>TEXT(Transaction[[#This Row],[DATE]],"mmm")</f>
        <v>Aug</v>
      </c>
      <c r="P951" s="12">
        <f>YEAR(Transaction[[#This Row],[DATE]])</f>
        <v>2022</v>
      </c>
    </row>
    <row r="952" spans="1:16" x14ac:dyDescent="0.3">
      <c r="A952" s="11">
        <v>44781</v>
      </c>
      <c r="B952" s="12" t="str" cm="1">
        <f t="array" ref="B952">_xlfn.XLOOKUP(G952,Product[[#All],[PRODUCT NAME]],Product[[#All],[CODE]],"",0,1)</f>
        <v>FOD002</v>
      </c>
      <c r="C952" s="12">
        <v>76</v>
      </c>
      <c r="D952" s="12" t="s">
        <v>53</v>
      </c>
      <c r="E952" s="12" t="s">
        <v>132</v>
      </c>
      <c r="F952" s="13">
        <v>0</v>
      </c>
      <c r="G952" s="12" t="s">
        <v>2</v>
      </c>
      <c r="H952" s="12" t="str">
        <f>VLOOKUP(LEFT(B952,3),Table2[#All],2,)</f>
        <v>Food</v>
      </c>
      <c r="I952" s="12" t="s">
        <v>1</v>
      </c>
      <c r="J952" s="14">
        <f>VLOOKUP(Transaction!B952,Product[#All],5,0)</f>
        <v>15500</v>
      </c>
      <c r="K952" s="14">
        <f>VLOOKUP(Transaction!B952,Product[#All],6,0)</f>
        <v>18000</v>
      </c>
      <c r="L952" s="19">
        <f>Transaction[[#This Row],[QTY]]*Transaction[[#This Row],[PURCHASE PRICE]]</f>
        <v>1178000</v>
      </c>
      <c r="M952" s="19">
        <f>Transaction[[#This Row],[QTY]]*Transaction[[#This Row],[SELLING PRICE]]</f>
        <v>1368000</v>
      </c>
      <c r="N952" s="12">
        <f>DAY(Transaction[[#This Row],[DATE]])</f>
        <v>8</v>
      </c>
      <c r="O952" s="12" t="str">
        <f>TEXT(Transaction[[#This Row],[DATE]],"mmm")</f>
        <v>Aug</v>
      </c>
      <c r="P952" s="12">
        <f>YEAR(Transaction[[#This Row],[DATE]])</f>
        <v>2022</v>
      </c>
    </row>
    <row r="953" spans="1:16" x14ac:dyDescent="0.3">
      <c r="A953" s="11">
        <v>44782</v>
      </c>
      <c r="B953" s="12" t="str" cm="1">
        <f t="array" ref="B953">_xlfn.XLOOKUP(G953,Product[[#All],[PRODUCT NAME]],Product[[#All],[CODE]],"",0,1)</f>
        <v>ELC001</v>
      </c>
      <c r="C953" s="12">
        <v>77</v>
      </c>
      <c r="D953" s="12" t="s">
        <v>53</v>
      </c>
      <c r="E953" s="12" t="s">
        <v>132</v>
      </c>
      <c r="F953" s="13">
        <v>0</v>
      </c>
      <c r="G953" s="12" t="s">
        <v>41</v>
      </c>
      <c r="H953" s="12" t="str">
        <f>VLOOKUP(LEFT(B953,3),Table2[#All],2,)</f>
        <v>Electronics</v>
      </c>
      <c r="I953" s="12" t="s">
        <v>1</v>
      </c>
      <c r="J953" s="14">
        <f>VLOOKUP(Transaction!B953,Product[#All],5,0)</f>
        <v>10000</v>
      </c>
      <c r="K953" s="14">
        <f>VLOOKUP(Transaction!B953,Product[#All],6,0)</f>
        <v>15000</v>
      </c>
      <c r="L953" s="19">
        <f>Transaction[[#This Row],[QTY]]*Transaction[[#This Row],[PURCHASE PRICE]]</f>
        <v>770000</v>
      </c>
      <c r="M953" s="19">
        <f>Transaction[[#This Row],[QTY]]*Transaction[[#This Row],[SELLING PRICE]]</f>
        <v>1155000</v>
      </c>
      <c r="N953" s="12">
        <f>DAY(Transaction[[#This Row],[DATE]])</f>
        <v>9</v>
      </c>
      <c r="O953" s="12" t="str">
        <f>TEXT(Transaction[[#This Row],[DATE]],"mmm")</f>
        <v>Aug</v>
      </c>
      <c r="P953" s="12">
        <f>YEAR(Transaction[[#This Row],[DATE]])</f>
        <v>2022</v>
      </c>
    </row>
    <row r="954" spans="1:16" x14ac:dyDescent="0.3">
      <c r="A954" s="11">
        <v>44783</v>
      </c>
      <c r="B954" s="12" t="str" cm="1">
        <f t="array" ref="B954">_xlfn.XLOOKUP(G954,Product[[#All],[PRODUCT NAME]],Product[[#All],[CODE]],"",0,1)</f>
        <v>ELC002</v>
      </c>
      <c r="C954" s="12">
        <v>74</v>
      </c>
      <c r="D954" s="12" t="s">
        <v>131</v>
      </c>
      <c r="E954" s="12" t="s">
        <v>132</v>
      </c>
      <c r="F954" s="13">
        <v>0</v>
      </c>
      <c r="G954" s="12" t="s">
        <v>42</v>
      </c>
      <c r="H954" s="12" t="str">
        <f>VLOOKUP(LEFT(B954,3),Table2[#All],2,)</f>
        <v>Electronics</v>
      </c>
      <c r="I954" s="12" t="s">
        <v>1</v>
      </c>
      <c r="J954" s="14">
        <f>VLOOKUP(Transaction!B954,Product[#All],5,0)</f>
        <v>20000</v>
      </c>
      <c r="K954" s="14">
        <f>VLOOKUP(Transaction!B954,Product[#All],6,0)</f>
        <v>30000</v>
      </c>
      <c r="L954" s="19">
        <f>Transaction[[#This Row],[QTY]]*Transaction[[#This Row],[PURCHASE PRICE]]</f>
        <v>1480000</v>
      </c>
      <c r="M954" s="19">
        <f>Transaction[[#This Row],[QTY]]*Transaction[[#This Row],[SELLING PRICE]]</f>
        <v>2220000</v>
      </c>
      <c r="N954" s="12">
        <f>DAY(Transaction[[#This Row],[DATE]])</f>
        <v>10</v>
      </c>
      <c r="O954" s="12" t="str">
        <f>TEXT(Transaction[[#This Row],[DATE]],"mmm")</f>
        <v>Aug</v>
      </c>
      <c r="P954" s="12">
        <f>YEAR(Transaction[[#This Row],[DATE]])</f>
        <v>2022</v>
      </c>
    </row>
    <row r="955" spans="1:16" x14ac:dyDescent="0.3">
      <c r="A955" s="11">
        <v>44784</v>
      </c>
      <c r="B955" s="12" t="str" cm="1">
        <f t="array" ref="B955">_xlfn.XLOOKUP(G955,Product[[#All],[PRODUCT NAME]],Product[[#All],[CODE]],"",0,1)</f>
        <v>BEV009</v>
      </c>
      <c r="C955" s="12">
        <v>90</v>
      </c>
      <c r="D955" s="12" t="s">
        <v>53</v>
      </c>
      <c r="E955" s="12" t="s">
        <v>132</v>
      </c>
      <c r="F955" s="13">
        <v>0</v>
      </c>
      <c r="G955" s="12" t="s">
        <v>19</v>
      </c>
      <c r="H955" s="12" t="str">
        <f>VLOOKUP(LEFT(B955,3),Table2[#All],2,)</f>
        <v>Beverage</v>
      </c>
      <c r="I955" s="12" t="s">
        <v>1</v>
      </c>
      <c r="J955" s="14">
        <f>VLOOKUP(Transaction!B955,Product[#All],5,0)</f>
        <v>6500</v>
      </c>
      <c r="K955" s="14">
        <f>VLOOKUP(Transaction!B955,Product[#All],6,0)</f>
        <v>8500</v>
      </c>
      <c r="L955" s="19">
        <f>Transaction[[#This Row],[QTY]]*Transaction[[#This Row],[PURCHASE PRICE]]</f>
        <v>585000</v>
      </c>
      <c r="M955" s="19">
        <f>Transaction[[#This Row],[QTY]]*Transaction[[#This Row],[SELLING PRICE]]</f>
        <v>765000</v>
      </c>
      <c r="N955" s="12">
        <f>DAY(Transaction[[#This Row],[DATE]])</f>
        <v>11</v>
      </c>
      <c r="O955" s="12" t="str">
        <f>TEXT(Transaction[[#This Row],[DATE]],"mmm")</f>
        <v>Aug</v>
      </c>
      <c r="P955" s="12">
        <f>YEAR(Transaction[[#This Row],[DATE]])</f>
        <v>2022</v>
      </c>
    </row>
    <row r="956" spans="1:16" x14ac:dyDescent="0.3">
      <c r="A956" s="11">
        <v>44785</v>
      </c>
      <c r="B956" s="12" t="str" cm="1">
        <f t="array" ref="B956">_xlfn.XLOOKUP(G956,Product[[#All],[PRODUCT NAME]],Product[[#All],[CODE]],"",0,1)</f>
        <v>PRC001</v>
      </c>
      <c r="C956" s="12">
        <v>75</v>
      </c>
      <c r="D956" s="12" t="s">
        <v>130</v>
      </c>
      <c r="E956" s="12" t="s">
        <v>132</v>
      </c>
      <c r="F956" s="13">
        <v>0</v>
      </c>
      <c r="G956" s="12" t="s">
        <v>21</v>
      </c>
      <c r="H956" s="12" t="str">
        <f>VLOOKUP(LEFT(B956,3),Table2[#All],2,)</f>
        <v>Personal Care</v>
      </c>
      <c r="I956" s="12" t="s">
        <v>1</v>
      </c>
      <c r="J956" s="14">
        <f>VLOOKUP(Transaction!B956,Product[#All],5,0)</f>
        <v>18000</v>
      </c>
      <c r="K956" s="14">
        <f>VLOOKUP(Transaction!B956,Product[#All],6,0)</f>
        <v>21000</v>
      </c>
      <c r="L956" s="19">
        <f>Transaction[[#This Row],[QTY]]*Transaction[[#This Row],[PURCHASE PRICE]]</f>
        <v>1350000</v>
      </c>
      <c r="M956" s="19">
        <f>Transaction[[#This Row],[QTY]]*Transaction[[#This Row],[SELLING PRICE]]</f>
        <v>1575000</v>
      </c>
      <c r="N956" s="12">
        <f>DAY(Transaction[[#This Row],[DATE]])</f>
        <v>12</v>
      </c>
      <c r="O956" s="12" t="str">
        <f>TEXT(Transaction[[#This Row],[DATE]],"mmm")</f>
        <v>Aug</v>
      </c>
      <c r="P956" s="12">
        <f>YEAR(Transaction[[#This Row],[DATE]])</f>
        <v>2022</v>
      </c>
    </row>
    <row r="957" spans="1:16" x14ac:dyDescent="0.3">
      <c r="A957" s="11">
        <v>44786</v>
      </c>
      <c r="B957" s="12" t="str" cm="1">
        <f t="array" ref="B957">_xlfn.XLOOKUP(G957,Product[[#All],[PRODUCT NAME]],Product[[#All],[CODE]],"",0,1)</f>
        <v>STA010</v>
      </c>
      <c r="C957" s="12">
        <v>81</v>
      </c>
      <c r="D957" s="12" t="s">
        <v>131</v>
      </c>
      <c r="E957" s="12" t="s">
        <v>132</v>
      </c>
      <c r="F957" s="13">
        <v>0</v>
      </c>
      <c r="G957" s="12" t="s">
        <v>40</v>
      </c>
      <c r="H957" s="12" t="str">
        <f>VLOOKUP(LEFT(B957,3),Table2[#All],2,)</f>
        <v>Stationery</v>
      </c>
      <c r="I957" s="12" t="s">
        <v>1</v>
      </c>
      <c r="J957" s="14">
        <f>VLOOKUP(Transaction!B957,Product[#All],5,0)</f>
        <v>3800</v>
      </c>
      <c r="K957" s="14">
        <f>VLOOKUP(Transaction!B957,Product[#All],6,0)</f>
        <v>5500</v>
      </c>
      <c r="L957" s="19">
        <f>Transaction[[#This Row],[QTY]]*Transaction[[#This Row],[PURCHASE PRICE]]</f>
        <v>307800</v>
      </c>
      <c r="M957" s="19">
        <f>Transaction[[#This Row],[QTY]]*Transaction[[#This Row],[SELLING PRICE]]</f>
        <v>445500</v>
      </c>
      <c r="N957" s="12">
        <f>DAY(Transaction[[#This Row],[DATE]])</f>
        <v>13</v>
      </c>
      <c r="O957" s="12" t="str">
        <f>TEXT(Transaction[[#This Row],[DATE]],"mmm")</f>
        <v>Aug</v>
      </c>
      <c r="P957" s="12">
        <f>YEAR(Transaction[[#This Row],[DATE]])</f>
        <v>2022</v>
      </c>
    </row>
    <row r="958" spans="1:16" x14ac:dyDescent="0.3">
      <c r="A958" s="11">
        <v>44787</v>
      </c>
      <c r="B958" s="12" t="str" cm="1">
        <f t="array" ref="B958">_xlfn.XLOOKUP(G958,Product[[#All],[PRODUCT NAME]],Product[[#All],[CODE]],"",0,1)</f>
        <v>FOD008</v>
      </c>
      <c r="C958" s="12">
        <v>76</v>
      </c>
      <c r="D958" s="12" t="s">
        <v>53</v>
      </c>
      <c r="E958" s="12" t="s">
        <v>52</v>
      </c>
      <c r="F958" s="13">
        <v>0</v>
      </c>
      <c r="G958" s="12" t="s">
        <v>8</v>
      </c>
      <c r="H958" s="12" t="str">
        <f>VLOOKUP(LEFT(B958,3),Table2[#All],2,)</f>
        <v>Food</v>
      </c>
      <c r="I958" s="12" t="s">
        <v>1</v>
      </c>
      <c r="J958" s="14">
        <f>VLOOKUP(Transaction!B958,Product[#All],5,0)</f>
        <v>3000</v>
      </c>
      <c r="K958" s="14">
        <f>VLOOKUP(Transaction!B958,Product[#All],6,0)</f>
        <v>4500</v>
      </c>
      <c r="L958" s="19">
        <f>Transaction[[#This Row],[QTY]]*Transaction[[#This Row],[PURCHASE PRICE]]</f>
        <v>228000</v>
      </c>
      <c r="M958" s="19">
        <f>Transaction[[#This Row],[QTY]]*Transaction[[#This Row],[SELLING PRICE]]</f>
        <v>342000</v>
      </c>
      <c r="N958" s="12">
        <f>DAY(Transaction[[#This Row],[DATE]])</f>
        <v>14</v>
      </c>
      <c r="O958" s="12" t="str">
        <f>TEXT(Transaction[[#This Row],[DATE]],"mmm")</f>
        <v>Aug</v>
      </c>
      <c r="P958" s="12">
        <f>YEAR(Transaction[[#This Row],[DATE]])</f>
        <v>2022</v>
      </c>
    </row>
    <row r="959" spans="1:16" x14ac:dyDescent="0.3">
      <c r="A959" s="11">
        <v>44788</v>
      </c>
      <c r="B959" s="12" t="str" cm="1">
        <f t="array" ref="B959">_xlfn.XLOOKUP(G959,Product[[#All],[PRODUCT NAME]],Product[[#All],[CODE]],"",0,1)</f>
        <v>FOD008</v>
      </c>
      <c r="C959" s="12">
        <v>89</v>
      </c>
      <c r="D959" s="12" t="s">
        <v>53</v>
      </c>
      <c r="E959" s="12" t="s">
        <v>52</v>
      </c>
      <c r="F959" s="13">
        <v>0</v>
      </c>
      <c r="G959" s="12" t="s">
        <v>8</v>
      </c>
      <c r="H959" s="12" t="str">
        <f>VLOOKUP(LEFT(B959,3),Table2[#All],2,)</f>
        <v>Food</v>
      </c>
      <c r="I959" s="12" t="s">
        <v>1</v>
      </c>
      <c r="J959" s="14">
        <f>VLOOKUP(Transaction!B959,Product[#All],5,0)</f>
        <v>3000</v>
      </c>
      <c r="K959" s="14">
        <f>VLOOKUP(Transaction!B959,Product[#All],6,0)</f>
        <v>4500</v>
      </c>
      <c r="L959" s="19">
        <f>Transaction[[#This Row],[QTY]]*Transaction[[#This Row],[PURCHASE PRICE]]</f>
        <v>267000</v>
      </c>
      <c r="M959" s="19">
        <f>Transaction[[#This Row],[QTY]]*Transaction[[#This Row],[SELLING PRICE]]</f>
        <v>400500</v>
      </c>
      <c r="N959" s="12">
        <f>DAY(Transaction[[#This Row],[DATE]])</f>
        <v>15</v>
      </c>
      <c r="O959" s="12" t="str">
        <f>TEXT(Transaction[[#This Row],[DATE]],"mmm")</f>
        <v>Aug</v>
      </c>
      <c r="P959" s="12">
        <f>YEAR(Transaction[[#This Row],[DATE]])</f>
        <v>2022</v>
      </c>
    </row>
    <row r="960" spans="1:16" x14ac:dyDescent="0.3">
      <c r="A960" s="11">
        <v>44789</v>
      </c>
      <c r="B960" s="12" t="str" cm="1">
        <f t="array" ref="B960">_xlfn.XLOOKUP(G960,Product[[#All],[PRODUCT NAME]],Product[[#All],[CODE]],"",0,1)</f>
        <v>FOD003</v>
      </c>
      <c r="C960" s="12">
        <v>88</v>
      </c>
      <c r="D960" s="12" t="s">
        <v>131</v>
      </c>
      <c r="E960" s="12" t="s">
        <v>52</v>
      </c>
      <c r="F960" s="13">
        <v>0</v>
      </c>
      <c r="G960" s="12" t="s">
        <v>3</v>
      </c>
      <c r="H960" s="12" t="str">
        <f>VLOOKUP(LEFT(B960,3),Table2[#All],2,)</f>
        <v>Food</v>
      </c>
      <c r="I960" s="12" t="s">
        <v>1</v>
      </c>
      <c r="J960" s="14">
        <f>VLOOKUP(Transaction!B960,Product[#All],5,0)</f>
        <v>8750</v>
      </c>
      <c r="K960" s="14">
        <f>VLOOKUP(Transaction!B960,Product[#All],6,0)</f>
        <v>10500</v>
      </c>
      <c r="L960" s="19">
        <f>Transaction[[#This Row],[QTY]]*Transaction[[#This Row],[PURCHASE PRICE]]</f>
        <v>770000</v>
      </c>
      <c r="M960" s="19">
        <f>Transaction[[#This Row],[QTY]]*Transaction[[#This Row],[SELLING PRICE]]</f>
        <v>924000</v>
      </c>
      <c r="N960" s="12">
        <f>DAY(Transaction[[#This Row],[DATE]])</f>
        <v>16</v>
      </c>
      <c r="O960" s="12" t="str">
        <f>TEXT(Transaction[[#This Row],[DATE]],"mmm")</f>
        <v>Aug</v>
      </c>
      <c r="P960" s="12">
        <f>YEAR(Transaction[[#This Row],[DATE]])</f>
        <v>2022</v>
      </c>
    </row>
    <row r="961" spans="1:16" x14ac:dyDescent="0.3">
      <c r="A961" s="11">
        <v>44790</v>
      </c>
      <c r="B961" s="12" t="str" cm="1">
        <f t="array" ref="B961">_xlfn.XLOOKUP(G961,Product[[#All],[PRODUCT NAME]],Product[[#All],[CODE]],"",0,1)</f>
        <v>FOD008</v>
      </c>
      <c r="C961" s="12">
        <v>88</v>
      </c>
      <c r="D961" s="12" t="s">
        <v>131</v>
      </c>
      <c r="E961" s="12" t="s">
        <v>52</v>
      </c>
      <c r="F961" s="13">
        <v>0</v>
      </c>
      <c r="G961" s="12" t="s">
        <v>8</v>
      </c>
      <c r="H961" s="12" t="str">
        <f>VLOOKUP(LEFT(B961,3),Table2[#All],2,)</f>
        <v>Food</v>
      </c>
      <c r="I961" s="12" t="s">
        <v>1</v>
      </c>
      <c r="J961" s="14">
        <f>VLOOKUP(Transaction!B961,Product[#All],5,0)</f>
        <v>3000</v>
      </c>
      <c r="K961" s="14">
        <f>VLOOKUP(Transaction!B961,Product[#All],6,0)</f>
        <v>4500</v>
      </c>
      <c r="L961" s="19">
        <f>Transaction[[#This Row],[QTY]]*Transaction[[#This Row],[PURCHASE PRICE]]</f>
        <v>264000</v>
      </c>
      <c r="M961" s="19">
        <f>Transaction[[#This Row],[QTY]]*Transaction[[#This Row],[SELLING PRICE]]</f>
        <v>396000</v>
      </c>
      <c r="N961" s="12">
        <f>DAY(Transaction[[#This Row],[DATE]])</f>
        <v>17</v>
      </c>
      <c r="O961" s="12" t="str">
        <f>TEXT(Transaction[[#This Row],[DATE]],"mmm")</f>
        <v>Aug</v>
      </c>
      <c r="P961" s="12">
        <f>YEAR(Transaction[[#This Row],[DATE]])</f>
        <v>2022</v>
      </c>
    </row>
    <row r="962" spans="1:16" x14ac:dyDescent="0.3">
      <c r="A962" s="11">
        <v>44791</v>
      </c>
      <c r="B962" s="12" t="str" cm="1">
        <f t="array" ref="B962">_xlfn.XLOOKUP(G962,Product[[#All],[PRODUCT NAME]],Product[[#All],[CODE]],"",0,1)</f>
        <v>BEV007</v>
      </c>
      <c r="C962" s="12">
        <v>81</v>
      </c>
      <c r="D962" s="12" t="s">
        <v>131</v>
      </c>
      <c r="E962" s="12" t="s">
        <v>52</v>
      </c>
      <c r="F962" s="13">
        <v>0</v>
      </c>
      <c r="G962" s="12" t="s">
        <v>17</v>
      </c>
      <c r="H962" s="12" t="str">
        <f>VLOOKUP(LEFT(B962,3),Table2[#All],2,)</f>
        <v>Beverage</v>
      </c>
      <c r="I962" s="12" t="s">
        <v>1</v>
      </c>
      <c r="J962" s="14">
        <f>VLOOKUP(Transaction!B962,Product[#All],5,0)</f>
        <v>9800</v>
      </c>
      <c r="K962" s="14">
        <f>VLOOKUP(Transaction!B962,Product[#All],6,0)</f>
        <v>12500</v>
      </c>
      <c r="L962" s="19">
        <f>Transaction[[#This Row],[QTY]]*Transaction[[#This Row],[PURCHASE PRICE]]</f>
        <v>793800</v>
      </c>
      <c r="M962" s="19">
        <f>Transaction[[#This Row],[QTY]]*Transaction[[#This Row],[SELLING PRICE]]</f>
        <v>1012500</v>
      </c>
      <c r="N962" s="12">
        <f>DAY(Transaction[[#This Row],[DATE]])</f>
        <v>18</v>
      </c>
      <c r="O962" s="12" t="str">
        <f>TEXT(Transaction[[#This Row],[DATE]],"mmm")</f>
        <v>Aug</v>
      </c>
      <c r="P962" s="12">
        <f>YEAR(Transaction[[#This Row],[DATE]])</f>
        <v>2022</v>
      </c>
    </row>
    <row r="963" spans="1:16" x14ac:dyDescent="0.3">
      <c r="A963" s="11">
        <v>44792</v>
      </c>
      <c r="B963" s="12" t="str" cm="1">
        <f t="array" ref="B963">_xlfn.XLOOKUP(G963,Product[[#All],[PRODUCT NAME]],Product[[#All],[CODE]],"",0,1)</f>
        <v>ELC006</v>
      </c>
      <c r="C963" s="12">
        <v>81</v>
      </c>
      <c r="D963" s="12" t="s">
        <v>130</v>
      </c>
      <c r="E963" s="12" t="s">
        <v>132</v>
      </c>
      <c r="F963" s="13">
        <v>0</v>
      </c>
      <c r="G963" s="12" t="s">
        <v>141</v>
      </c>
      <c r="H963" s="12" t="str">
        <f>VLOOKUP(LEFT(B963,3),Table2[#All],2,)</f>
        <v>Electronics</v>
      </c>
      <c r="I963" s="12" t="s">
        <v>1</v>
      </c>
      <c r="J963" s="14">
        <f>VLOOKUP(Transaction!B963,Product[#All],5,0)</f>
        <v>15000</v>
      </c>
      <c r="K963" s="14">
        <f>VLOOKUP(Transaction!B963,Product[#All],6,0)</f>
        <v>20000</v>
      </c>
      <c r="L963" s="19">
        <f>Transaction[[#This Row],[QTY]]*Transaction[[#This Row],[PURCHASE PRICE]]</f>
        <v>1215000</v>
      </c>
      <c r="M963" s="19">
        <f>Transaction[[#This Row],[QTY]]*Transaction[[#This Row],[SELLING PRICE]]</f>
        <v>1620000</v>
      </c>
      <c r="N963" s="12">
        <f>DAY(Transaction[[#This Row],[DATE]])</f>
        <v>19</v>
      </c>
      <c r="O963" s="12" t="str">
        <f>TEXT(Transaction[[#This Row],[DATE]],"mmm")</f>
        <v>Aug</v>
      </c>
      <c r="P963" s="12">
        <f>YEAR(Transaction[[#This Row],[DATE]])</f>
        <v>2022</v>
      </c>
    </row>
    <row r="964" spans="1:16" x14ac:dyDescent="0.3">
      <c r="A964" s="11">
        <v>44793</v>
      </c>
      <c r="B964" s="12" t="str" cm="1">
        <f t="array" ref="B964">_xlfn.XLOOKUP(G964,Product[[#All],[PRODUCT NAME]],Product[[#All],[CODE]],"",0,1)</f>
        <v>ELC008</v>
      </c>
      <c r="C964" s="12">
        <v>83</v>
      </c>
      <c r="D964" s="12" t="s">
        <v>130</v>
      </c>
      <c r="E964" s="12" t="s">
        <v>52</v>
      </c>
      <c r="F964" s="13">
        <v>0</v>
      </c>
      <c r="G964" s="12" t="s">
        <v>47</v>
      </c>
      <c r="H964" s="12" t="str">
        <f>VLOOKUP(LEFT(B964,3),Table2[#All],2,)</f>
        <v>Electronics</v>
      </c>
      <c r="I964" s="12" t="s">
        <v>1</v>
      </c>
      <c r="J964" s="14">
        <f>VLOOKUP(Transaction!B964,Product[#All],5,0)</f>
        <v>20000</v>
      </c>
      <c r="K964" s="14">
        <f>VLOOKUP(Transaction!B964,Product[#All],6,0)</f>
        <v>35000</v>
      </c>
      <c r="L964" s="19">
        <f>Transaction[[#This Row],[QTY]]*Transaction[[#This Row],[PURCHASE PRICE]]</f>
        <v>1660000</v>
      </c>
      <c r="M964" s="19">
        <f>Transaction[[#This Row],[QTY]]*Transaction[[#This Row],[SELLING PRICE]]</f>
        <v>2905000</v>
      </c>
      <c r="N964" s="12">
        <f>DAY(Transaction[[#This Row],[DATE]])</f>
        <v>20</v>
      </c>
      <c r="O964" s="12" t="str">
        <f>TEXT(Transaction[[#This Row],[DATE]],"mmm")</f>
        <v>Aug</v>
      </c>
      <c r="P964" s="12">
        <f>YEAR(Transaction[[#This Row],[DATE]])</f>
        <v>2022</v>
      </c>
    </row>
    <row r="965" spans="1:16" x14ac:dyDescent="0.3">
      <c r="A965" s="11">
        <v>44794</v>
      </c>
      <c r="B965" s="12" t="str" cm="1">
        <f t="array" ref="B965">_xlfn.XLOOKUP(G965,Product[[#All],[PRODUCT NAME]],Product[[#All],[CODE]],"",0,1)</f>
        <v>STA007</v>
      </c>
      <c r="C965" s="12">
        <v>75</v>
      </c>
      <c r="D965" s="12" t="s">
        <v>130</v>
      </c>
      <c r="E965" s="12" t="s">
        <v>52</v>
      </c>
      <c r="F965" s="13">
        <v>0</v>
      </c>
      <c r="G965" s="12" t="s">
        <v>37</v>
      </c>
      <c r="H965" s="12" t="str">
        <f>VLOOKUP(LEFT(B965,3),Table2[#All],2,)</f>
        <v>Stationery</v>
      </c>
      <c r="I965" s="12" t="s">
        <v>1</v>
      </c>
      <c r="J965" s="14">
        <f>VLOOKUP(Transaction!B965,Product[#All],5,0)</f>
        <v>4500</v>
      </c>
      <c r="K965" s="14">
        <f>VLOOKUP(Transaction!B965,Product[#All],6,0)</f>
        <v>6800</v>
      </c>
      <c r="L965" s="19">
        <f>Transaction[[#This Row],[QTY]]*Transaction[[#This Row],[PURCHASE PRICE]]</f>
        <v>337500</v>
      </c>
      <c r="M965" s="19">
        <f>Transaction[[#This Row],[QTY]]*Transaction[[#This Row],[SELLING PRICE]]</f>
        <v>510000</v>
      </c>
      <c r="N965" s="12">
        <f>DAY(Transaction[[#This Row],[DATE]])</f>
        <v>21</v>
      </c>
      <c r="O965" s="12" t="str">
        <f>TEXT(Transaction[[#This Row],[DATE]],"mmm")</f>
        <v>Aug</v>
      </c>
      <c r="P965" s="12">
        <f>YEAR(Transaction[[#This Row],[DATE]])</f>
        <v>2022</v>
      </c>
    </row>
    <row r="966" spans="1:16" x14ac:dyDescent="0.3">
      <c r="A966" s="11">
        <v>44795</v>
      </c>
      <c r="B966" s="12" t="str" cm="1">
        <f t="array" ref="B966">_xlfn.XLOOKUP(G966,Product[[#All],[PRODUCT NAME]],Product[[#All],[CODE]],"",0,1)</f>
        <v>PRC004</v>
      </c>
      <c r="C966" s="12">
        <v>89</v>
      </c>
      <c r="D966" s="12" t="s">
        <v>130</v>
      </c>
      <c r="E966" s="12" t="s">
        <v>52</v>
      </c>
      <c r="F966" s="13">
        <v>0</v>
      </c>
      <c r="G966" s="12" t="s">
        <v>24</v>
      </c>
      <c r="H966" s="12" t="str">
        <f>VLOOKUP(LEFT(B966,3),Table2[#All],2,)</f>
        <v>Personal Care</v>
      </c>
      <c r="I966" s="12" t="s">
        <v>1</v>
      </c>
      <c r="J966" s="14">
        <f>VLOOKUP(Transaction!B966,Product[#All],5,0)</f>
        <v>7200</v>
      </c>
      <c r="K966" s="14">
        <f>VLOOKUP(Transaction!B966,Product[#All],6,0)</f>
        <v>10000</v>
      </c>
      <c r="L966" s="19">
        <f>Transaction[[#This Row],[QTY]]*Transaction[[#This Row],[PURCHASE PRICE]]</f>
        <v>640800</v>
      </c>
      <c r="M966" s="19">
        <f>Transaction[[#This Row],[QTY]]*Transaction[[#This Row],[SELLING PRICE]]</f>
        <v>890000</v>
      </c>
      <c r="N966" s="12">
        <f>DAY(Transaction[[#This Row],[DATE]])</f>
        <v>22</v>
      </c>
      <c r="O966" s="12" t="str">
        <f>TEXT(Transaction[[#This Row],[DATE]],"mmm")</f>
        <v>Aug</v>
      </c>
      <c r="P966" s="12">
        <f>YEAR(Transaction[[#This Row],[DATE]])</f>
        <v>2022</v>
      </c>
    </row>
    <row r="967" spans="1:16" x14ac:dyDescent="0.3">
      <c r="A967" s="11">
        <v>44796</v>
      </c>
      <c r="B967" s="12" t="str" cm="1">
        <f t="array" ref="B967">_xlfn.XLOOKUP(G967,Product[[#All],[PRODUCT NAME]],Product[[#All],[CODE]],"",0,1)</f>
        <v>FOD003</v>
      </c>
      <c r="C967" s="12">
        <v>73</v>
      </c>
      <c r="D967" s="12" t="s">
        <v>53</v>
      </c>
      <c r="E967" s="12" t="s">
        <v>52</v>
      </c>
      <c r="F967" s="13">
        <v>0</v>
      </c>
      <c r="G967" s="12" t="s">
        <v>3</v>
      </c>
      <c r="H967" s="12" t="str">
        <f>VLOOKUP(LEFT(B967,3),Table2[#All],2,)</f>
        <v>Food</v>
      </c>
      <c r="I967" s="12" t="s">
        <v>1</v>
      </c>
      <c r="J967" s="14">
        <f>VLOOKUP(Transaction!B967,Product[#All],5,0)</f>
        <v>8750</v>
      </c>
      <c r="K967" s="14">
        <f>VLOOKUP(Transaction!B967,Product[#All],6,0)</f>
        <v>10500</v>
      </c>
      <c r="L967" s="19">
        <f>Transaction[[#This Row],[QTY]]*Transaction[[#This Row],[PURCHASE PRICE]]</f>
        <v>638750</v>
      </c>
      <c r="M967" s="19">
        <f>Transaction[[#This Row],[QTY]]*Transaction[[#This Row],[SELLING PRICE]]</f>
        <v>766500</v>
      </c>
      <c r="N967" s="12">
        <f>DAY(Transaction[[#This Row],[DATE]])</f>
        <v>23</v>
      </c>
      <c r="O967" s="12" t="str">
        <f>TEXT(Transaction[[#This Row],[DATE]],"mmm")</f>
        <v>Aug</v>
      </c>
      <c r="P967" s="12">
        <f>YEAR(Transaction[[#This Row],[DATE]])</f>
        <v>2022</v>
      </c>
    </row>
    <row r="968" spans="1:16" x14ac:dyDescent="0.3">
      <c r="A968" s="11">
        <v>44797</v>
      </c>
      <c r="B968" s="12" t="str" cm="1">
        <f t="array" ref="B968">_xlfn.XLOOKUP(G968,Product[[#All],[PRODUCT NAME]],Product[[#All],[CODE]],"",0,1)</f>
        <v>FOD010</v>
      </c>
      <c r="C968" s="12">
        <v>87</v>
      </c>
      <c r="D968" s="12" t="s">
        <v>131</v>
      </c>
      <c r="E968" s="12" t="s">
        <v>52</v>
      </c>
      <c r="F968" s="13">
        <v>0</v>
      </c>
      <c r="G968" s="12" t="s">
        <v>10</v>
      </c>
      <c r="H968" s="12" t="str">
        <f>VLOOKUP(LEFT(B968,3),Table2[#All],2,)</f>
        <v>Food</v>
      </c>
      <c r="I968" s="12" t="s">
        <v>1</v>
      </c>
      <c r="J968" s="14">
        <f>VLOOKUP(Transaction!B968,Product[#All],5,0)</f>
        <v>10000</v>
      </c>
      <c r="K968" s="14">
        <f>VLOOKUP(Transaction!B968,Product[#All],6,0)</f>
        <v>12500</v>
      </c>
      <c r="L968" s="19">
        <f>Transaction[[#This Row],[QTY]]*Transaction[[#This Row],[PURCHASE PRICE]]</f>
        <v>870000</v>
      </c>
      <c r="M968" s="19">
        <f>Transaction[[#This Row],[QTY]]*Transaction[[#This Row],[SELLING PRICE]]</f>
        <v>1087500</v>
      </c>
      <c r="N968" s="12">
        <f>DAY(Transaction[[#This Row],[DATE]])</f>
        <v>24</v>
      </c>
      <c r="O968" s="12" t="str">
        <f>TEXT(Transaction[[#This Row],[DATE]],"mmm")</f>
        <v>Aug</v>
      </c>
      <c r="P968" s="12">
        <f>YEAR(Transaction[[#This Row],[DATE]])</f>
        <v>2022</v>
      </c>
    </row>
    <row r="969" spans="1:16" x14ac:dyDescent="0.3">
      <c r="A969" s="11">
        <v>44798</v>
      </c>
      <c r="B969" s="12" t="str" cm="1">
        <f t="array" ref="B969">_xlfn.XLOOKUP(G969,Product[[#All],[PRODUCT NAME]],Product[[#All],[CODE]],"",0,1)</f>
        <v>FOD007</v>
      </c>
      <c r="C969" s="12">
        <v>80</v>
      </c>
      <c r="D969" s="12" t="s">
        <v>130</v>
      </c>
      <c r="E969" s="12" t="s">
        <v>132</v>
      </c>
      <c r="F969" s="13">
        <v>0</v>
      </c>
      <c r="G969" s="12" t="s">
        <v>7</v>
      </c>
      <c r="H969" s="12" t="str">
        <f>VLOOKUP(LEFT(B969,3),Table2[#All],2,)</f>
        <v>Food</v>
      </c>
      <c r="I969" s="12" t="s">
        <v>1</v>
      </c>
      <c r="J969" s="14">
        <f>VLOOKUP(Transaction!B969,Product[#All],5,0)</f>
        <v>7200</v>
      </c>
      <c r="K969" s="14">
        <f>VLOOKUP(Transaction!B969,Product[#All],6,0)</f>
        <v>9500</v>
      </c>
      <c r="L969" s="19">
        <f>Transaction[[#This Row],[QTY]]*Transaction[[#This Row],[PURCHASE PRICE]]</f>
        <v>576000</v>
      </c>
      <c r="M969" s="19">
        <f>Transaction[[#This Row],[QTY]]*Transaction[[#This Row],[SELLING PRICE]]</f>
        <v>760000</v>
      </c>
      <c r="N969" s="12">
        <f>DAY(Transaction[[#This Row],[DATE]])</f>
        <v>25</v>
      </c>
      <c r="O969" s="12" t="str">
        <f>TEXT(Transaction[[#This Row],[DATE]],"mmm")</f>
        <v>Aug</v>
      </c>
      <c r="P969" s="12">
        <f>YEAR(Transaction[[#This Row],[DATE]])</f>
        <v>2022</v>
      </c>
    </row>
    <row r="970" spans="1:16" x14ac:dyDescent="0.3">
      <c r="A970" s="11">
        <v>44799</v>
      </c>
      <c r="B970" s="12" t="str" cm="1">
        <f t="array" ref="B970">_xlfn.XLOOKUP(G970,Product[[#All],[PRODUCT NAME]],Product[[#All],[CODE]],"",0,1)</f>
        <v>BEV010</v>
      </c>
      <c r="C970" s="12">
        <v>75</v>
      </c>
      <c r="D970" s="12" t="s">
        <v>130</v>
      </c>
      <c r="E970" s="12" t="s">
        <v>132</v>
      </c>
      <c r="F970" s="13">
        <v>0</v>
      </c>
      <c r="G970" s="12" t="s">
        <v>20</v>
      </c>
      <c r="H970" s="12" t="str">
        <f>VLOOKUP(LEFT(B970,3),Table2[#All],2,)</f>
        <v>Beverage</v>
      </c>
      <c r="I970" s="12" t="s">
        <v>1</v>
      </c>
      <c r="J970" s="14">
        <f>VLOOKUP(Transaction!B970,Product[#All],5,0)</f>
        <v>12000</v>
      </c>
      <c r="K970" s="14">
        <f>VLOOKUP(Transaction!B970,Product[#All],6,0)</f>
        <v>15500</v>
      </c>
      <c r="L970" s="19">
        <f>Transaction[[#This Row],[QTY]]*Transaction[[#This Row],[PURCHASE PRICE]]</f>
        <v>900000</v>
      </c>
      <c r="M970" s="19">
        <f>Transaction[[#This Row],[QTY]]*Transaction[[#This Row],[SELLING PRICE]]</f>
        <v>1162500</v>
      </c>
      <c r="N970" s="12">
        <f>DAY(Transaction[[#This Row],[DATE]])</f>
        <v>26</v>
      </c>
      <c r="O970" s="12" t="str">
        <f>TEXT(Transaction[[#This Row],[DATE]],"mmm")</f>
        <v>Aug</v>
      </c>
      <c r="P970" s="12">
        <f>YEAR(Transaction[[#This Row],[DATE]])</f>
        <v>2022</v>
      </c>
    </row>
    <row r="971" spans="1:16" x14ac:dyDescent="0.3">
      <c r="A971" s="11">
        <v>44800</v>
      </c>
      <c r="B971" s="12" t="str" cm="1">
        <f t="array" ref="B971">_xlfn.XLOOKUP(G971,Product[[#All],[PRODUCT NAME]],Product[[#All],[CODE]],"",0,1)</f>
        <v>PRC010</v>
      </c>
      <c r="C971" s="12">
        <v>72</v>
      </c>
      <c r="D971" s="12" t="s">
        <v>53</v>
      </c>
      <c r="E971" s="12" t="s">
        <v>132</v>
      </c>
      <c r="F971" s="13">
        <v>0</v>
      </c>
      <c r="G971" s="12" t="s">
        <v>30</v>
      </c>
      <c r="H971" s="12" t="str">
        <f>VLOOKUP(LEFT(B971,3),Table2[#All],2,)</f>
        <v>Personal Care</v>
      </c>
      <c r="I971" s="12" t="s">
        <v>1</v>
      </c>
      <c r="J971" s="14">
        <f>VLOOKUP(Transaction!B971,Product[#All],5,0)</f>
        <v>24500</v>
      </c>
      <c r="K971" s="14">
        <f>VLOOKUP(Transaction!B971,Product[#All],6,0)</f>
        <v>29000</v>
      </c>
      <c r="L971" s="19">
        <f>Transaction[[#This Row],[QTY]]*Transaction[[#This Row],[PURCHASE PRICE]]</f>
        <v>1764000</v>
      </c>
      <c r="M971" s="19">
        <f>Transaction[[#This Row],[QTY]]*Transaction[[#This Row],[SELLING PRICE]]</f>
        <v>2088000</v>
      </c>
      <c r="N971" s="12">
        <f>DAY(Transaction[[#This Row],[DATE]])</f>
        <v>27</v>
      </c>
      <c r="O971" s="12" t="str">
        <f>TEXT(Transaction[[#This Row],[DATE]],"mmm")</f>
        <v>Aug</v>
      </c>
      <c r="P971" s="12">
        <f>YEAR(Transaction[[#This Row],[DATE]])</f>
        <v>2022</v>
      </c>
    </row>
    <row r="972" spans="1:16" x14ac:dyDescent="0.3">
      <c r="A972" s="11">
        <v>44801</v>
      </c>
      <c r="B972" s="12" t="str" cm="1">
        <f t="array" ref="B972">_xlfn.XLOOKUP(G972,Product[[#All],[PRODUCT NAME]],Product[[#All],[CODE]],"",0,1)</f>
        <v>FOD003</v>
      </c>
      <c r="C972" s="12">
        <v>89</v>
      </c>
      <c r="D972" s="12" t="s">
        <v>53</v>
      </c>
      <c r="E972" s="12" t="s">
        <v>52</v>
      </c>
      <c r="F972" s="13">
        <v>0</v>
      </c>
      <c r="G972" s="12" t="s">
        <v>3</v>
      </c>
      <c r="H972" s="12" t="str">
        <f>VLOOKUP(LEFT(B972,3),Table2[#All],2,)</f>
        <v>Food</v>
      </c>
      <c r="I972" s="12" t="s">
        <v>1</v>
      </c>
      <c r="J972" s="14">
        <f>VLOOKUP(Transaction!B972,Product[#All],5,0)</f>
        <v>8750</v>
      </c>
      <c r="K972" s="14">
        <f>VLOOKUP(Transaction!B972,Product[#All],6,0)</f>
        <v>10500</v>
      </c>
      <c r="L972" s="19">
        <f>Transaction[[#This Row],[QTY]]*Transaction[[#This Row],[PURCHASE PRICE]]</f>
        <v>778750</v>
      </c>
      <c r="M972" s="19">
        <f>Transaction[[#This Row],[QTY]]*Transaction[[#This Row],[SELLING PRICE]]</f>
        <v>934500</v>
      </c>
      <c r="N972" s="12">
        <f>DAY(Transaction[[#This Row],[DATE]])</f>
        <v>28</v>
      </c>
      <c r="O972" s="12" t="str">
        <f>TEXT(Transaction[[#This Row],[DATE]],"mmm")</f>
        <v>Aug</v>
      </c>
      <c r="P972" s="12">
        <f>YEAR(Transaction[[#This Row],[DATE]])</f>
        <v>2022</v>
      </c>
    </row>
    <row r="973" spans="1:16" x14ac:dyDescent="0.3">
      <c r="A973" s="11">
        <v>44802</v>
      </c>
      <c r="B973" s="12" t="str" cm="1">
        <f t="array" ref="B973">_xlfn.XLOOKUP(G973,Product[[#All],[PRODUCT NAME]],Product[[#All],[CODE]],"",0,1)</f>
        <v>ELC009</v>
      </c>
      <c r="C973" s="12">
        <v>84</v>
      </c>
      <c r="D973" s="12" t="s">
        <v>130</v>
      </c>
      <c r="E973" s="12" t="s">
        <v>132</v>
      </c>
      <c r="F973" s="13">
        <v>0</v>
      </c>
      <c r="G973" s="12" t="s">
        <v>48</v>
      </c>
      <c r="H973" s="12" t="str">
        <f>VLOOKUP(LEFT(B973,3),Table2[#All],2,)</f>
        <v>Electronics</v>
      </c>
      <c r="I973" s="12" t="s">
        <v>1</v>
      </c>
      <c r="J973" s="14">
        <f>VLOOKUP(Transaction!B973,Product[#All],5,0)</f>
        <v>12000</v>
      </c>
      <c r="K973" s="14">
        <f>VLOOKUP(Transaction!B973,Product[#All],6,0)</f>
        <v>20000</v>
      </c>
      <c r="L973" s="19">
        <f>Transaction[[#This Row],[QTY]]*Transaction[[#This Row],[PURCHASE PRICE]]</f>
        <v>1008000</v>
      </c>
      <c r="M973" s="19">
        <f>Transaction[[#This Row],[QTY]]*Transaction[[#This Row],[SELLING PRICE]]</f>
        <v>1680000</v>
      </c>
      <c r="N973" s="12">
        <f>DAY(Transaction[[#This Row],[DATE]])</f>
        <v>29</v>
      </c>
      <c r="O973" s="12" t="str">
        <f>TEXT(Transaction[[#This Row],[DATE]],"mmm")</f>
        <v>Aug</v>
      </c>
      <c r="P973" s="12">
        <f>YEAR(Transaction[[#This Row],[DATE]])</f>
        <v>2022</v>
      </c>
    </row>
    <row r="974" spans="1:16" x14ac:dyDescent="0.3">
      <c r="A974" s="11">
        <v>44803</v>
      </c>
      <c r="B974" s="12" t="str" cm="1">
        <f t="array" ref="B974">_xlfn.XLOOKUP(G974,Product[[#All],[PRODUCT NAME]],Product[[#All],[CODE]],"",0,1)</f>
        <v>BEV006</v>
      </c>
      <c r="C974" s="12">
        <v>89</v>
      </c>
      <c r="D974" s="12" t="s">
        <v>53</v>
      </c>
      <c r="E974" s="12" t="s">
        <v>132</v>
      </c>
      <c r="F974" s="13">
        <v>0</v>
      </c>
      <c r="G974" s="12" t="s">
        <v>16</v>
      </c>
      <c r="H974" s="12" t="str">
        <f>VLOOKUP(LEFT(B974,3),Table2[#All],2,)</f>
        <v>Beverage</v>
      </c>
      <c r="I974" s="12" t="s">
        <v>1</v>
      </c>
      <c r="J974" s="14">
        <f>VLOOKUP(Transaction!B974,Product[#All],5,0)</f>
        <v>7200</v>
      </c>
      <c r="K974" s="14">
        <f>VLOOKUP(Transaction!B974,Product[#All],6,0)</f>
        <v>9500</v>
      </c>
      <c r="L974" s="19">
        <f>Transaction[[#This Row],[QTY]]*Transaction[[#This Row],[PURCHASE PRICE]]</f>
        <v>640800</v>
      </c>
      <c r="M974" s="19">
        <f>Transaction[[#This Row],[QTY]]*Transaction[[#This Row],[SELLING PRICE]]</f>
        <v>845500</v>
      </c>
      <c r="N974" s="12">
        <f>DAY(Transaction[[#This Row],[DATE]])</f>
        <v>30</v>
      </c>
      <c r="O974" s="12" t="str">
        <f>TEXT(Transaction[[#This Row],[DATE]],"mmm")</f>
        <v>Aug</v>
      </c>
      <c r="P974" s="12">
        <f>YEAR(Transaction[[#This Row],[DATE]])</f>
        <v>2022</v>
      </c>
    </row>
    <row r="975" spans="1:16" x14ac:dyDescent="0.3">
      <c r="A975" s="11">
        <v>44804</v>
      </c>
      <c r="B975" s="12" t="str" cm="1">
        <f t="array" ref="B975">_xlfn.XLOOKUP(G975,Product[[#All],[PRODUCT NAME]],Product[[#All],[CODE]],"",0,1)</f>
        <v>FOD002</v>
      </c>
      <c r="C975" s="12">
        <v>75</v>
      </c>
      <c r="D975" s="12" t="s">
        <v>131</v>
      </c>
      <c r="E975" s="12" t="s">
        <v>132</v>
      </c>
      <c r="F975" s="13">
        <v>0</v>
      </c>
      <c r="G975" s="12" t="s">
        <v>2</v>
      </c>
      <c r="H975" s="12" t="str">
        <f>VLOOKUP(LEFT(B975,3),Table2[#All],2,)</f>
        <v>Food</v>
      </c>
      <c r="I975" s="12" t="s">
        <v>1</v>
      </c>
      <c r="J975" s="14">
        <f>VLOOKUP(Transaction!B975,Product[#All],5,0)</f>
        <v>15500</v>
      </c>
      <c r="K975" s="14">
        <f>VLOOKUP(Transaction!B975,Product[#All],6,0)</f>
        <v>18000</v>
      </c>
      <c r="L975" s="19">
        <f>Transaction[[#This Row],[QTY]]*Transaction[[#This Row],[PURCHASE PRICE]]</f>
        <v>1162500</v>
      </c>
      <c r="M975" s="19">
        <f>Transaction[[#This Row],[QTY]]*Transaction[[#This Row],[SELLING PRICE]]</f>
        <v>1350000</v>
      </c>
      <c r="N975" s="12">
        <f>DAY(Transaction[[#This Row],[DATE]])</f>
        <v>31</v>
      </c>
      <c r="O975" s="12" t="str">
        <f>TEXT(Transaction[[#This Row],[DATE]],"mmm")</f>
        <v>Aug</v>
      </c>
      <c r="P975" s="12">
        <f>YEAR(Transaction[[#This Row],[DATE]])</f>
        <v>2022</v>
      </c>
    </row>
    <row r="976" spans="1:16" x14ac:dyDescent="0.3">
      <c r="A976" s="11">
        <v>44805</v>
      </c>
      <c r="B976" s="12" t="str" cm="1">
        <f t="array" ref="B976">_xlfn.XLOOKUP(G976,Product[[#All],[PRODUCT NAME]],Product[[#All],[CODE]],"",0,1)</f>
        <v>BEV001</v>
      </c>
      <c r="C976" s="12">
        <v>86</v>
      </c>
      <c r="D976" s="12" t="s">
        <v>130</v>
      </c>
      <c r="E976" s="12" t="s">
        <v>52</v>
      </c>
      <c r="F976" s="13">
        <v>0</v>
      </c>
      <c r="G976" s="12" t="s">
        <v>11</v>
      </c>
      <c r="H976" s="12" t="str">
        <f>VLOOKUP(LEFT(B976,3),Table2[#All],2,)</f>
        <v>Beverage</v>
      </c>
      <c r="I976" s="12" t="s">
        <v>1</v>
      </c>
      <c r="J976" s="14">
        <f>VLOOKUP(Transaction!B976,Product[#All],5,0)</f>
        <v>3750</v>
      </c>
      <c r="K976" s="14">
        <f>VLOOKUP(Transaction!B976,Product[#All],6,0)</f>
        <v>5000</v>
      </c>
      <c r="L976" s="19">
        <f>Transaction[[#This Row],[QTY]]*Transaction[[#This Row],[PURCHASE PRICE]]</f>
        <v>322500</v>
      </c>
      <c r="M976" s="19">
        <f>Transaction[[#This Row],[QTY]]*Transaction[[#This Row],[SELLING PRICE]]</f>
        <v>430000</v>
      </c>
      <c r="N976" s="12">
        <f>DAY(Transaction[[#This Row],[DATE]])</f>
        <v>1</v>
      </c>
      <c r="O976" s="12" t="str">
        <f>TEXT(Transaction[[#This Row],[DATE]],"mmm")</f>
        <v>Sep</v>
      </c>
      <c r="P976" s="12">
        <f>YEAR(Transaction[[#This Row],[DATE]])</f>
        <v>2022</v>
      </c>
    </row>
    <row r="977" spans="1:16" x14ac:dyDescent="0.3">
      <c r="A977" s="11">
        <v>44806</v>
      </c>
      <c r="B977" s="12" t="str" cm="1">
        <f t="array" ref="B977">_xlfn.XLOOKUP(G977,Product[[#All],[PRODUCT NAME]],Product[[#All],[CODE]],"",0,1)</f>
        <v>STA002</v>
      </c>
      <c r="C977" s="12">
        <v>89</v>
      </c>
      <c r="D977" s="12" t="s">
        <v>130</v>
      </c>
      <c r="E977" s="12" t="s">
        <v>132</v>
      </c>
      <c r="F977" s="13">
        <v>0</v>
      </c>
      <c r="G977" s="12" t="s">
        <v>32</v>
      </c>
      <c r="H977" s="12" t="str">
        <f>VLOOKUP(LEFT(B977,3),Table2[#All],2,)</f>
        <v>Stationery</v>
      </c>
      <c r="I977" s="12" t="s">
        <v>1</v>
      </c>
      <c r="J977" s="14">
        <f>VLOOKUP(Transaction!B977,Product[#All],5,0)</f>
        <v>5500</v>
      </c>
      <c r="K977" s="14">
        <f>VLOOKUP(Transaction!B977,Product[#All],6,0)</f>
        <v>7500</v>
      </c>
      <c r="L977" s="19">
        <f>Transaction[[#This Row],[QTY]]*Transaction[[#This Row],[PURCHASE PRICE]]</f>
        <v>489500</v>
      </c>
      <c r="M977" s="19">
        <f>Transaction[[#This Row],[QTY]]*Transaction[[#This Row],[SELLING PRICE]]</f>
        <v>667500</v>
      </c>
      <c r="N977" s="12">
        <f>DAY(Transaction[[#This Row],[DATE]])</f>
        <v>2</v>
      </c>
      <c r="O977" s="12" t="str">
        <f>TEXT(Transaction[[#This Row],[DATE]],"mmm")</f>
        <v>Sep</v>
      </c>
      <c r="P977" s="12">
        <f>YEAR(Transaction[[#This Row],[DATE]])</f>
        <v>2022</v>
      </c>
    </row>
    <row r="978" spans="1:16" x14ac:dyDescent="0.3">
      <c r="A978" s="11">
        <v>44807</v>
      </c>
      <c r="B978" s="12" t="str" cm="1">
        <f t="array" ref="B978">_xlfn.XLOOKUP(G978,Product[[#All],[PRODUCT NAME]],Product[[#All],[CODE]],"",0,1)</f>
        <v>ELC005</v>
      </c>
      <c r="C978" s="12">
        <v>83</v>
      </c>
      <c r="D978" s="12" t="s">
        <v>130</v>
      </c>
      <c r="E978" s="12" t="s">
        <v>52</v>
      </c>
      <c r="F978" s="13">
        <v>0</v>
      </c>
      <c r="G978" s="12" t="s">
        <v>45</v>
      </c>
      <c r="H978" s="12" t="str">
        <f>VLOOKUP(LEFT(B978,3),Table2[#All],2,)</f>
        <v>Electronics</v>
      </c>
      <c r="I978" s="12" t="s">
        <v>1</v>
      </c>
      <c r="J978" s="14">
        <f>VLOOKUP(Transaction!B978,Product[#All],5,0)</f>
        <v>25000</v>
      </c>
      <c r="K978" s="14">
        <f>VLOOKUP(Transaction!B978,Product[#All],6,0)</f>
        <v>35000</v>
      </c>
      <c r="L978" s="19">
        <f>Transaction[[#This Row],[QTY]]*Transaction[[#This Row],[PURCHASE PRICE]]</f>
        <v>2075000</v>
      </c>
      <c r="M978" s="19">
        <f>Transaction[[#This Row],[QTY]]*Transaction[[#This Row],[SELLING PRICE]]</f>
        <v>2905000</v>
      </c>
      <c r="N978" s="12">
        <f>DAY(Transaction[[#This Row],[DATE]])</f>
        <v>3</v>
      </c>
      <c r="O978" s="12" t="str">
        <f>TEXT(Transaction[[#This Row],[DATE]],"mmm")</f>
        <v>Sep</v>
      </c>
      <c r="P978" s="12">
        <f>YEAR(Transaction[[#This Row],[DATE]])</f>
        <v>2022</v>
      </c>
    </row>
    <row r="979" spans="1:16" x14ac:dyDescent="0.3">
      <c r="A979" s="11">
        <v>44808</v>
      </c>
      <c r="B979" s="12" t="str" cm="1">
        <f t="array" ref="B979">_xlfn.XLOOKUP(G979,Product[[#All],[PRODUCT NAME]],Product[[#All],[CODE]],"",0,1)</f>
        <v>STA005</v>
      </c>
      <c r="C979" s="12">
        <v>90</v>
      </c>
      <c r="D979" s="12" t="s">
        <v>130</v>
      </c>
      <c r="E979" s="12" t="s">
        <v>52</v>
      </c>
      <c r="F979" s="13">
        <v>0</v>
      </c>
      <c r="G979" s="12" t="s">
        <v>35</v>
      </c>
      <c r="H979" s="12" t="str">
        <f>VLOOKUP(LEFT(B979,3),Table2[#All],2,)</f>
        <v>Stationery</v>
      </c>
      <c r="I979" s="12" t="s">
        <v>1</v>
      </c>
      <c r="J979" s="14">
        <f>VLOOKUP(Transaction!B979,Product[#All],5,0)</f>
        <v>2200</v>
      </c>
      <c r="K979" s="14">
        <f>VLOOKUP(Transaction!B979,Product[#All],6,0)</f>
        <v>3500</v>
      </c>
      <c r="L979" s="19">
        <f>Transaction[[#This Row],[QTY]]*Transaction[[#This Row],[PURCHASE PRICE]]</f>
        <v>198000</v>
      </c>
      <c r="M979" s="19">
        <f>Transaction[[#This Row],[QTY]]*Transaction[[#This Row],[SELLING PRICE]]</f>
        <v>315000</v>
      </c>
      <c r="N979" s="12">
        <f>DAY(Transaction[[#This Row],[DATE]])</f>
        <v>4</v>
      </c>
      <c r="O979" s="12" t="str">
        <f>TEXT(Transaction[[#This Row],[DATE]],"mmm")</f>
        <v>Sep</v>
      </c>
      <c r="P979" s="12">
        <f>YEAR(Transaction[[#This Row],[DATE]])</f>
        <v>2022</v>
      </c>
    </row>
    <row r="980" spans="1:16" x14ac:dyDescent="0.3">
      <c r="A980" s="11">
        <v>44809</v>
      </c>
      <c r="B980" s="12" t="str" cm="1">
        <f t="array" ref="B980">_xlfn.XLOOKUP(G980,Product[[#All],[PRODUCT NAME]],Product[[#All],[CODE]],"",0,1)</f>
        <v>STA003</v>
      </c>
      <c r="C980" s="12">
        <v>81</v>
      </c>
      <c r="D980" s="12" t="s">
        <v>53</v>
      </c>
      <c r="E980" s="12" t="s">
        <v>52</v>
      </c>
      <c r="F980" s="13">
        <v>0</v>
      </c>
      <c r="G980" s="12" t="s">
        <v>33</v>
      </c>
      <c r="H980" s="12" t="str">
        <f>VLOOKUP(LEFT(B980,3),Table2[#All],2,)</f>
        <v>Stationery</v>
      </c>
      <c r="I980" s="12" t="s">
        <v>1</v>
      </c>
      <c r="J980" s="14">
        <f>VLOOKUP(Transaction!B980,Product[#All],5,0)</f>
        <v>2500</v>
      </c>
      <c r="K980" s="14">
        <f>VLOOKUP(Transaction!B980,Product[#All],6,0)</f>
        <v>4000</v>
      </c>
      <c r="L980" s="19">
        <f>Transaction[[#This Row],[QTY]]*Transaction[[#This Row],[PURCHASE PRICE]]</f>
        <v>202500</v>
      </c>
      <c r="M980" s="19">
        <f>Transaction[[#This Row],[QTY]]*Transaction[[#This Row],[SELLING PRICE]]</f>
        <v>324000</v>
      </c>
      <c r="N980" s="12">
        <f>DAY(Transaction[[#This Row],[DATE]])</f>
        <v>5</v>
      </c>
      <c r="O980" s="12" t="str">
        <f>TEXT(Transaction[[#This Row],[DATE]],"mmm")</f>
        <v>Sep</v>
      </c>
      <c r="P980" s="12">
        <f>YEAR(Transaction[[#This Row],[DATE]])</f>
        <v>2022</v>
      </c>
    </row>
    <row r="981" spans="1:16" x14ac:dyDescent="0.3">
      <c r="A981" s="11">
        <v>44810</v>
      </c>
      <c r="B981" s="12" t="str" cm="1">
        <f t="array" ref="B981">_xlfn.XLOOKUP(G981,Product[[#All],[PRODUCT NAME]],Product[[#All],[CODE]],"",0,1)</f>
        <v>FOD003</v>
      </c>
      <c r="C981" s="12">
        <v>87</v>
      </c>
      <c r="D981" s="12" t="s">
        <v>130</v>
      </c>
      <c r="E981" s="12" t="s">
        <v>132</v>
      </c>
      <c r="F981" s="13">
        <v>0</v>
      </c>
      <c r="G981" s="12" t="s">
        <v>3</v>
      </c>
      <c r="H981" s="12" t="str">
        <f>VLOOKUP(LEFT(B981,3),Table2[#All],2,)</f>
        <v>Food</v>
      </c>
      <c r="I981" s="12" t="s">
        <v>1</v>
      </c>
      <c r="J981" s="14">
        <f>VLOOKUP(Transaction!B981,Product[#All],5,0)</f>
        <v>8750</v>
      </c>
      <c r="K981" s="14">
        <f>VLOOKUP(Transaction!B981,Product[#All],6,0)</f>
        <v>10500</v>
      </c>
      <c r="L981" s="19">
        <f>Transaction[[#This Row],[QTY]]*Transaction[[#This Row],[PURCHASE PRICE]]</f>
        <v>761250</v>
      </c>
      <c r="M981" s="19">
        <f>Transaction[[#This Row],[QTY]]*Transaction[[#This Row],[SELLING PRICE]]</f>
        <v>913500</v>
      </c>
      <c r="N981" s="12">
        <f>DAY(Transaction[[#This Row],[DATE]])</f>
        <v>6</v>
      </c>
      <c r="O981" s="12" t="str">
        <f>TEXT(Transaction[[#This Row],[DATE]],"mmm")</f>
        <v>Sep</v>
      </c>
      <c r="P981" s="12">
        <f>YEAR(Transaction[[#This Row],[DATE]])</f>
        <v>2022</v>
      </c>
    </row>
    <row r="982" spans="1:16" x14ac:dyDescent="0.3">
      <c r="A982" s="11">
        <v>44811</v>
      </c>
      <c r="B982" s="12" t="str" cm="1">
        <f t="array" ref="B982">_xlfn.XLOOKUP(G982,Product[[#All],[PRODUCT NAME]],Product[[#All],[CODE]],"",0,1)</f>
        <v>ELC004</v>
      </c>
      <c r="C982" s="12">
        <v>80</v>
      </c>
      <c r="D982" s="12" t="s">
        <v>130</v>
      </c>
      <c r="E982" s="12" t="s">
        <v>52</v>
      </c>
      <c r="F982" s="13">
        <v>0</v>
      </c>
      <c r="G982" s="12" t="s">
        <v>44</v>
      </c>
      <c r="H982" s="12" t="str">
        <f>VLOOKUP(LEFT(B982,3),Table2[#All],2,)</f>
        <v>Electronics</v>
      </c>
      <c r="I982" s="12" t="s">
        <v>1</v>
      </c>
      <c r="J982" s="14">
        <f>VLOOKUP(Transaction!B982,Product[#All],5,0)</f>
        <v>20000</v>
      </c>
      <c r="K982" s="14">
        <f>VLOOKUP(Transaction!B982,Product[#All],6,0)</f>
        <v>30000</v>
      </c>
      <c r="L982" s="19">
        <f>Transaction[[#This Row],[QTY]]*Transaction[[#This Row],[PURCHASE PRICE]]</f>
        <v>1600000</v>
      </c>
      <c r="M982" s="19">
        <f>Transaction[[#This Row],[QTY]]*Transaction[[#This Row],[SELLING PRICE]]</f>
        <v>2400000</v>
      </c>
      <c r="N982" s="12">
        <f>DAY(Transaction[[#This Row],[DATE]])</f>
        <v>7</v>
      </c>
      <c r="O982" s="12" t="str">
        <f>TEXT(Transaction[[#This Row],[DATE]],"mmm")</f>
        <v>Sep</v>
      </c>
      <c r="P982" s="12">
        <f>YEAR(Transaction[[#This Row],[DATE]])</f>
        <v>2022</v>
      </c>
    </row>
    <row r="983" spans="1:16" x14ac:dyDescent="0.3">
      <c r="A983" s="11">
        <v>44812</v>
      </c>
      <c r="B983" s="12" t="str" cm="1">
        <f t="array" ref="B983">_xlfn.XLOOKUP(G983,Product[[#All],[PRODUCT NAME]],Product[[#All],[CODE]],"",0,1)</f>
        <v>STA010</v>
      </c>
      <c r="C983" s="12">
        <v>89</v>
      </c>
      <c r="D983" s="12" t="s">
        <v>130</v>
      </c>
      <c r="E983" s="12" t="s">
        <v>52</v>
      </c>
      <c r="F983" s="13">
        <v>0</v>
      </c>
      <c r="G983" s="12" t="s">
        <v>40</v>
      </c>
      <c r="H983" s="12" t="str">
        <f>VLOOKUP(LEFT(B983,3),Table2[#All],2,)</f>
        <v>Stationery</v>
      </c>
      <c r="I983" s="12" t="s">
        <v>1</v>
      </c>
      <c r="J983" s="14">
        <f>VLOOKUP(Transaction!B983,Product[#All],5,0)</f>
        <v>3800</v>
      </c>
      <c r="K983" s="14">
        <f>VLOOKUP(Transaction!B983,Product[#All],6,0)</f>
        <v>5500</v>
      </c>
      <c r="L983" s="19">
        <f>Transaction[[#This Row],[QTY]]*Transaction[[#This Row],[PURCHASE PRICE]]</f>
        <v>338200</v>
      </c>
      <c r="M983" s="19">
        <f>Transaction[[#This Row],[QTY]]*Transaction[[#This Row],[SELLING PRICE]]</f>
        <v>489500</v>
      </c>
      <c r="N983" s="12">
        <f>DAY(Transaction[[#This Row],[DATE]])</f>
        <v>8</v>
      </c>
      <c r="O983" s="12" t="str">
        <f>TEXT(Transaction[[#This Row],[DATE]],"mmm")</f>
        <v>Sep</v>
      </c>
      <c r="P983" s="12">
        <f>YEAR(Transaction[[#This Row],[DATE]])</f>
        <v>2022</v>
      </c>
    </row>
    <row r="984" spans="1:16" x14ac:dyDescent="0.3">
      <c r="A984" s="11">
        <v>44813</v>
      </c>
      <c r="B984" s="12" t="str" cm="1">
        <f t="array" ref="B984">_xlfn.XLOOKUP(G984,Product[[#All],[PRODUCT NAME]],Product[[#All],[CODE]],"",0,1)</f>
        <v>FOD008</v>
      </c>
      <c r="C984" s="12">
        <v>70</v>
      </c>
      <c r="D984" s="12" t="s">
        <v>53</v>
      </c>
      <c r="E984" s="12" t="s">
        <v>132</v>
      </c>
      <c r="F984" s="13">
        <v>0</v>
      </c>
      <c r="G984" s="12" t="s">
        <v>8</v>
      </c>
      <c r="H984" s="12" t="str">
        <f>VLOOKUP(LEFT(B984,3),Table2[#All],2,)</f>
        <v>Food</v>
      </c>
      <c r="I984" s="12" t="s">
        <v>1</v>
      </c>
      <c r="J984" s="14">
        <f>VLOOKUP(Transaction!B984,Product[#All],5,0)</f>
        <v>3000</v>
      </c>
      <c r="K984" s="14">
        <f>VLOOKUP(Transaction!B984,Product[#All],6,0)</f>
        <v>4500</v>
      </c>
      <c r="L984" s="19">
        <f>Transaction[[#This Row],[QTY]]*Transaction[[#This Row],[PURCHASE PRICE]]</f>
        <v>210000</v>
      </c>
      <c r="M984" s="19">
        <f>Transaction[[#This Row],[QTY]]*Transaction[[#This Row],[SELLING PRICE]]</f>
        <v>315000</v>
      </c>
      <c r="N984" s="12">
        <f>DAY(Transaction[[#This Row],[DATE]])</f>
        <v>9</v>
      </c>
      <c r="O984" s="12" t="str">
        <f>TEXT(Transaction[[#This Row],[DATE]],"mmm")</f>
        <v>Sep</v>
      </c>
      <c r="P984" s="12">
        <f>YEAR(Transaction[[#This Row],[DATE]])</f>
        <v>2022</v>
      </c>
    </row>
    <row r="985" spans="1:16" x14ac:dyDescent="0.3">
      <c r="A985" s="11">
        <v>44814</v>
      </c>
      <c r="B985" s="12" t="str" cm="1">
        <f t="array" ref="B985">_xlfn.XLOOKUP(G985,Product[[#All],[PRODUCT NAME]],Product[[#All],[CODE]],"",0,1)</f>
        <v>BEV008</v>
      </c>
      <c r="C985" s="12">
        <v>76</v>
      </c>
      <c r="D985" s="12" t="s">
        <v>130</v>
      </c>
      <c r="E985" s="12" t="s">
        <v>52</v>
      </c>
      <c r="F985" s="13">
        <v>0</v>
      </c>
      <c r="G985" s="12" t="s">
        <v>18</v>
      </c>
      <c r="H985" s="12" t="str">
        <f>VLOOKUP(LEFT(B985,3),Table2[#All],2,)</f>
        <v>Beverage</v>
      </c>
      <c r="I985" s="12" t="s">
        <v>1</v>
      </c>
      <c r="J985" s="14">
        <f>VLOOKUP(Transaction!B985,Product[#All],5,0)</f>
        <v>11000</v>
      </c>
      <c r="K985" s="14">
        <f>VLOOKUP(Transaction!B985,Product[#All],6,0)</f>
        <v>14000</v>
      </c>
      <c r="L985" s="19">
        <f>Transaction[[#This Row],[QTY]]*Transaction[[#This Row],[PURCHASE PRICE]]</f>
        <v>836000</v>
      </c>
      <c r="M985" s="19">
        <f>Transaction[[#This Row],[QTY]]*Transaction[[#This Row],[SELLING PRICE]]</f>
        <v>1064000</v>
      </c>
      <c r="N985" s="12">
        <f>DAY(Transaction[[#This Row],[DATE]])</f>
        <v>10</v>
      </c>
      <c r="O985" s="12" t="str">
        <f>TEXT(Transaction[[#This Row],[DATE]],"mmm")</f>
        <v>Sep</v>
      </c>
      <c r="P985" s="12">
        <f>YEAR(Transaction[[#This Row],[DATE]])</f>
        <v>2022</v>
      </c>
    </row>
    <row r="986" spans="1:16" x14ac:dyDescent="0.3">
      <c r="A986" s="11">
        <v>44815</v>
      </c>
      <c r="B986" s="12" t="str" cm="1">
        <f t="array" ref="B986">_xlfn.XLOOKUP(G986,Product[[#All],[PRODUCT NAME]],Product[[#All],[CODE]],"",0,1)</f>
        <v>PRC001</v>
      </c>
      <c r="C986" s="12">
        <v>89</v>
      </c>
      <c r="D986" s="12" t="s">
        <v>131</v>
      </c>
      <c r="E986" s="12" t="s">
        <v>132</v>
      </c>
      <c r="F986" s="13">
        <v>0</v>
      </c>
      <c r="G986" s="12" t="s">
        <v>21</v>
      </c>
      <c r="H986" s="12" t="str">
        <f>VLOOKUP(LEFT(B986,3),Table2[#All],2,)</f>
        <v>Personal Care</v>
      </c>
      <c r="I986" s="12" t="s">
        <v>1</v>
      </c>
      <c r="J986" s="14">
        <f>VLOOKUP(Transaction!B986,Product[#All],5,0)</f>
        <v>18000</v>
      </c>
      <c r="K986" s="14">
        <f>VLOOKUP(Transaction!B986,Product[#All],6,0)</f>
        <v>21000</v>
      </c>
      <c r="L986" s="19">
        <f>Transaction[[#This Row],[QTY]]*Transaction[[#This Row],[PURCHASE PRICE]]</f>
        <v>1602000</v>
      </c>
      <c r="M986" s="19">
        <f>Transaction[[#This Row],[QTY]]*Transaction[[#This Row],[SELLING PRICE]]</f>
        <v>1869000</v>
      </c>
      <c r="N986" s="12">
        <f>DAY(Transaction[[#This Row],[DATE]])</f>
        <v>11</v>
      </c>
      <c r="O986" s="12" t="str">
        <f>TEXT(Transaction[[#This Row],[DATE]],"mmm")</f>
        <v>Sep</v>
      </c>
      <c r="P986" s="12">
        <f>YEAR(Transaction[[#This Row],[DATE]])</f>
        <v>2022</v>
      </c>
    </row>
    <row r="987" spans="1:16" x14ac:dyDescent="0.3">
      <c r="A987" s="11">
        <v>44816</v>
      </c>
      <c r="B987" s="12" t="str" cm="1">
        <f t="array" ref="B987">_xlfn.XLOOKUP(G987,Product[[#All],[PRODUCT NAME]],Product[[#All],[CODE]],"",0,1)</f>
        <v>PRC010</v>
      </c>
      <c r="C987" s="12">
        <v>87</v>
      </c>
      <c r="D987" s="12" t="s">
        <v>130</v>
      </c>
      <c r="E987" s="12" t="s">
        <v>52</v>
      </c>
      <c r="F987" s="13">
        <v>0</v>
      </c>
      <c r="G987" s="12" t="s">
        <v>30</v>
      </c>
      <c r="H987" s="12" t="str">
        <f>VLOOKUP(LEFT(B987,3),Table2[#All],2,)</f>
        <v>Personal Care</v>
      </c>
      <c r="I987" s="12" t="s">
        <v>1</v>
      </c>
      <c r="J987" s="14">
        <f>VLOOKUP(Transaction!B987,Product[#All],5,0)</f>
        <v>24500</v>
      </c>
      <c r="K987" s="14">
        <f>VLOOKUP(Transaction!B987,Product[#All],6,0)</f>
        <v>29000</v>
      </c>
      <c r="L987" s="19">
        <f>Transaction[[#This Row],[QTY]]*Transaction[[#This Row],[PURCHASE PRICE]]</f>
        <v>2131500</v>
      </c>
      <c r="M987" s="19">
        <f>Transaction[[#This Row],[QTY]]*Transaction[[#This Row],[SELLING PRICE]]</f>
        <v>2523000</v>
      </c>
      <c r="N987" s="12">
        <f>DAY(Transaction[[#This Row],[DATE]])</f>
        <v>12</v>
      </c>
      <c r="O987" s="12" t="str">
        <f>TEXT(Transaction[[#This Row],[DATE]],"mmm")</f>
        <v>Sep</v>
      </c>
      <c r="P987" s="12">
        <f>YEAR(Transaction[[#This Row],[DATE]])</f>
        <v>2022</v>
      </c>
    </row>
    <row r="988" spans="1:16" x14ac:dyDescent="0.3">
      <c r="A988" s="11">
        <v>44817</v>
      </c>
      <c r="B988" s="12" t="str" cm="1">
        <f t="array" ref="B988">_xlfn.XLOOKUP(G988,Product[[#All],[PRODUCT NAME]],Product[[#All],[CODE]],"",0,1)</f>
        <v>STA006</v>
      </c>
      <c r="C988" s="12">
        <v>70</v>
      </c>
      <c r="D988" s="12" t="s">
        <v>53</v>
      </c>
      <c r="E988" s="12" t="s">
        <v>132</v>
      </c>
      <c r="F988" s="13">
        <v>0</v>
      </c>
      <c r="G988" s="12" t="s">
        <v>36</v>
      </c>
      <c r="H988" s="12" t="str">
        <f>VLOOKUP(LEFT(B988,3),Table2[#All],2,)</f>
        <v>Stationery</v>
      </c>
      <c r="I988" s="12" t="s">
        <v>1</v>
      </c>
      <c r="J988" s="14">
        <f>VLOOKUP(Transaction!B988,Product[#All],5,0)</f>
        <v>3000</v>
      </c>
      <c r="K988" s="14">
        <f>VLOOKUP(Transaction!B988,Product[#All],6,0)</f>
        <v>5000</v>
      </c>
      <c r="L988" s="19">
        <f>Transaction[[#This Row],[QTY]]*Transaction[[#This Row],[PURCHASE PRICE]]</f>
        <v>210000</v>
      </c>
      <c r="M988" s="19">
        <f>Transaction[[#This Row],[QTY]]*Transaction[[#This Row],[SELLING PRICE]]</f>
        <v>350000</v>
      </c>
      <c r="N988" s="12">
        <f>DAY(Transaction[[#This Row],[DATE]])</f>
        <v>13</v>
      </c>
      <c r="O988" s="12" t="str">
        <f>TEXT(Transaction[[#This Row],[DATE]],"mmm")</f>
        <v>Sep</v>
      </c>
      <c r="P988" s="12">
        <f>YEAR(Transaction[[#This Row],[DATE]])</f>
        <v>2022</v>
      </c>
    </row>
    <row r="989" spans="1:16" x14ac:dyDescent="0.3">
      <c r="A989" s="11">
        <v>44818</v>
      </c>
      <c r="B989" s="12" t="str" cm="1">
        <f t="array" ref="B989">_xlfn.XLOOKUP(G989,Product[[#All],[PRODUCT NAME]],Product[[#All],[CODE]],"",0,1)</f>
        <v>STA009</v>
      </c>
      <c r="C989" s="12">
        <v>78</v>
      </c>
      <c r="D989" s="12" t="s">
        <v>131</v>
      </c>
      <c r="E989" s="12" t="s">
        <v>132</v>
      </c>
      <c r="F989" s="13">
        <v>0</v>
      </c>
      <c r="G989" s="12" t="s">
        <v>39</v>
      </c>
      <c r="H989" s="12" t="str">
        <f>VLOOKUP(LEFT(B989,3),Table2[#All],2,)</f>
        <v>Stationery</v>
      </c>
      <c r="I989" s="12" t="s">
        <v>1</v>
      </c>
      <c r="J989" s="14">
        <f>VLOOKUP(Transaction!B989,Product[#All],5,0)</f>
        <v>6000</v>
      </c>
      <c r="K989" s="14">
        <f>VLOOKUP(Transaction!B989,Product[#All],6,0)</f>
        <v>8000</v>
      </c>
      <c r="L989" s="19">
        <f>Transaction[[#This Row],[QTY]]*Transaction[[#This Row],[PURCHASE PRICE]]</f>
        <v>468000</v>
      </c>
      <c r="M989" s="19">
        <f>Transaction[[#This Row],[QTY]]*Transaction[[#This Row],[SELLING PRICE]]</f>
        <v>624000</v>
      </c>
      <c r="N989" s="12">
        <f>DAY(Transaction[[#This Row],[DATE]])</f>
        <v>14</v>
      </c>
      <c r="O989" s="12" t="str">
        <f>TEXT(Transaction[[#This Row],[DATE]],"mmm")</f>
        <v>Sep</v>
      </c>
      <c r="P989" s="12">
        <f>YEAR(Transaction[[#This Row],[DATE]])</f>
        <v>2022</v>
      </c>
    </row>
    <row r="990" spans="1:16" x14ac:dyDescent="0.3">
      <c r="A990" s="11">
        <v>44819</v>
      </c>
      <c r="B990" s="12" t="str" cm="1">
        <f t="array" ref="B990">_xlfn.XLOOKUP(G990,Product[[#All],[PRODUCT NAME]],Product[[#All],[CODE]],"",0,1)</f>
        <v>BEV003</v>
      </c>
      <c r="C990" s="12">
        <v>70</v>
      </c>
      <c r="D990" s="12" t="s">
        <v>131</v>
      </c>
      <c r="E990" s="12" t="s">
        <v>132</v>
      </c>
      <c r="F990" s="13">
        <v>0</v>
      </c>
      <c r="G990" s="12" t="s">
        <v>13</v>
      </c>
      <c r="H990" s="12" t="str">
        <f>VLOOKUP(LEFT(B990,3),Table2[#All],2,)</f>
        <v>Beverage</v>
      </c>
      <c r="I990" s="12" t="s">
        <v>1</v>
      </c>
      <c r="J990" s="14">
        <f>VLOOKUP(Transaction!B990,Product[#All],5,0)</f>
        <v>3000</v>
      </c>
      <c r="K990" s="14">
        <f>VLOOKUP(Transaction!B990,Product[#All],6,0)</f>
        <v>4500</v>
      </c>
      <c r="L990" s="19">
        <f>Transaction[[#This Row],[QTY]]*Transaction[[#This Row],[PURCHASE PRICE]]</f>
        <v>210000</v>
      </c>
      <c r="M990" s="19">
        <f>Transaction[[#This Row],[QTY]]*Transaction[[#This Row],[SELLING PRICE]]</f>
        <v>315000</v>
      </c>
      <c r="N990" s="12">
        <f>DAY(Transaction[[#This Row],[DATE]])</f>
        <v>15</v>
      </c>
      <c r="O990" s="12" t="str">
        <f>TEXT(Transaction[[#This Row],[DATE]],"mmm")</f>
        <v>Sep</v>
      </c>
      <c r="P990" s="12">
        <f>YEAR(Transaction[[#This Row],[DATE]])</f>
        <v>2022</v>
      </c>
    </row>
    <row r="991" spans="1:16" x14ac:dyDescent="0.3">
      <c r="A991" s="11">
        <v>44820</v>
      </c>
      <c r="B991" s="12" t="str" cm="1">
        <f t="array" ref="B991">_xlfn.XLOOKUP(G991,Product[[#All],[PRODUCT NAME]],Product[[#All],[CODE]],"",0,1)</f>
        <v>BEV004</v>
      </c>
      <c r="C991" s="12">
        <v>82</v>
      </c>
      <c r="D991" s="12" t="s">
        <v>130</v>
      </c>
      <c r="E991" s="12" t="s">
        <v>52</v>
      </c>
      <c r="F991" s="13">
        <v>0</v>
      </c>
      <c r="G991" s="12" t="s">
        <v>14</v>
      </c>
      <c r="H991" s="12" t="str">
        <f>VLOOKUP(LEFT(B991,3),Table2[#All],2,)</f>
        <v>Beverage</v>
      </c>
      <c r="I991" s="12" t="s">
        <v>1</v>
      </c>
      <c r="J991" s="14">
        <f>VLOOKUP(Transaction!B991,Product[#All],5,0)</f>
        <v>8000</v>
      </c>
      <c r="K991" s="14">
        <f>VLOOKUP(Transaction!B991,Product[#All],6,0)</f>
        <v>10500</v>
      </c>
      <c r="L991" s="19">
        <f>Transaction[[#This Row],[QTY]]*Transaction[[#This Row],[PURCHASE PRICE]]</f>
        <v>656000</v>
      </c>
      <c r="M991" s="19">
        <f>Transaction[[#This Row],[QTY]]*Transaction[[#This Row],[SELLING PRICE]]</f>
        <v>861000</v>
      </c>
      <c r="N991" s="12">
        <f>DAY(Transaction[[#This Row],[DATE]])</f>
        <v>16</v>
      </c>
      <c r="O991" s="12" t="str">
        <f>TEXT(Transaction[[#This Row],[DATE]],"mmm")</f>
        <v>Sep</v>
      </c>
      <c r="P991" s="12">
        <f>YEAR(Transaction[[#This Row],[DATE]])</f>
        <v>2022</v>
      </c>
    </row>
    <row r="992" spans="1:16" x14ac:dyDescent="0.3">
      <c r="A992" s="11">
        <v>44821</v>
      </c>
      <c r="B992" s="12" t="str" cm="1">
        <f t="array" ref="B992">_xlfn.XLOOKUP(G992,Product[[#All],[PRODUCT NAME]],Product[[#All],[CODE]],"",0,1)</f>
        <v>ELC007</v>
      </c>
      <c r="C992" s="12">
        <v>79</v>
      </c>
      <c r="D992" s="12" t="s">
        <v>53</v>
      </c>
      <c r="E992" s="12" t="s">
        <v>52</v>
      </c>
      <c r="F992" s="13">
        <v>0</v>
      </c>
      <c r="G992" s="12" t="s">
        <v>46</v>
      </c>
      <c r="H992" s="12" t="str">
        <f>VLOOKUP(LEFT(B992,3),Table2[#All],2,)</f>
        <v>Electronics</v>
      </c>
      <c r="I992" s="12" t="s">
        <v>1</v>
      </c>
      <c r="J992" s="14">
        <f>VLOOKUP(Transaction!B992,Product[#All],5,0)</f>
        <v>18000</v>
      </c>
      <c r="K992" s="14">
        <f>VLOOKUP(Transaction!B992,Product[#All],6,0)</f>
        <v>27000</v>
      </c>
      <c r="L992" s="19">
        <f>Transaction[[#This Row],[QTY]]*Transaction[[#This Row],[PURCHASE PRICE]]</f>
        <v>1422000</v>
      </c>
      <c r="M992" s="19">
        <f>Transaction[[#This Row],[QTY]]*Transaction[[#This Row],[SELLING PRICE]]</f>
        <v>2133000</v>
      </c>
      <c r="N992" s="12">
        <f>DAY(Transaction[[#This Row],[DATE]])</f>
        <v>17</v>
      </c>
      <c r="O992" s="12" t="str">
        <f>TEXT(Transaction[[#This Row],[DATE]],"mmm")</f>
        <v>Sep</v>
      </c>
      <c r="P992" s="12">
        <f>YEAR(Transaction[[#This Row],[DATE]])</f>
        <v>2022</v>
      </c>
    </row>
    <row r="993" spans="1:16" x14ac:dyDescent="0.3">
      <c r="A993" s="11">
        <v>44822</v>
      </c>
      <c r="B993" s="12" t="str" cm="1">
        <f t="array" ref="B993">_xlfn.XLOOKUP(G993,Product[[#All],[PRODUCT NAME]],Product[[#All],[CODE]],"",0,1)</f>
        <v>BEV010</v>
      </c>
      <c r="C993" s="12">
        <v>83</v>
      </c>
      <c r="D993" s="12" t="s">
        <v>53</v>
      </c>
      <c r="E993" s="12" t="s">
        <v>52</v>
      </c>
      <c r="F993" s="13">
        <v>0</v>
      </c>
      <c r="G993" s="12" t="s">
        <v>20</v>
      </c>
      <c r="H993" s="12" t="str">
        <f>VLOOKUP(LEFT(B993,3),Table2[#All],2,)</f>
        <v>Beverage</v>
      </c>
      <c r="I993" s="12" t="s">
        <v>1</v>
      </c>
      <c r="J993" s="14">
        <f>VLOOKUP(Transaction!B993,Product[#All],5,0)</f>
        <v>12000</v>
      </c>
      <c r="K993" s="14">
        <f>VLOOKUP(Transaction!B993,Product[#All],6,0)</f>
        <v>15500</v>
      </c>
      <c r="L993" s="19">
        <f>Transaction[[#This Row],[QTY]]*Transaction[[#This Row],[PURCHASE PRICE]]</f>
        <v>996000</v>
      </c>
      <c r="M993" s="19">
        <f>Transaction[[#This Row],[QTY]]*Transaction[[#This Row],[SELLING PRICE]]</f>
        <v>1286500</v>
      </c>
      <c r="N993" s="12">
        <f>DAY(Transaction[[#This Row],[DATE]])</f>
        <v>18</v>
      </c>
      <c r="O993" s="12" t="str">
        <f>TEXT(Transaction[[#This Row],[DATE]],"mmm")</f>
        <v>Sep</v>
      </c>
      <c r="P993" s="12">
        <f>YEAR(Transaction[[#This Row],[DATE]])</f>
        <v>2022</v>
      </c>
    </row>
    <row r="994" spans="1:16" x14ac:dyDescent="0.3">
      <c r="A994" s="11">
        <v>44823</v>
      </c>
      <c r="B994" s="12" t="str" cm="1">
        <f t="array" ref="B994">_xlfn.XLOOKUP(G994,Product[[#All],[PRODUCT NAME]],Product[[#All],[CODE]],"",0,1)</f>
        <v>FOD001</v>
      </c>
      <c r="C994" s="12">
        <v>87</v>
      </c>
      <c r="D994" s="12" t="s">
        <v>130</v>
      </c>
      <c r="E994" s="12" t="s">
        <v>52</v>
      </c>
      <c r="F994" s="13">
        <v>0</v>
      </c>
      <c r="G994" s="12" t="s">
        <v>0</v>
      </c>
      <c r="H994" s="12" t="str">
        <f>VLOOKUP(LEFT(B994,3),Table2[#All],2,)</f>
        <v>Food</v>
      </c>
      <c r="I994" s="12" t="s">
        <v>1</v>
      </c>
      <c r="J994" s="14">
        <f>VLOOKUP(Transaction!B994,Product[#All],5,0)</f>
        <v>9000</v>
      </c>
      <c r="K994" s="14">
        <f>VLOOKUP(Transaction!B994,Product[#All],6,0)</f>
        <v>11000</v>
      </c>
      <c r="L994" s="19">
        <f>Transaction[[#This Row],[QTY]]*Transaction[[#This Row],[PURCHASE PRICE]]</f>
        <v>783000</v>
      </c>
      <c r="M994" s="19">
        <f>Transaction[[#This Row],[QTY]]*Transaction[[#This Row],[SELLING PRICE]]</f>
        <v>957000</v>
      </c>
      <c r="N994" s="12">
        <f>DAY(Transaction[[#This Row],[DATE]])</f>
        <v>19</v>
      </c>
      <c r="O994" s="12" t="str">
        <f>TEXT(Transaction[[#This Row],[DATE]],"mmm")</f>
        <v>Sep</v>
      </c>
      <c r="P994" s="12">
        <f>YEAR(Transaction[[#This Row],[DATE]])</f>
        <v>2022</v>
      </c>
    </row>
    <row r="995" spans="1:16" x14ac:dyDescent="0.3">
      <c r="A995" s="11">
        <v>44824</v>
      </c>
      <c r="B995" s="12" t="str" cm="1">
        <f t="array" ref="B995">_xlfn.XLOOKUP(G995,Product[[#All],[PRODUCT NAME]],Product[[#All],[CODE]],"",0,1)</f>
        <v>STA003</v>
      </c>
      <c r="C995" s="12">
        <v>86</v>
      </c>
      <c r="D995" s="12" t="s">
        <v>53</v>
      </c>
      <c r="E995" s="12" t="s">
        <v>132</v>
      </c>
      <c r="F995" s="13">
        <v>0</v>
      </c>
      <c r="G995" s="12" t="s">
        <v>33</v>
      </c>
      <c r="H995" s="12" t="str">
        <f>VLOOKUP(LEFT(B995,3),Table2[#All],2,)</f>
        <v>Stationery</v>
      </c>
      <c r="I995" s="12" t="s">
        <v>1</v>
      </c>
      <c r="J995" s="14">
        <f>VLOOKUP(Transaction!B995,Product[#All],5,0)</f>
        <v>2500</v>
      </c>
      <c r="K995" s="14">
        <f>VLOOKUP(Transaction!B995,Product[#All],6,0)</f>
        <v>4000</v>
      </c>
      <c r="L995" s="19">
        <f>Transaction[[#This Row],[QTY]]*Transaction[[#This Row],[PURCHASE PRICE]]</f>
        <v>215000</v>
      </c>
      <c r="M995" s="19">
        <f>Transaction[[#This Row],[QTY]]*Transaction[[#This Row],[SELLING PRICE]]</f>
        <v>344000</v>
      </c>
      <c r="N995" s="12">
        <f>DAY(Transaction[[#This Row],[DATE]])</f>
        <v>20</v>
      </c>
      <c r="O995" s="12" t="str">
        <f>TEXT(Transaction[[#This Row],[DATE]],"mmm")</f>
        <v>Sep</v>
      </c>
      <c r="P995" s="12">
        <f>YEAR(Transaction[[#This Row],[DATE]])</f>
        <v>2022</v>
      </c>
    </row>
    <row r="996" spans="1:16" x14ac:dyDescent="0.3">
      <c r="A996" s="11">
        <v>44825</v>
      </c>
      <c r="B996" s="12" t="str" cm="1">
        <f t="array" ref="B996">_xlfn.XLOOKUP(G996,Product[[#All],[PRODUCT NAME]],Product[[#All],[CODE]],"",0,1)</f>
        <v>FOD002</v>
      </c>
      <c r="C996" s="12">
        <v>85</v>
      </c>
      <c r="D996" s="12" t="s">
        <v>53</v>
      </c>
      <c r="E996" s="12" t="s">
        <v>132</v>
      </c>
      <c r="F996" s="13">
        <v>0</v>
      </c>
      <c r="G996" s="12" t="s">
        <v>2</v>
      </c>
      <c r="H996" s="12" t="str">
        <f>VLOOKUP(LEFT(B996,3),Table2[#All],2,)</f>
        <v>Food</v>
      </c>
      <c r="I996" s="12" t="s">
        <v>1</v>
      </c>
      <c r="J996" s="14">
        <f>VLOOKUP(Transaction!B996,Product[#All],5,0)</f>
        <v>15500</v>
      </c>
      <c r="K996" s="14">
        <f>VLOOKUP(Transaction!B996,Product[#All],6,0)</f>
        <v>18000</v>
      </c>
      <c r="L996" s="19">
        <f>Transaction[[#This Row],[QTY]]*Transaction[[#This Row],[PURCHASE PRICE]]</f>
        <v>1317500</v>
      </c>
      <c r="M996" s="19">
        <f>Transaction[[#This Row],[QTY]]*Transaction[[#This Row],[SELLING PRICE]]</f>
        <v>1530000</v>
      </c>
      <c r="N996" s="12">
        <f>DAY(Transaction[[#This Row],[DATE]])</f>
        <v>21</v>
      </c>
      <c r="O996" s="12" t="str">
        <f>TEXT(Transaction[[#This Row],[DATE]],"mmm")</f>
        <v>Sep</v>
      </c>
      <c r="P996" s="12">
        <f>YEAR(Transaction[[#This Row],[DATE]])</f>
        <v>2022</v>
      </c>
    </row>
    <row r="997" spans="1:16" x14ac:dyDescent="0.3">
      <c r="A997" s="11">
        <v>44826</v>
      </c>
      <c r="B997" s="12" t="str" cm="1">
        <f t="array" ref="B997">_xlfn.XLOOKUP(G997,Product[[#All],[PRODUCT NAME]],Product[[#All],[CODE]],"",0,1)</f>
        <v>FOD003</v>
      </c>
      <c r="C997" s="12">
        <v>90</v>
      </c>
      <c r="D997" s="12" t="s">
        <v>131</v>
      </c>
      <c r="E997" s="12" t="s">
        <v>132</v>
      </c>
      <c r="F997" s="13">
        <v>0</v>
      </c>
      <c r="G997" s="12" t="s">
        <v>3</v>
      </c>
      <c r="H997" s="12" t="str">
        <f>VLOOKUP(LEFT(B997,3),Table2[#All],2,)</f>
        <v>Food</v>
      </c>
      <c r="I997" s="12" t="s">
        <v>1</v>
      </c>
      <c r="J997" s="14">
        <f>VLOOKUP(Transaction!B997,Product[#All],5,0)</f>
        <v>8750</v>
      </c>
      <c r="K997" s="14">
        <f>VLOOKUP(Transaction!B997,Product[#All],6,0)</f>
        <v>10500</v>
      </c>
      <c r="L997" s="19">
        <f>Transaction[[#This Row],[QTY]]*Transaction[[#This Row],[PURCHASE PRICE]]</f>
        <v>787500</v>
      </c>
      <c r="M997" s="19">
        <f>Transaction[[#This Row],[QTY]]*Transaction[[#This Row],[SELLING PRICE]]</f>
        <v>945000</v>
      </c>
      <c r="N997" s="12">
        <f>DAY(Transaction[[#This Row],[DATE]])</f>
        <v>22</v>
      </c>
      <c r="O997" s="12" t="str">
        <f>TEXT(Transaction[[#This Row],[DATE]],"mmm")</f>
        <v>Sep</v>
      </c>
      <c r="P997" s="12">
        <f>YEAR(Transaction[[#This Row],[DATE]])</f>
        <v>2022</v>
      </c>
    </row>
    <row r="998" spans="1:16" x14ac:dyDescent="0.3">
      <c r="A998" s="11">
        <v>44827</v>
      </c>
      <c r="B998" s="12" t="str" cm="1">
        <f t="array" ref="B998">_xlfn.XLOOKUP(G998,Product[[#All],[PRODUCT NAME]],Product[[#All],[CODE]],"",0,1)</f>
        <v>PRC008</v>
      </c>
      <c r="C998" s="12">
        <v>70</v>
      </c>
      <c r="D998" s="12" t="s">
        <v>131</v>
      </c>
      <c r="E998" s="12" t="s">
        <v>132</v>
      </c>
      <c r="F998" s="13">
        <v>0</v>
      </c>
      <c r="G998" s="12" t="s">
        <v>28</v>
      </c>
      <c r="H998" s="12" t="str">
        <f>VLOOKUP(LEFT(B998,3),Table2[#All],2,)</f>
        <v>Personal Care</v>
      </c>
      <c r="I998" s="12" t="s">
        <v>1</v>
      </c>
      <c r="J998" s="14">
        <f>VLOOKUP(Transaction!B998,Product[#All],5,0)</f>
        <v>13500</v>
      </c>
      <c r="K998" s="14">
        <f>VLOOKUP(Transaction!B998,Product[#All],6,0)</f>
        <v>17000</v>
      </c>
      <c r="L998" s="19">
        <f>Transaction[[#This Row],[QTY]]*Transaction[[#This Row],[PURCHASE PRICE]]</f>
        <v>945000</v>
      </c>
      <c r="M998" s="19">
        <f>Transaction[[#This Row],[QTY]]*Transaction[[#This Row],[SELLING PRICE]]</f>
        <v>1190000</v>
      </c>
      <c r="N998" s="12">
        <f>DAY(Transaction[[#This Row],[DATE]])</f>
        <v>23</v>
      </c>
      <c r="O998" s="12" t="str">
        <f>TEXT(Transaction[[#This Row],[DATE]],"mmm")</f>
        <v>Sep</v>
      </c>
      <c r="P998" s="12">
        <f>YEAR(Transaction[[#This Row],[DATE]])</f>
        <v>2022</v>
      </c>
    </row>
    <row r="999" spans="1:16" x14ac:dyDescent="0.3">
      <c r="A999" s="11">
        <v>44828</v>
      </c>
      <c r="B999" s="12" t="str" cm="1">
        <f t="array" ref="B999">_xlfn.XLOOKUP(G999,Product[[#All],[PRODUCT NAME]],Product[[#All],[CODE]],"",0,1)</f>
        <v>PRC004</v>
      </c>
      <c r="C999" s="12">
        <v>72</v>
      </c>
      <c r="D999" s="12" t="s">
        <v>130</v>
      </c>
      <c r="E999" s="12" t="s">
        <v>132</v>
      </c>
      <c r="F999" s="13">
        <v>0</v>
      </c>
      <c r="G999" s="12" t="s">
        <v>24</v>
      </c>
      <c r="H999" s="12" t="str">
        <f>VLOOKUP(LEFT(B999,3),Table2[#All],2,)</f>
        <v>Personal Care</v>
      </c>
      <c r="I999" s="12" t="s">
        <v>1</v>
      </c>
      <c r="J999" s="14">
        <f>VLOOKUP(Transaction!B999,Product[#All],5,0)</f>
        <v>7200</v>
      </c>
      <c r="K999" s="14">
        <f>VLOOKUP(Transaction!B999,Product[#All],6,0)</f>
        <v>10000</v>
      </c>
      <c r="L999" s="19">
        <f>Transaction[[#This Row],[QTY]]*Transaction[[#This Row],[PURCHASE PRICE]]</f>
        <v>518400</v>
      </c>
      <c r="M999" s="19">
        <f>Transaction[[#This Row],[QTY]]*Transaction[[#This Row],[SELLING PRICE]]</f>
        <v>720000</v>
      </c>
      <c r="N999" s="12">
        <f>DAY(Transaction[[#This Row],[DATE]])</f>
        <v>24</v>
      </c>
      <c r="O999" s="12" t="str">
        <f>TEXT(Transaction[[#This Row],[DATE]],"mmm")</f>
        <v>Sep</v>
      </c>
      <c r="P999" s="12">
        <f>YEAR(Transaction[[#This Row],[DATE]])</f>
        <v>2022</v>
      </c>
    </row>
    <row r="1000" spans="1:16" x14ac:dyDescent="0.3">
      <c r="A1000" s="11">
        <v>44829</v>
      </c>
      <c r="B1000" s="12" t="str" cm="1">
        <f t="array" ref="B1000">_xlfn.XLOOKUP(G1000,Product[[#All],[PRODUCT NAME]],Product[[#All],[CODE]],"",0,1)</f>
        <v>STA010</v>
      </c>
      <c r="C1000" s="12">
        <v>84</v>
      </c>
      <c r="D1000" s="12" t="s">
        <v>130</v>
      </c>
      <c r="E1000" s="12" t="s">
        <v>52</v>
      </c>
      <c r="F1000" s="13">
        <v>0</v>
      </c>
      <c r="G1000" s="12" t="s">
        <v>40</v>
      </c>
      <c r="H1000" s="12" t="str">
        <f>VLOOKUP(LEFT(B1000,3),Table2[#All],2,)</f>
        <v>Stationery</v>
      </c>
      <c r="I1000" s="12" t="s">
        <v>1</v>
      </c>
      <c r="J1000" s="14">
        <f>VLOOKUP(Transaction!B1000,Product[#All],5,0)</f>
        <v>3800</v>
      </c>
      <c r="K1000" s="14">
        <f>VLOOKUP(Transaction!B1000,Product[#All],6,0)</f>
        <v>5500</v>
      </c>
      <c r="L1000" s="19">
        <f>Transaction[[#This Row],[QTY]]*Transaction[[#This Row],[PURCHASE PRICE]]</f>
        <v>319200</v>
      </c>
      <c r="M1000" s="19">
        <f>Transaction[[#This Row],[QTY]]*Transaction[[#This Row],[SELLING PRICE]]</f>
        <v>462000</v>
      </c>
      <c r="N1000" s="12">
        <f>DAY(Transaction[[#This Row],[DATE]])</f>
        <v>25</v>
      </c>
      <c r="O1000" s="12" t="str">
        <f>TEXT(Transaction[[#This Row],[DATE]],"mmm")</f>
        <v>Sep</v>
      </c>
      <c r="P1000" s="12">
        <f>YEAR(Transaction[[#This Row],[DATE]])</f>
        <v>2022</v>
      </c>
    </row>
    <row r="1001" spans="1:16" x14ac:dyDescent="0.3">
      <c r="A1001" s="11">
        <v>44830</v>
      </c>
      <c r="B1001" s="12" t="str" cm="1">
        <f t="array" ref="B1001">_xlfn.XLOOKUP(G1001,Product[[#All],[PRODUCT NAME]],Product[[#All],[CODE]],"",0,1)</f>
        <v>STA006</v>
      </c>
      <c r="C1001" s="12">
        <v>84</v>
      </c>
      <c r="D1001" s="12" t="s">
        <v>130</v>
      </c>
      <c r="E1001" s="12" t="s">
        <v>132</v>
      </c>
      <c r="F1001" s="13">
        <v>0</v>
      </c>
      <c r="G1001" s="12" t="s">
        <v>36</v>
      </c>
      <c r="H1001" s="12" t="str">
        <f>VLOOKUP(LEFT(B1001,3),Table2[#All],2,)</f>
        <v>Stationery</v>
      </c>
      <c r="I1001" s="12" t="s">
        <v>1</v>
      </c>
      <c r="J1001" s="14">
        <f>VLOOKUP(Transaction!B1001,Product[#All],5,0)</f>
        <v>3000</v>
      </c>
      <c r="K1001" s="14">
        <f>VLOOKUP(Transaction!B1001,Product[#All],6,0)</f>
        <v>5000</v>
      </c>
      <c r="L1001" s="19">
        <f>Transaction[[#This Row],[QTY]]*Transaction[[#This Row],[PURCHASE PRICE]]</f>
        <v>252000</v>
      </c>
      <c r="M1001" s="19">
        <f>Transaction[[#This Row],[QTY]]*Transaction[[#This Row],[SELLING PRICE]]</f>
        <v>420000</v>
      </c>
      <c r="N1001" s="12">
        <f>DAY(Transaction[[#This Row],[DATE]])</f>
        <v>26</v>
      </c>
      <c r="O1001" s="12" t="str">
        <f>TEXT(Transaction[[#This Row],[DATE]],"mmm")</f>
        <v>Sep</v>
      </c>
      <c r="P1001" s="12">
        <f>YEAR(Transaction[[#This Row],[DATE]])</f>
        <v>2022</v>
      </c>
    </row>
    <row r="1002" spans="1:16" x14ac:dyDescent="0.3">
      <c r="A1002" s="11">
        <v>44831</v>
      </c>
      <c r="B1002" s="12" t="str" cm="1">
        <f t="array" ref="B1002">_xlfn.XLOOKUP(G1002,Product[[#All],[PRODUCT NAME]],Product[[#All],[CODE]],"",0,1)</f>
        <v>FOD010</v>
      </c>
      <c r="C1002" s="12">
        <v>83</v>
      </c>
      <c r="D1002" s="12" t="s">
        <v>53</v>
      </c>
      <c r="E1002" s="12" t="s">
        <v>132</v>
      </c>
      <c r="F1002" s="13">
        <v>0</v>
      </c>
      <c r="G1002" s="12" t="s">
        <v>10</v>
      </c>
      <c r="H1002" s="12" t="str">
        <f>VLOOKUP(LEFT(B1002,3),Table2[#All],2,)</f>
        <v>Food</v>
      </c>
      <c r="I1002" s="12" t="s">
        <v>1</v>
      </c>
      <c r="J1002" s="14">
        <f>VLOOKUP(Transaction!B1002,Product[#All],5,0)</f>
        <v>10000</v>
      </c>
      <c r="K1002" s="14">
        <f>VLOOKUP(Transaction!B1002,Product[#All],6,0)</f>
        <v>12500</v>
      </c>
      <c r="L1002" s="19">
        <f>Transaction[[#This Row],[QTY]]*Transaction[[#This Row],[PURCHASE PRICE]]</f>
        <v>830000</v>
      </c>
      <c r="M1002" s="19">
        <f>Transaction[[#This Row],[QTY]]*Transaction[[#This Row],[SELLING PRICE]]</f>
        <v>1037500</v>
      </c>
      <c r="N1002" s="12">
        <f>DAY(Transaction[[#This Row],[DATE]])</f>
        <v>27</v>
      </c>
      <c r="O1002" s="12" t="str">
        <f>TEXT(Transaction[[#This Row],[DATE]],"mmm")</f>
        <v>Sep</v>
      </c>
      <c r="P1002" s="12">
        <f>YEAR(Transaction[[#This Row],[DATE]])</f>
        <v>2022</v>
      </c>
    </row>
    <row r="1003" spans="1:16" x14ac:dyDescent="0.3">
      <c r="A1003" s="11">
        <v>44832</v>
      </c>
      <c r="B1003" s="12" t="str" cm="1">
        <f t="array" ref="B1003">_xlfn.XLOOKUP(G1003,Product[[#All],[PRODUCT NAME]],Product[[#All],[CODE]],"",0,1)</f>
        <v>PRC007</v>
      </c>
      <c r="C1003" s="12">
        <v>82</v>
      </c>
      <c r="D1003" s="12" t="s">
        <v>131</v>
      </c>
      <c r="E1003" s="12" t="s">
        <v>132</v>
      </c>
      <c r="F1003" s="13">
        <v>0</v>
      </c>
      <c r="G1003" s="12" t="s">
        <v>27</v>
      </c>
      <c r="H1003" s="12" t="str">
        <f>VLOOKUP(LEFT(B1003,3),Table2[#All],2,)</f>
        <v>Personal Care</v>
      </c>
      <c r="I1003" s="12" t="s">
        <v>1</v>
      </c>
      <c r="J1003" s="14">
        <f>VLOOKUP(Transaction!B1003,Product[#All],5,0)</f>
        <v>9500</v>
      </c>
      <c r="K1003" s="14">
        <f>VLOOKUP(Transaction!B1003,Product[#All],6,0)</f>
        <v>12000</v>
      </c>
      <c r="L1003" s="19">
        <f>Transaction[[#This Row],[QTY]]*Transaction[[#This Row],[PURCHASE PRICE]]</f>
        <v>779000</v>
      </c>
      <c r="M1003" s="19">
        <f>Transaction[[#This Row],[QTY]]*Transaction[[#This Row],[SELLING PRICE]]</f>
        <v>984000</v>
      </c>
      <c r="N1003" s="12">
        <f>DAY(Transaction[[#This Row],[DATE]])</f>
        <v>28</v>
      </c>
      <c r="O1003" s="12" t="str">
        <f>TEXT(Transaction[[#This Row],[DATE]],"mmm")</f>
        <v>Sep</v>
      </c>
      <c r="P1003" s="12">
        <f>YEAR(Transaction[[#This Row],[DATE]])</f>
        <v>2022</v>
      </c>
    </row>
    <row r="1004" spans="1:16" x14ac:dyDescent="0.3">
      <c r="A1004" s="11">
        <v>44833</v>
      </c>
      <c r="B1004" s="12" t="str" cm="1">
        <f t="array" ref="B1004">_xlfn.XLOOKUP(G1004,Product[[#All],[PRODUCT NAME]],Product[[#All],[CODE]],"",0,1)</f>
        <v>STA006</v>
      </c>
      <c r="C1004" s="12">
        <v>85</v>
      </c>
      <c r="D1004" s="12" t="s">
        <v>53</v>
      </c>
      <c r="E1004" s="12" t="s">
        <v>52</v>
      </c>
      <c r="F1004" s="13">
        <v>0</v>
      </c>
      <c r="G1004" s="12" t="s">
        <v>36</v>
      </c>
      <c r="H1004" s="12" t="str">
        <f>VLOOKUP(LEFT(B1004,3),Table2[#All],2,)</f>
        <v>Stationery</v>
      </c>
      <c r="I1004" s="12" t="s">
        <v>1</v>
      </c>
      <c r="J1004" s="14">
        <f>VLOOKUP(Transaction!B1004,Product[#All],5,0)</f>
        <v>3000</v>
      </c>
      <c r="K1004" s="14">
        <f>VLOOKUP(Transaction!B1004,Product[#All],6,0)</f>
        <v>5000</v>
      </c>
      <c r="L1004" s="19">
        <f>Transaction[[#This Row],[QTY]]*Transaction[[#This Row],[PURCHASE PRICE]]</f>
        <v>255000</v>
      </c>
      <c r="M1004" s="19">
        <f>Transaction[[#This Row],[QTY]]*Transaction[[#This Row],[SELLING PRICE]]</f>
        <v>425000</v>
      </c>
      <c r="N1004" s="12">
        <f>DAY(Transaction[[#This Row],[DATE]])</f>
        <v>29</v>
      </c>
      <c r="O1004" s="12" t="str">
        <f>TEXT(Transaction[[#This Row],[DATE]],"mmm")</f>
        <v>Sep</v>
      </c>
      <c r="P1004" s="12">
        <f>YEAR(Transaction[[#This Row],[DATE]])</f>
        <v>2022</v>
      </c>
    </row>
    <row r="1005" spans="1:16" x14ac:dyDescent="0.3">
      <c r="A1005" s="11">
        <v>44834</v>
      </c>
      <c r="B1005" s="12" t="str" cm="1">
        <f t="array" ref="B1005">_xlfn.XLOOKUP(G1005,Product[[#All],[PRODUCT NAME]],Product[[#All],[CODE]],"",0,1)</f>
        <v>FOD004</v>
      </c>
      <c r="C1005" s="12">
        <v>73</v>
      </c>
      <c r="D1005" s="12" t="s">
        <v>53</v>
      </c>
      <c r="E1005" s="12" t="s">
        <v>52</v>
      </c>
      <c r="F1005" s="13">
        <v>0</v>
      </c>
      <c r="G1005" s="12" t="s">
        <v>4</v>
      </c>
      <c r="H1005" s="12" t="str">
        <f>VLOOKUP(LEFT(B1005,3),Table2[#All],2,)</f>
        <v>Food</v>
      </c>
      <c r="I1005" s="12" t="s">
        <v>1</v>
      </c>
      <c r="J1005" s="14">
        <f>VLOOKUP(Transaction!B1005,Product[#All],5,0)</f>
        <v>6200</v>
      </c>
      <c r="K1005" s="14">
        <f>VLOOKUP(Transaction!B1005,Product[#All],6,0)</f>
        <v>7800</v>
      </c>
      <c r="L1005" s="19">
        <f>Transaction[[#This Row],[QTY]]*Transaction[[#This Row],[PURCHASE PRICE]]</f>
        <v>452600</v>
      </c>
      <c r="M1005" s="19">
        <f>Transaction[[#This Row],[QTY]]*Transaction[[#This Row],[SELLING PRICE]]</f>
        <v>569400</v>
      </c>
      <c r="N1005" s="12">
        <f>DAY(Transaction[[#This Row],[DATE]])</f>
        <v>30</v>
      </c>
      <c r="O1005" s="12" t="str">
        <f>TEXT(Transaction[[#This Row],[DATE]],"mmm")</f>
        <v>Sep</v>
      </c>
      <c r="P1005" s="12">
        <f>YEAR(Transaction[[#This Row],[DATE]])</f>
        <v>2022</v>
      </c>
    </row>
    <row r="1006" spans="1:16" x14ac:dyDescent="0.3">
      <c r="A1006" s="11">
        <v>44835</v>
      </c>
      <c r="B1006" s="12" t="str" cm="1">
        <f t="array" ref="B1006">_xlfn.XLOOKUP(G1006,Product[[#All],[PRODUCT NAME]],Product[[#All],[CODE]],"",0,1)</f>
        <v>ELC007</v>
      </c>
      <c r="C1006" s="12">
        <v>72</v>
      </c>
      <c r="D1006" s="12" t="s">
        <v>131</v>
      </c>
      <c r="E1006" s="12" t="s">
        <v>52</v>
      </c>
      <c r="F1006" s="13">
        <v>0</v>
      </c>
      <c r="G1006" s="12" t="s">
        <v>46</v>
      </c>
      <c r="H1006" s="12" t="str">
        <f>VLOOKUP(LEFT(B1006,3),Table2[#All],2,)</f>
        <v>Electronics</v>
      </c>
      <c r="I1006" s="12" t="s">
        <v>1</v>
      </c>
      <c r="J1006" s="14">
        <f>VLOOKUP(Transaction!B1006,Product[#All],5,0)</f>
        <v>18000</v>
      </c>
      <c r="K1006" s="14">
        <f>VLOOKUP(Transaction!B1006,Product[#All],6,0)</f>
        <v>27000</v>
      </c>
      <c r="L1006" s="19">
        <f>Transaction[[#This Row],[QTY]]*Transaction[[#This Row],[PURCHASE PRICE]]</f>
        <v>1296000</v>
      </c>
      <c r="M1006" s="19">
        <f>Transaction[[#This Row],[QTY]]*Transaction[[#This Row],[SELLING PRICE]]</f>
        <v>1944000</v>
      </c>
      <c r="N1006" s="12">
        <f>DAY(Transaction[[#This Row],[DATE]])</f>
        <v>1</v>
      </c>
      <c r="O1006" s="12" t="str">
        <f>TEXT(Transaction[[#This Row],[DATE]],"mmm")</f>
        <v>Oct</v>
      </c>
      <c r="P1006" s="12">
        <f>YEAR(Transaction[[#This Row],[DATE]])</f>
        <v>2022</v>
      </c>
    </row>
    <row r="1007" spans="1:16" x14ac:dyDescent="0.3">
      <c r="A1007" s="11">
        <v>44836</v>
      </c>
      <c r="B1007" s="12" t="str" cm="1">
        <f t="array" ref="B1007">_xlfn.XLOOKUP(G1007,Product[[#All],[PRODUCT NAME]],Product[[#All],[CODE]],"",0,1)</f>
        <v>BEV005</v>
      </c>
      <c r="C1007" s="12">
        <v>84</v>
      </c>
      <c r="D1007" s="12" t="s">
        <v>131</v>
      </c>
      <c r="E1007" s="12" t="s">
        <v>132</v>
      </c>
      <c r="F1007" s="13">
        <v>0</v>
      </c>
      <c r="G1007" s="12" t="s">
        <v>15</v>
      </c>
      <c r="H1007" s="12" t="str">
        <f>VLOOKUP(LEFT(B1007,3),Table2[#All],2,)</f>
        <v>Beverage</v>
      </c>
      <c r="I1007" s="12" t="s">
        <v>1</v>
      </c>
      <c r="J1007" s="14">
        <f>VLOOKUP(Transaction!B1007,Product[#All],5,0)</f>
        <v>7500</v>
      </c>
      <c r="K1007" s="14">
        <f>VLOOKUP(Transaction!B1007,Product[#All],6,0)</f>
        <v>9800</v>
      </c>
      <c r="L1007" s="19">
        <f>Transaction[[#This Row],[QTY]]*Transaction[[#This Row],[PURCHASE PRICE]]</f>
        <v>630000</v>
      </c>
      <c r="M1007" s="19">
        <f>Transaction[[#This Row],[QTY]]*Transaction[[#This Row],[SELLING PRICE]]</f>
        <v>823200</v>
      </c>
      <c r="N1007" s="12">
        <f>DAY(Transaction[[#This Row],[DATE]])</f>
        <v>2</v>
      </c>
      <c r="O1007" s="12" t="str">
        <f>TEXT(Transaction[[#This Row],[DATE]],"mmm")</f>
        <v>Oct</v>
      </c>
      <c r="P1007" s="12">
        <f>YEAR(Transaction[[#This Row],[DATE]])</f>
        <v>2022</v>
      </c>
    </row>
    <row r="1008" spans="1:16" x14ac:dyDescent="0.3">
      <c r="A1008" s="11">
        <v>44837</v>
      </c>
      <c r="B1008" s="12" t="str" cm="1">
        <f t="array" ref="B1008">_xlfn.XLOOKUP(G1008,Product[[#All],[PRODUCT NAME]],Product[[#All],[CODE]],"",0,1)</f>
        <v>BEV004</v>
      </c>
      <c r="C1008" s="12">
        <v>82</v>
      </c>
      <c r="D1008" s="12" t="s">
        <v>53</v>
      </c>
      <c r="E1008" s="12" t="s">
        <v>132</v>
      </c>
      <c r="F1008" s="13">
        <v>0</v>
      </c>
      <c r="G1008" s="12" t="s">
        <v>14</v>
      </c>
      <c r="H1008" s="12" t="str">
        <f>VLOOKUP(LEFT(B1008,3),Table2[#All],2,)</f>
        <v>Beverage</v>
      </c>
      <c r="I1008" s="12" t="s">
        <v>1</v>
      </c>
      <c r="J1008" s="14">
        <f>VLOOKUP(Transaction!B1008,Product[#All],5,0)</f>
        <v>8000</v>
      </c>
      <c r="K1008" s="14">
        <f>VLOOKUP(Transaction!B1008,Product[#All],6,0)</f>
        <v>10500</v>
      </c>
      <c r="L1008" s="19">
        <f>Transaction[[#This Row],[QTY]]*Transaction[[#This Row],[PURCHASE PRICE]]</f>
        <v>656000</v>
      </c>
      <c r="M1008" s="19">
        <f>Transaction[[#This Row],[QTY]]*Transaction[[#This Row],[SELLING PRICE]]</f>
        <v>861000</v>
      </c>
      <c r="N1008" s="12">
        <f>DAY(Transaction[[#This Row],[DATE]])</f>
        <v>3</v>
      </c>
      <c r="O1008" s="12" t="str">
        <f>TEXT(Transaction[[#This Row],[DATE]],"mmm")</f>
        <v>Oct</v>
      </c>
      <c r="P1008" s="12">
        <f>YEAR(Transaction[[#This Row],[DATE]])</f>
        <v>2022</v>
      </c>
    </row>
    <row r="1009" spans="1:16" x14ac:dyDescent="0.3">
      <c r="A1009" s="11">
        <v>44838</v>
      </c>
      <c r="B1009" s="12" t="str" cm="1">
        <f t="array" ref="B1009">_xlfn.XLOOKUP(G1009,Product[[#All],[PRODUCT NAME]],Product[[#All],[CODE]],"",0,1)</f>
        <v>ELC006</v>
      </c>
      <c r="C1009" s="12">
        <v>76</v>
      </c>
      <c r="D1009" s="12" t="s">
        <v>53</v>
      </c>
      <c r="E1009" s="12" t="s">
        <v>52</v>
      </c>
      <c r="F1009" s="13">
        <v>0</v>
      </c>
      <c r="G1009" s="12" t="s">
        <v>141</v>
      </c>
      <c r="H1009" s="12" t="str">
        <f>VLOOKUP(LEFT(B1009,3),Table2[#All],2,)</f>
        <v>Electronics</v>
      </c>
      <c r="I1009" s="12" t="s">
        <v>1</v>
      </c>
      <c r="J1009" s="14">
        <f>VLOOKUP(Transaction!B1009,Product[#All],5,0)</f>
        <v>15000</v>
      </c>
      <c r="K1009" s="14">
        <f>VLOOKUP(Transaction!B1009,Product[#All],6,0)</f>
        <v>20000</v>
      </c>
      <c r="L1009" s="19">
        <f>Transaction[[#This Row],[QTY]]*Transaction[[#This Row],[PURCHASE PRICE]]</f>
        <v>1140000</v>
      </c>
      <c r="M1009" s="19">
        <f>Transaction[[#This Row],[QTY]]*Transaction[[#This Row],[SELLING PRICE]]</f>
        <v>1520000</v>
      </c>
      <c r="N1009" s="12">
        <f>DAY(Transaction[[#This Row],[DATE]])</f>
        <v>4</v>
      </c>
      <c r="O1009" s="12" t="str">
        <f>TEXT(Transaction[[#This Row],[DATE]],"mmm")</f>
        <v>Oct</v>
      </c>
      <c r="P1009" s="12">
        <f>YEAR(Transaction[[#This Row],[DATE]])</f>
        <v>2022</v>
      </c>
    </row>
    <row r="1010" spans="1:16" x14ac:dyDescent="0.3">
      <c r="A1010" s="11">
        <v>44839</v>
      </c>
      <c r="B1010" s="12" t="str" cm="1">
        <f t="array" ref="B1010">_xlfn.XLOOKUP(G1010,Product[[#All],[PRODUCT NAME]],Product[[#All],[CODE]],"",0,1)</f>
        <v>STA007</v>
      </c>
      <c r="C1010" s="12">
        <v>74</v>
      </c>
      <c r="D1010" s="12" t="s">
        <v>131</v>
      </c>
      <c r="E1010" s="12" t="s">
        <v>52</v>
      </c>
      <c r="F1010" s="13">
        <v>0</v>
      </c>
      <c r="G1010" s="12" t="s">
        <v>37</v>
      </c>
      <c r="H1010" s="12" t="str">
        <f>VLOOKUP(LEFT(B1010,3),Table2[#All],2,)</f>
        <v>Stationery</v>
      </c>
      <c r="I1010" s="12" t="s">
        <v>1</v>
      </c>
      <c r="J1010" s="14">
        <f>VLOOKUP(Transaction!B1010,Product[#All],5,0)</f>
        <v>4500</v>
      </c>
      <c r="K1010" s="14">
        <f>VLOOKUP(Transaction!B1010,Product[#All],6,0)</f>
        <v>6800</v>
      </c>
      <c r="L1010" s="19">
        <f>Transaction[[#This Row],[QTY]]*Transaction[[#This Row],[PURCHASE PRICE]]</f>
        <v>333000</v>
      </c>
      <c r="M1010" s="19">
        <f>Transaction[[#This Row],[QTY]]*Transaction[[#This Row],[SELLING PRICE]]</f>
        <v>503200</v>
      </c>
      <c r="N1010" s="12">
        <f>DAY(Transaction[[#This Row],[DATE]])</f>
        <v>5</v>
      </c>
      <c r="O1010" s="12" t="str">
        <f>TEXT(Transaction[[#This Row],[DATE]],"mmm")</f>
        <v>Oct</v>
      </c>
      <c r="P1010" s="12">
        <f>YEAR(Transaction[[#This Row],[DATE]])</f>
        <v>2022</v>
      </c>
    </row>
    <row r="1011" spans="1:16" x14ac:dyDescent="0.3">
      <c r="A1011" s="11">
        <v>44840</v>
      </c>
      <c r="B1011" s="12" t="str" cm="1">
        <f t="array" ref="B1011">_xlfn.XLOOKUP(G1011,Product[[#All],[PRODUCT NAME]],Product[[#All],[CODE]],"",0,1)</f>
        <v>PRC009</v>
      </c>
      <c r="C1011" s="12">
        <v>71</v>
      </c>
      <c r="D1011" s="12" t="s">
        <v>53</v>
      </c>
      <c r="E1011" s="12" t="s">
        <v>132</v>
      </c>
      <c r="F1011" s="13">
        <v>0</v>
      </c>
      <c r="G1011" s="12" t="s">
        <v>29</v>
      </c>
      <c r="H1011" s="12" t="str">
        <f>VLOOKUP(LEFT(B1011,3),Table2[#All],2,)</f>
        <v>Personal Care</v>
      </c>
      <c r="I1011" s="12" t="s">
        <v>1</v>
      </c>
      <c r="J1011" s="14">
        <f>VLOOKUP(Transaction!B1011,Product[#All],5,0)</f>
        <v>21000</v>
      </c>
      <c r="K1011" s="14">
        <f>VLOOKUP(Transaction!B1011,Product[#All],6,0)</f>
        <v>25000</v>
      </c>
      <c r="L1011" s="19">
        <f>Transaction[[#This Row],[QTY]]*Transaction[[#This Row],[PURCHASE PRICE]]</f>
        <v>1491000</v>
      </c>
      <c r="M1011" s="19">
        <f>Transaction[[#This Row],[QTY]]*Transaction[[#This Row],[SELLING PRICE]]</f>
        <v>1775000</v>
      </c>
      <c r="N1011" s="12">
        <f>DAY(Transaction[[#This Row],[DATE]])</f>
        <v>6</v>
      </c>
      <c r="O1011" s="12" t="str">
        <f>TEXT(Transaction[[#This Row],[DATE]],"mmm")</f>
        <v>Oct</v>
      </c>
      <c r="P1011" s="12">
        <f>YEAR(Transaction[[#This Row],[DATE]])</f>
        <v>2022</v>
      </c>
    </row>
    <row r="1012" spans="1:16" x14ac:dyDescent="0.3">
      <c r="A1012" s="11">
        <v>44841</v>
      </c>
      <c r="B1012" s="12" t="str" cm="1">
        <f t="array" ref="B1012">_xlfn.XLOOKUP(G1012,Product[[#All],[PRODUCT NAME]],Product[[#All],[CODE]],"",0,1)</f>
        <v>FOD009</v>
      </c>
      <c r="C1012" s="12">
        <v>76</v>
      </c>
      <c r="D1012" s="12" t="s">
        <v>53</v>
      </c>
      <c r="E1012" s="12" t="s">
        <v>52</v>
      </c>
      <c r="F1012" s="13">
        <v>0</v>
      </c>
      <c r="G1012" s="12" t="s">
        <v>9</v>
      </c>
      <c r="H1012" s="12" t="str">
        <f>VLOOKUP(LEFT(B1012,3),Table2[#All],2,)</f>
        <v>Food</v>
      </c>
      <c r="I1012" s="12" t="s">
        <v>1</v>
      </c>
      <c r="J1012" s="14">
        <f>VLOOKUP(Transaction!B1012,Product[#All],5,0)</f>
        <v>5500</v>
      </c>
      <c r="K1012" s="14">
        <f>VLOOKUP(Transaction!B1012,Product[#All],6,0)</f>
        <v>7250</v>
      </c>
      <c r="L1012" s="19">
        <f>Transaction[[#This Row],[QTY]]*Transaction[[#This Row],[PURCHASE PRICE]]</f>
        <v>418000</v>
      </c>
      <c r="M1012" s="19">
        <f>Transaction[[#This Row],[QTY]]*Transaction[[#This Row],[SELLING PRICE]]</f>
        <v>551000</v>
      </c>
      <c r="N1012" s="12">
        <f>DAY(Transaction[[#This Row],[DATE]])</f>
        <v>7</v>
      </c>
      <c r="O1012" s="12" t="str">
        <f>TEXT(Transaction[[#This Row],[DATE]],"mmm")</f>
        <v>Oct</v>
      </c>
      <c r="P1012" s="12">
        <f>YEAR(Transaction[[#This Row],[DATE]])</f>
        <v>2022</v>
      </c>
    </row>
    <row r="1013" spans="1:16" x14ac:dyDescent="0.3">
      <c r="A1013" s="11">
        <v>44842</v>
      </c>
      <c r="B1013" s="12" t="str" cm="1">
        <f t="array" ref="B1013">_xlfn.XLOOKUP(G1013,Product[[#All],[PRODUCT NAME]],Product[[#All],[CODE]],"",0,1)</f>
        <v>FOD006</v>
      </c>
      <c r="C1013" s="12">
        <v>88</v>
      </c>
      <c r="D1013" s="12" t="s">
        <v>53</v>
      </c>
      <c r="E1013" s="12" t="s">
        <v>52</v>
      </c>
      <c r="F1013" s="13">
        <v>0</v>
      </c>
      <c r="G1013" s="12" t="s">
        <v>6</v>
      </c>
      <c r="H1013" s="12" t="str">
        <f>VLOOKUP(LEFT(B1013,3),Table2[#All],2,)</f>
        <v>Food</v>
      </c>
      <c r="I1013" s="12" t="s">
        <v>1</v>
      </c>
      <c r="J1013" s="14">
        <f>VLOOKUP(Transaction!B1013,Product[#All],5,0)</f>
        <v>4800</v>
      </c>
      <c r="K1013" s="14">
        <f>VLOOKUP(Transaction!B1013,Product[#All],6,0)</f>
        <v>6500</v>
      </c>
      <c r="L1013" s="19">
        <f>Transaction[[#This Row],[QTY]]*Transaction[[#This Row],[PURCHASE PRICE]]</f>
        <v>422400</v>
      </c>
      <c r="M1013" s="19">
        <f>Transaction[[#This Row],[QTY]]*Transaction[[#This Row],[SELLING PRICE]]</f>
        <v>572000</v>
      </c>
      <c r="N1013" s="12">
        <f>DAY(Transaction[[#This Row],[DATE]])</f>
        <v>8</v>
      </c>
      <c r="O1013" s="12" t="str">
        <f>TEXT(Transaction[[#This Row],[DATE]],"mmm")</f>
        <v>Oct</v>
      </c>
      <c r="P1013" s="12">
        <f>YEAR(Transaction[[#This Row],[DATE]])</f>
        <v>2022</v>
      </c>
    </row>
    <row r="1014" spans="1:16" x14ac:dyDescent="0.3">
      <c r="A1014" s="11">
        <v>44843</v>
      </c>
      <c r="B1014" s="12" t="str" cm="1">
        <f t="array" ref="B1014">_xlfn.XLOOKUP(G1014,Product[[#All],[PRODUCT NAME]],Product[[#All],[CODE]],"",0,1)</f>
        <v>PRC004</v>
      </c>
      <c r="C1014" s="12">
        <v>76</v>
      </c>
      <c r="D1014" s="12" t="s">
        <v>130</v>
      </c>
      <c r="E1014" s="12" t="s">
        <v>52</v>
      </c>
      <c r="F1014" s="13">
        <v>0</v>
      </c>
      <c r="G1014" s="12" t="s">
        <v>24</v>
      </c>
      <c r="H1014" s="12" t="str">
        <f>VLOOKUP(LEFT(B1014,3),Table2[#All],2,)</f>
        <v>Personal Care</v>
      </c>
      <c r="I1014" s="12" t="s">
        <v>1</v>
      </c>
      <c r="J1014" s="14">
        <f>VLOOKUP(Transaction!B1014,Product[#All],5,0)</f>
        <v>7200</v>
      </c>
      <c r="K1014" s="14">
        <f>VLOOKUP(Transaction!B1014,Product[#All],6,0)</f>
        <v>10000</v>
      </c>
      <c r="L1014" s="19">
        <f>Transaction[[#This Row],[QTY]]*Transaction[[#This Row],[PURCHASE PRICE]]</f>
        <v>547200</v>
      </c>
      <c r="M1014" s="19">
        <f>Transaction[[#This Row],[QTY]]*Transaction[[#This Row],[SELLING PRICE]]</f>
        <v>760000</v>
      </c>
      <c r="N1014" s="12">
        <f>DAY(Transaction[[#This Row],[DATE]])</f>
        <v>9</v>
      </c>
      <c r="O1014" s="12" t="str">
        <f>TEXT(Transaction[[#This Row],[DATE]],"mmm")</f>
        <v>Oct</v>
      </c>
      <c r="P1014" s="12">
        <f>YEAR(Transaction[[#This Row],[DATE]])</f>
        <v>2022</v>
      </c>
    </row>
    <row r="1015" spans="1:16" x14ac:dyDescent="0.3">
      <c r="A1015" s="11">
        <v>44844</v>
      </c>
      <c r="B1015" s="12" t="str" cm="1">
        <f t="array" ref="B1015">_xlfn.XLOOKUP(G1015,Product[[#All],[PRODUCT NAME]],Product[[#All],[CODE]],"",0,1)</f>
        <v>PRC009</v>
      </c>
      <c r="C1015" s="12">
        <v>87</v>
      </c>
      <c r="D1015" s="12" t="s">
        <v>53</v>
      </c>
      <c r="E1015" s="12" t="s">
        <v>132</v>
      </c>
      <c r="F1015" s="13">
        <v>0</v>
      </c>
      <c r="G1015" s="12" t="s">
        <v>29</v>
      </c>
      <c r="H1015" s="12" t="str">
        <f>VLOOKUP(LEFT(B1015,3),Table2[#All],2,)</f>
        <v>Personal Care</v>
      </c>
      <c r="I1015" s="12" t="s">
        <v>1</v>
      </c>
      <c r="J1015" s="14">
        <f>VLOOKUP(Transaction!B1015,Product[#All],5,0)</f>
        <v>21000</v>
      </c>
      <c r="K1015" s="14">
        <f>VLOOKUP(Transaction!B1015,Product[#All],6,0)</f>
        <v>25000</v>
      </c>
      <c r="L1015" s="19">
        <f>Transaction[[#This Row],[QTY]]*Transaction[[#This Row],[PURCHASE PRICE]]</f>
        <v>1827000</v>
      </c>
      <c r="M1015" s="19">
        <f>Transaction[[#This Row],[QTY]]*Transaction[[#This Row],[SELLING PRICE]]</f>
        <v>2175000</v>
      </c>
      <c r="N1015" s="12">
        <f>DAY(Transaction[[#This Row],[DATE]])</f>
        <v>10</v>
      </c>
      <c r="O1015" s="12" t="str">
        <f>TEXT(Transaction[[#This Row],[DATE]],"mmm")</f>
        <v>Oct</v>
      </c>
      <c r="P1015" s="12">
        <f>YEAR(Transaction[[#This Row],[DATE]])</f>
        <v>2022</v>
      </c>
    </row>
    <row r="1016" spans="1:16" x14ac:dyDescent="0.3">
      <c r="A1016" s="11">
        <v>44845</v>
      </c>
      <c r="B1016" s="12" t="str" cm="1">
        <f t="array" ref="B1016">_xlfn.XLOOKUP(G1016,Product[[#All],[PRODUCT NAME]],Product[[#All],[CODE]],"",0,1)</f>
        <v>STA008</v>
      </c>
      <c r="C1016" s="12">
        <v>81</v>
      </c>
      <c r="D1016" s="12" t="s">
        <v>131</v>
      </c>
      <c r="E1016" s="12" t="s">
        <v>52</v>
      </c>
      <c r="F1016" s="13">
        <v>0</v>
      </c>
      <c r="G1016" s="12" t="s">
        <v>38</v>
      </c>
      <c r="H1016" s="12" t="str">
        <f>VLOOKUP(LEFT(B1016,3),Table2[#All],2,)</f>
        <v>Stationery</v>
      </c>
      <c r="I1016" s="12" t="s">
        <v>1</v>
      </c>
      <c r="J1016" s="14">
        <f>VLOOKUP(Transaction!B1016,Product[#All],5,0)</f>
        <v>5000</v>
      </c>
      <c r="K1016" s="14">
        <f>VLOOKUP(Transaction!B1016,Product[#All],6,0)</f>
        <v>7500</v>
      </c>
      <c r="L1016" s="19">
        <f>Transaction[[#This Row],[QTY]]*Transaction[[#This Row],[PURCHASE PRICE]]</f>
        <v>405000</v>
      </c>
      <c r="M1016" s="19">
        <f>Transaction[[#This Row],[QTY]]*Transaction[[#This Row],[SELLING PRICE]]</f>
        <v>607500</v>
      </c>
      <c r="N1016" s="12">
        <f>DAY(Transaction[[#This Row],[DATE]])</f>
        <v>11</v>
      </c>
      <c r="O1016" s="12" t="str">
        <f>TEXT(Transaction[[#This Row],[DATE]],"mmm")</f>
        <v>Oct</v>
      </c>
      <c r="P1016" s="12">
        <f>YEAR(Transaction[[#This Row],[DATE]])</f>
        <v>2022</v>
      </c>
    </row>
    <row r="1017" spans="1:16" x14ac:dyDescent="0.3">
      <c r="A1017" s="11">
        <v>44846</v>
      </c>
      <c r="B1017" s="12" t="str" cm="1">
        <f t="array" ref="B1017">_xlfn.XLOOKUP(G1017,Product[[#All],[PRODUCT NAME]],Product[[#All],[CODE]],"",0,1)</f>
        <v>ELC009</v>
      </c>
      <c r="C1017" s="12">
        <v>72</v>
      </c>
      <c r="D1017" s="12" t="s">
        <v>131</v>
      </c>
      <c r="E1017" s="12" t="s">
        <v>52</v>
      </c>
      <c r="F1017" s="13">
        <v>0</v>
      </c>
      <c r="G1017" s="12" t="s">
        <v>48</v>
      </c>
      <c r="H1017" s="12" t="str">
        <f>VLOOKUP(LEFT(B1017,3),Table2[#All],2,)</f>
        <v>Electronics</v>
      </c>
      <c r="I1017" s="12" t="s">
        <v>1</v>
      </c>
      <c r="J1017" s="14">
        <f>VLOOKUP(Transaction!B1017,Product[#All],5,0)</f>
        <v>12000</v>
      </c>
      <c r="K1017" s="14">
        <f>VLOOKUP(Transaction!B1017,Product[#All],6,0)</f>
        <v>20000</v>
      </c>
      <c r="L1017" s="19">
        <f>Transaction[[#This Row],[QTY]]*Transaction[[#This Row],[PURCHASE PRICE]]</f>
        <v>864000</v>
      </c>
      <c r="M1017" s="19">
        <f>Transaction[[#This Row],[QTY]]*Transaction[[#This Row],[SELLING PRICE]]</f>
        <v>1440000</v>
      </c>
      <c r="N1017" s="12">
        <f>DAY(Transaction[[#This Row],[DATE]])</f>
        <v>12</v>
      </c>
      <c r="O1017" s="12" t="str">
        <f>TEXT(Transaction[[#This Row],[DATE]],"mmm")</f>
        <v>Oct</v>
      </c>
      <c r="P1017" s="12">
        <f>YEAR(Transaction[[#This Row],[DATE]])</f>
        <v>2022</v>
      </c>
    </row>
    <row r="1018" spans="1:16" x14ac:dyDescent="0.3">
      <c r="A1018" s="11">
        <v>44847</v>
      </c>
      <c r="B1018" s="12" t="str" cm="1">
        <f t="array" ref="B1018">_xlfn.XLOOKUP(G1018,Product[[#All],[PRODUCT NAME]],Product[[#All],[CODE]],"",0,1)</f>
        <v>FOD003</v>
      </c>
      <c r="C1018" s="12">
        <v>86</v>
      </c>
      <c r="D1018" s="12" t="s">
        <v>53</v>
      </c>
      <c r="E1018" s="12" t="s">
        <v>52</v>
      </c>
      <c r="F1018" s="13">
        <v>0</v>
      </c>
      <c r="G1018" s="12" t="s">
        <v>3</v>
      </c>
      <c r="H1018" s="12" t="str">
        <f>VLOOKUP(LEFT(B1018,3),Table2[#All],2,)</f>
        <v>Food</v>
      </c>
      <c r="I1018" s="12" t="s">
        <v>1</v>
      </c>
      <c r="J1018" s="14">
        <f>VLOOKUP(Transaction!B1018,Product[#All],5,0)</f>
        <v>8750</v>
      </c>
      <c r="K1018" s="14">
        <f>VLOOKUP(Transaction!B1018,Product[#All],6,0)</f>
        <v>10500</v>
      </c>
      <c r="L1018" s="19">
        <f>Transaction[[#This Row],[QTY]]*Transaction[[#This Row],[PURCHASE PRICE]]</f>
        <v>752500</v>
      </c>
      <c r="M1018" s="19">
        <f>Transaction[[#This Row],[QTY]]*Transaction[[#This Row],[SELLING PRICE]]</f>
        <v>903000</v>
      </c>
      <c r="N1018" s="12">
        <f>DAY(Transaction[[#This Row],[DATE]])</f>
        <v>13</v>
      </c>
      <c r="O1018" s="12" t="str">
        <f>TEXT(Transaction[[#This Row],[DATE]],"mmm")</f>
        <v>Oct</v>
      </c>
      <c r="P1018" s="12">
        <f>YEAR(Transaction[[#This Row],[DATE]])</f>
        <v>2022</v>
      </c>
    </row>
    <row r="1019" spans="1:16" x14ac:dyDescent="0.3">
      <c r="A1019" s="11">
        <v>44848</v>
      </c>
      <c r="B1019" s="12" t="str" cm="1">
        <f t="array" ref="B1019">_xlfn.XLOOKUP(G1019,Product[[#All],[PRODUCT NAME]],Product[[#All],[CODE]],"",0,1)</f>
        <v>PRC007</v>
      </c>
      <c r="C1019" s="12">
        <v>87</v>
      </c>
      <c r="D1019" s="12" t="s">
        <v>53</v>
      </c>
      <c r="E1019" s="12" t="s">
        <v>52</v>
      </c>
      <c r="F1019" s="13">
        <v>0</v>
      </c>
      <c r="G1019" s="12" t="s">
        <v>27</v>
      </c>
      <c r="H1019" s="12" t="str">
        <f>VLOOKUP(LEFT(B1019,3),Table2[#All],2,)</f>
        <v>Personal Care</v>
      </c>
      <c r="I1019" s="12" t="s">
        <v>1</v>
      </c>
      <c r="J1019" s="14">
        <f>VLOOKUP(Transaction!B1019,Product[#All],5,0)</f>
        <v>9500</v>
      </c>
      <c r="K1019" s="14">
        <f>VLOOKUP(Transaction!B1019,Product[#All],6,0)</f>
        <v>12000</v>
      </c>
      <c r="L1019" s="19">
        <f>Transaction[[#This Row],[QTY]]*Transaction[[#This Row],[PURCHASE PRICE]]</f>
        <v>826500</v>
      </c>
      <c r="M1019" s="19">
        <f>Transaction[[#This Row],[QTY]]*Transaction[[#This Row],[SELLING PRICE]]</f>
        <v>1044000</v>
      </c>
      <c r="N1019" s="12">
        <f>DAY(Transaction[[#This Row],[DATE]])</f>
        <v>14</v>
      </c>
      <c r="O1019" s="12" t="str">
        <f>TEXT(Transaction[[#This Row],[DATE]],"mmm")</f>
        <v>Oct</v>
      </c>
      <c r="P1019" s="12">
        <f>YEAR(Transaction[[#This Row],[DATE]])</f>
        <v>2022</v>
      </c>
    </row>
    <row r="1020" spans="1:16" x14ac:dyDescent="0.3">
      <c r="A1020" s="11">
        <v>44849</v>
      </c>
      <c r="B1020" s="12" t="str" cm="1">
        <f t="array" ref="B1020">_xlfn.XLOOKUP(G1020,Product[[#All],[PRODUCT NAME]],Product[[#All],[CODE]],"",0,1)</f>
        <v>ELC003</v>
      </c>
      <c r="C1020" s="12">
        <v>87</v>
      </c>
      <c r="D1020" s="12" t="s">
        <v>53</v>
      </c>
      <c r="E1020" s="12" t="s">
        <v>52</v>
      </c>
      <c r="F1020" s="13">
        <v>0</v>
      </c>
      <c r="G1020" s="12" t="s">
        <v>43</v>
      </c>
      <c r="H1020" s="12" t="str">
        <f>VLOOKUP(LEFT(B1020,3),Table2[#All],2,)</f>
        <v>Electronics</v>
      </c>
      <c r="I1020" s="12" t="s">
        <v>1</v>
      </c>
      <c r="J1020" s="14">
        <f>VLOOKUP(Transaction!B1020,Product[#All],5,0)</f>
        <v>15000</v>
      </c>
      <c r="K1020" s="14">
        <f>VLOOKUP(Transaction!B1020,Product[#All],6,0)</f>
        <v>25000</v>
      </c>
      <c r="L1020" s="19">
        <f>Transaction[[#This Row],[QTY]]*Transaction[[#This Row],[PURCHASE PRICE]]</f>
        <v>1305000</v>
      </c>
      <c r="M1020" s="19">
        <f>Transaction[[#This Row],[QTY]]*Transaction[[#This Row],[SELLING PRICE]]</f>
        <v>2175000</v>
      </c>
      <c r="N1020" s="12">
        <f>DAY(Transaction[[#This Row],[DATE]])</f>
        <v>15</v>
      </c>
      <c r="O1020" s="12" t="str">
        <f>TEXT(Transaction[[#This Row],[DATE]],"mmm")</f>
        <v>Oct</v>
      </c>
      <c r="P1020" s="12">
        <f>YEAR(Transaction[[#This Row],[DATE]])</f>
        <v>2022</v>
      </c>
    </row>
    <row r="1021" spans="1:16" x14ac:dyDescent="0.3">
      <c r="A1021" s="11">
        <v>44850</v>
      </c>
      <c r="B1021" s="12" t="str" cm="1">
        <f t="array" ref="B1021">_xlfn.XLOOKUP(G1021,Product[[#All],[PRODUCT NAME]],Product[[#All],[CODE]],"",0,1)</f>
        <v>PRC010</v>
      </c>
      <c r="C1021" s="12">
        <v>83</v>
      </c>
      <c r="D1021" s="12" t="s">
        <v>131</v>
      </c>
      <c r="E1021" s="12" t="s">
        <v>132</v>
      </c>
      <c r="F1021" s="13">
        <v>0</v>
      </c>
      <c r="G1021" s="12" t="s">
        <v>30</v>
      </c>
      <c r="H1021" s="12" t="str">
        <f>VLOOKUP(LEFT(B1021,3),Table2[#All],2,)</f>
        <v>Personal Care</v>
      </c>
      <c r="I1021" s="12" t="s">
        <v>1</v>
      </c>
      <c r="J1021" s="14">
        <f>VLOOKUP(Transaction!B1021,Product[#All],5,0)</f>
        <v>24500</v>
      </c>
      <c r="K1021" s="14">
        <f>VLOOKUP(Transaction!B1021,Product[#All],6,0)</f>
        <v>29000</v>
      </c>
      <c r="L1021" s="19">
        <f>Transaction[[#This Row],[QTY]]*Transaction[[#This Row],[PURCHASE PRICE]]</f>
        <v>2033500</v>
      </c>
      <c r="M1021" s="19">
        <f>Transaction[[#This Row],[QTY]]*Transaction[[#This Row],[SELLING PRICE]]</f>
        <v>2407000</v>
      </c>
      <c r="N1021" s="12">
        <f>DAY(Transaction[[#This Row],[DATE]])</f>
        <v>16</v>
      </c>
      <c r="O1021" s="12" t="str">
        <f>TEXT(Transaction[[#This Row],[DATE]],"mmm")</f>
        <v>Oct</v>
      </c>
      <c r="P1021" s="12">
        <f>YEAR(Transaction[[#This Row],[DATE]])</f>
        <v>2022</v>
      </c>
    </row>
    <row r="1022" spans="1:16" x14ac:dyDescent="0.3">
      <c r="A1022" s="11">
        <v>44851</v>
      </c>
      <c r="B1022" s="12" t="str" cm="1">
        <f t="array" ref="B1022">_xlfn.XLOOKUP(G1022,Product[[#All],[PRODUCT NAME]],Product[[#All],[CODE]],"",0,1)</f>
        <v>FOD008</v>
      </c>
      <c r="C1022" s="12">
        <v>83</v>
      </c>
      <c r="D1022" s="12" t="s">
        <v>130</v>
      </c>
      <c r="E1022" s="12" t="s">
        <v>52</v>
      </c>
      <c r="F1022" s="13">
        <v>0</v>
      </c>
      <c r="G1022" s="12" t="s">
        <v>8</v>
      </c>
      <c r="H1022" s="12" t="str">
        <f>VLOOKUP(LEFT(B1022,3),Table2[#All],2,)</f>
        <v>Food</v>
      </c>
      <c r="I1022" s="12" t="s">
        <v>1</v>
      </c>
      <c r="J1022" s="14">
        <f>VLOOKUP(Transaction!B1022,Product[#All],5,0)</f>
        <v>3000</v>
      </c>
      <c r="K1022" s="14">
        <f>VLOOKUP(Transaction!B1022,Product[#All],6,0)</f>
        <v>4500</v>
      </c>
      <c r="L1022" s="19">
        <f>Transaction[[#This Row],[QTY]]*Transaction[[#This Row],[PURCHASE PRICE]]</f>
        <v>249000</v>
      </c>
      <c r="M1022" s="19">
        <f>Transaction[[#This Row],[QTY]]*Transaction[[#This Row],[SELLING PRICE]]</f>
        <v>373500</v>
      </c>
      <c r="N1022" s="12">
        <f>DAY(Transaction[[#This Row],[DATE]])</f>
        <v>17</v>
      </c>
      <c r="O1022" s="12" t="str">
        <f>TEXT(Transaction[[#This Row],[DATE]],"mmm")</f>
        <v>Oct</v>
      </c>
      <c r="P1022" s="12">
        <f>YEAR(Transaction[[#This Row],[DATE]])</f>
        <v>2022</v>
      </c>
    </row>
    <row r="1023" spans="1:16" x14ac:dyDescent="0.3">
      <c r="A1023" s="11">
        <v>44852</v>
      </c>
      <c r="B1023" s="12" t="str" cm="1">
        <f t="array" ref="B1023">_xlfn.XLOOKUP(G1023,Product[[#All],[PRODUCT NAME]],Product[[#All],[CODE]],"",0,1)</f>
        <v>PRC009</v>
      </c>
      <c r="C1023" s="12">
        <v>81</v>
      </c>
      <c r="D1023" s="12" t="s">
        <v>130</v>
      </c>
      <c r="E1023" s="12" t="s">
        <v>52</v>
      </c>
      <c r="F1023" s="13">
        <v>0</v>
      </c>
      <c r="G1023" s="12" t="s">
        <v>29</v>
      </c>
      <c r="H1023" s="12" t="str">
        <f>VLOOKUP(LEFT(B1023,3),Table2[#All],2,)</f>
        <v>Personal Care</v>
      </c>
      <c r="I1023" s="12" t="s">
        <v>1</v>
      </c>
      <c r="J1023" s="14">
        <f>VLOOKUP(Transaction!B1023,Product[#All],5,0)</f>
        <v>21000</v>
      </c>
      <c r="K1023" s="14">
        <f>VLOOKUP(Transaction!B1023,Product[#All],6,0)</f>
        <v>25000</v>
      </c>
      <c r="L1023" s="19">
        <f>Transaction[[#This Row],[QTY]]*Transaction[[#This Row],[PURCHASE PRICE]]</f>
        <v>1701000</v>
      </c>
      <c r="M1023" s="19">
        <f>Transaction[[#This Row],[QTY]]*Transaction[[#This Row],[SELLING PRICE]]</f>
        <v>2025000</v>
      </c>
      <c r="N1023" s="12">
        <f>DAY(Transaction[[#This Row],[DATE]])</f>
        <v>18</v>
      </c>
      <c r="O1023" s="12" t="str">
        <f>TEXT(Transaction[[#This Row],[DATE]],"mmm")</f>
        <v>Oct</v>
      </c>
      <c r="P1023" s="12">
        <f>YEAR(Transaction[[#This Row],[DATE]])</f>
        <v>2022</v>
      </c>
    </row>
    <row r="1024" spans="1:16" x14ac:dyDescent="0.3">
      <c r="A1024" s="11">
        <v>44853</v>
      </c>
      <c r="B1024" s="12" t="str" cm="1">
        <f t="array" ref="B1024">_xlfn.XLOOKUP(G1024,Product[[#All],[PRODUCT NAME]],Product[[#All],[CODE]],"",0,1)</f>
        <v>STA003</v>
      </c>
      <c r="C1024" s="12">
        <v>77</v>
      </c>
      <c r="D1024" s="12" t="s">
        <v>53</v>
      </c>
      <c r="E1024" s="12" t="s">
        <v>52</v>
      </c>
      <c r="F1024" s="13">
        <v>0</v>
      </c>
      <c r="G1024" s="12" t="s">
        <v>33</v>
      </c>
      <c r="H1024" s="12" t="str">
        <f>VLOOKUP(LEFT(B1024,3),Table2[#All],2,)</f>
        <v>Stationery</v>
      </c>
      <c r="I1024" s="12" t="s">
        <v>1</v>
      </c>
      <c r="J1024" s="14">
        <f>VLOOKUP(Transaction!B1024,Product[#All],5,0)</f>
        <v>2500</v>
      </c>
      <c r="K1024" s="14">
        <f>VLOOKUP(Transaction!B1024,Product[#All],6,0)</f>
        <v>4000</v>
      </c>
      <c r="L1024" s="19">
        <f>Transaction[[#This Row],[QTY]]*Transaction[[#This Row],[PURCHASE PRICE]]</f>
        <v>192500</v>
      </c>
      <c r="M1024" s="19">
        <f>Transaction[[#This Row],[QTY]]*Transaction[[#This Row],[SELLING PRICE]]</f>
        <v>308000</v>
      </c>
      <c r="N1024" s="12">
        <f>DAY(Transaction[[#This Row],[DATE]])</f>
        <v>19</v>
      </c>
      <c r="O1024" s="12" t="str">
        <f>TEXT(Transaction[[#This Row],[DATE]],"mmm")</f>
        <v>Oct</v>
      </c>
      <c r="P1024" s="12">
        <f>YEAR(Transaction[[#This Row],[DATE]])</f>
        <v>2022</v>
      </c>
    </row>
    <row r="1025" spans="1:16" x14ac:dyDescent="0.3">
      <c r="A1025" s="11">
        <v>44854</v>
      </c>
      <c r="B1025" s="12" t="str" cm="1">
        <f t="array" ref="B1025">_xlfn.XLOOKUP(G1025,Product[[#All],[PRODUCT NAME]],Product[[#All],[CODE]],"",0,1)</f>
        <v>STA006</v>
      </c>
      <c r="C1025" s="12">
        <v>88</v>
      </c>
      <c r="D1025" s="12" t="s">
        <v>53</v>
      </c>
      <c r="E1025" s="12" t="s">
        <v>132</v>
      </c>
      <c r="F1025" s="13">
        <v>0</v>
      </c>
      <c r="G1025" s="12" t="s">
        <v>36</v>
      </c>
      <c r="H1025" s="12" t="str">
        <f>VLOOKUP(LEFT(B1025,3),Table2[#All],2,)</f>
        <v>Stationery</v>
      </c>
      <c r="I1025" s="12" t="s">
        <v>1</v>
      </c>
      <c r="J1025" s="14">
        <f>VLOOKUP(Transaction!B1025,Product[#All],5,0)</f>
        <v>3000</v>
      </c>
      <c r="K1025" s="14">
        <f>VLOOKUP(Transaction!B1025,Product[#All],6,0)</f>
        <v>5000</v>
      </c>
      <c r="L1025" s="19">
        <f>Transaction[[#This Row],[QTY]]*Transaction[[#This Row],[PURCHASE PRICE]]</f>
        <v>264000</v>
      </c>
      <c r="M1025" s="19">
        <f>Transaction[[#This Row],[QTY]]*Transaction[[#This Row],[SELLING PRICE]]</f>
        <v>440000</v>
      </c>
      <c r="N1025" s="12">
        <f>DAY(Transaction[[#This Row],[DATE]])</f>
        <v>20</v>
      </c>
      <c r="O1025" s="12" t="str">
        <f>TEXT(Transaction[[#This Row],[DATE]],"mmm")</f>
        <v>Oct</v>
      </c>
      <c r="P1025" s="12">
        <f>YEAR(Transaction[[#This Row],[DATE]])</f>
        <v>2022</v>
      </c>
    </row>
    <row r="1026" spans="1:16" x14ac:dyDescent="0.3">
      <c r="A1026" s="11">
        <v>44855</v>
      </c>
      <c r="B1026" s="12" t="str" cm="1">
        <f t="array" ref="B1026">_xlfn.XLOOKUP(G1026,Product[[#All],[PRODUCT NAME]],Product[[#All],[CODE]],"",0,1)</f>
        <v>PRC003</v>
      </c>
      <c r="C1026" s="12">
        <v>82</v>
      </c>
      <c r="D1026" s="12" t="s">
        <v>131</v>
      </c>
      <c r="E1026" s="12" t="s">
        <v>132</v>
      </c>
      <c r="F1026" s="13">
        <v>0</v>
      </c>
      <c r="G1026" s="12" t="s">
        <v>23</v>
      </c>
      <c r="H1026" s="12" t="str">
        <f>VLOOKUP(LEFT(B1026,3),Table2[#All],2,)</f>
        <v>Personal Care</v>
      </c>
      <c r="I1026" s="12" t="s">
        <v>1</v>
      </c>
      <c r="J1026" s="14">
        <f>VLOOKUP(Transaction!B1026,Product[#All],5,0)</f>
        <v>6500</v>
      </c>
      <c r="K1026" s="14">
        <f>VLOOKUP(Transaction!B1026,Product[#All],6,0)</f>
        <v>9000</v>
      </c>
      <c r="L1026" s="19">
        <f>Transaction[[#This Row],[QTY]]*Transaction[[#This Row],[PURCHASE PRICE]]</f>
        <v>533000</v>
      </c>
      <c r="M1026" s="19">
        <f>Transaction[[#This Row],[QTY]]*Transaction[[#This Row],[SELLING PRICE]]</f>
        <v>738000</v>
      </c>
      <c r="N1026" s="12">
        <f>DAY(Transaction[[#This Row],[DATE]])</f>
        <v>21</v>
      </c>
      <c r="O1026" s="12" t="str">
        <f>TEXT(Transaction[[#This Row],[DATE]],"mmm")</f>
        <v>Oct</v>
      </c>
      <c r="P1026" s="12">
        <f>YEAR(Transaction[[#This Row],[DATE]])</f>
        <v>2022</v>
      </c>
    </row>
    <row r="1027" spans="1:16" x14ac:dyDescent="0.3">
      <c r="A1027" s="11">
        <v>44856</v>
      </c>
      <c r="B1027" s="12" t="str" cm="1">
        <f t="array" ref="B1027">_xlfn.XLOOKUP(G1027,Product[[#All],[PRODUCT NAME]],Product[[#All],[CODE]],"",0,1)</f>
        <v>ELC007</v>
      </c>
      <c r="C1027" s="12">
        <v>87</v>
      </c>
      <c r="D1027" s="12" t="s">
        <v>53</v>
      </c>
      <c r="E1027" s="12" t="s">
        <v>52</v>
      </c>
      <c r="F1027" s="13">
        <v>0</v>
      </c>
      <c r="G1027" s="12" t="s">
        <v>46</v>
      </c>
      <c r="H1027" s="12" t="str">
        <f>VLOOKUP(LEFT(B1027,3),Table2[#All],2,)</f>
        <v>Electronics</v>
      </c>
      <c r="I1027" s="12" t="s">
        <v>1</v>
      </c>
      <c r="J1027" s="14">
        <f>VLOOKUP(Transaction!B1027,Product[#All],5,0)</f>
        <v>18000</v>
      </c>
      <c r="K1027" s="14">
        <f>VLOOKUP(Transaction!B1027,Product[#All],6,0)</f>
        <v>27000</v>
      </c>
      <c r="L1027" s="19">
        <f>Transaction[[#This Row],[QTY]]*Transaction[[#This Row],[PURCHASE PRICE]]</f>
        <v>1566000</v>
      </c>
      <c r="M1027" s="19">
        <f>Transaction[[#This Row],[QTY]]*Transaction[[#This Row],[SELLING PRICE]]</f>
        <v>2349000</v>
      </c>
      <c r="N1027" s="12">
        <f>DAY(Transaction[[#This Row],[DATE]])</f>
        <v>22</v>
      </c>
      <c r="O1027" s="12" t="str">
        <f>TEXT(Transaction[[#This Row],[DATE]],"mmm")</f>
        <v>Oct</v>
      </c>
      <c r="P1027" s="12">
        <f>YEAR(Transaction[[#This Row],[DATE]])</f>
        <v>2022</v>
      </c>
    </row>
    <row r="1028" spans="1:16" x14ac:dyDescent="0.3">
      <c r="A1028" s="11">
        <v>44857</v>
      </c>
      <c r="B1028" s="12" t="str" cm="1">
        <f t="array" ref="B1028">_xlfn.XLOOKUP(G1028,Product[[#All],[PRODUCT NAME]],Product[[#All],[CODE]],"",0,1)</f>
        <v>PRC008</v>
      </c>
      <c r="C1028" s="12">
        <v>74</v>
      </c>
      <c r="D1028" s="12" t="s">
        <v>53</v>
      </c>
      <c r="E1028" s="12" t="s">
        <v>52</v>
      </c>
      <c r="F1028" s="13">
        <v>0</v>
      </c>
      <c r="G1028" s="12" t="s">
        <v>28</v>
      </c>
      <c r="H1028" s="12" t="str">
        <f>VLOOKUP(LEFT(B1028,3),Table2[#All],2,)</f>
        <v>Personal Care</v>
      </c>
      <c r="I1028" s="12" t="s">
        <v>1</v>
      </c>
      <c r="J1028" s="14">
        <f>VLOOKUP(Transaction!B1028,Product[#All],5,0)</f>
        <v>13500</v>
      </c>
      <c r="K1028" s="14">
        <f>VLOOKUP(Transaction!B1028,Product[#All],6,0)</f>
        <v>17000</v>
      </c>
      <c r="L1028" s="19">
        <f>Transaction[[#This Row],[QTY]]*Transaction[[#This Row],[PURCHASE PRICE]]</f>
        <v>999000</v>
      </c>
      <c r="M1028" s="19">
        <f>Transaction[[#This Row],[QTY]]*Transaction[[#This Row],[SELLING PRICE]]</f>
        <v>1258000</v>
      </c>
      <c r="N1028" s="12">
        <f>DAY(Transaction[[#This Row],[DATE]])</f>
        <v>23</v>
      </c>
      <c r="O1028" s="12" t="str">
        <f>TEXT(Transaction[[#This Row],[DATE]],"mmm")</f>
        <v>Oct</v>
      </c>
      <c r="P1028" s="12">
        <f>YEAR(Transaction[[#This Row],[DATE]])</f>
        <v>2022</v>
      </c>
    </row>
    <row r="1029" spans="1:16" x14ac:dyDescent="0.3">
      <c r="A1029" s="11">
        <v>44858</v>
      </c>
      <c r="B1029" s="12" t="str" cm="1">
        <f t="array" ref="B1029">_xlfn.XLOOKUP(G1029,Product[[#All],[PRODUCT NAME]],Product[[#All],[CODE]],"",0,1)</f>
        <v>ELC002</v>
      </c>
      <c r="C1029" s="12">
        <v>77</v>
      </c>
      <c r="D1029" s="12" t="s">
        <v>131</v>
      </c>
      <c r="E1029" s="12" t="s">
        <v>52</v>
      </c>
      <c r="F1029" s="13">
        <v>0</v>
      </c>
      <c r="G1029" s="12" t="s">
        <v>42</v>
      </c>
      <c r="H1029" s="12" t="str">
        <f>VLOOKUP(LEFT(B1029,3),Table2[#All],2,)</f>
        <v>Electronics</v>
      </c>
      <c r="I1029" s="12" t="s">
        <v>1</v>
      </c>
      <c r="J1029" s="14">
        <f>VLOOKUP(Transaction!B1029,Product[#All],5,0)</f>
        <v>20000</v>
      </c>
      <c r="K1029" s="14">
        <f>VLOOKUP(Transaction!B1029,Product[#All],6,0)</f>
        <v>30000</v>
      </c>
      <c r="L1029" s="19">
        <f>Transaction[[#This Row],[QTY]]*Transaction[[#This Row],[PURCHASE PRICE]]</f>
        <v>1540000</v>
      </c>
      <c r="M1029" s="19">
        <f>Transaction[[#This Row],[QTY]]*Transaction[[#This Row],[SELLING PRICE]]</f>
        <v>2310000</v>
      </c>
      <c r="N1029" s="12">
        <f>DAY(Transaction[[#This Row],[DATE]])</f>
        <v>24</v>
      </c>
      <c r="O1029" s="12" t="str">
        <f>TEXT(Transaction[[#This Row],[DATE]],"mmm")</f>
        <v>Oct</v>
      </c>
      <c r="P1029" s="12">
        <f>YEAR(Transaction[[#This Row],[DATE]])</f>
        <v>2022</v>
      </c>
    </row>
    <row r="1030" spans="1:16" x14ac:dyDescent="0.3">
      <c r="A1030" s="11">
        <v>44859</v>
      </c>
      <c r="B1030" s="12" t="str" cm="1">
        <f t="array" ref="B1030">_xlfn.XLOOKUP(G1030,Product[[#All],[PRODUCT NAME]],Product[[#All],[CODE]],"",0,1)</f>
        <v>STA002</v>
      </c>
      <c r="C1030" s="12">
        <v>85</v>
      </c>
      <c r="D1030" s="12" t="s">
        <v>53</v>
      </c>
      <c r="E1030" s="12" t="s">
        <v>132</v>
      </c>
      <c r="F1030" s="13">
        <v>0</v>
      </c>
      <c r="G1030" s="12" t="s">
        <v>32</v>
      </c>
      <c r="H1030" s="12" t="str">
        <f>VLOOKUP(LEFT(B1030,3),Table2[#All],2,)</f>
        <v>Stationery</v>
      </c>
      <c r="I1030" s="12" t="s">
        <v>1</v>
      </c>
      <c r="J1030" s="14">
        <f>VLOOKUP(Transaction!B1030,Product[#All],5,0)</f>
        <v>5500</v>
      </c>
      <c r="K1030" s="14">
        <f>VLOOKUP(Transaction!B1030,Product[#All],6,0)</f>
        <v>7500</v>
      </c>
      <c r="L1030" s="19">
        <f>Transaction[[#This Row],[QTY]]*Transaction[[#This Row],[PURCHASE PRICE]]</f>
        <v>467500</v>
      </c>
      <c r="M1030" s="19">
        <f>Transaction[[#This Row],[QTY]]*Transaction[[#This Row],[SELLING PRICE]]</f>
        <v>637500</v>
      </c>
      <c r="N1030" s="12">
        <f>DAY(Transaction[[#This Row],[DATE]])</f>
        <v>25</v>
      </c>
      <c r="O1030" s="12" t="str">
        <f>TEXT(Transaction[[#This Row],[DATE]],"mmm")</f>
        <v>Oct</v>
      </c>
      <c r="P1030" s="12">
        <f>YEAR(Transaction[[#This Row],[DATE]])</f>
        <v>2022</v>
      </c>
    </row>
    <row r="1031" spans="1:16" x14ac:dyDescent="0.3">
      <c r="A1031" s="11">
        <v>44860</v>
      </c>
      <c r="B1031" s="12" t="str" cm="1">
        <f t="array" ref="B1031">_xlfn.XLOOKUP(G1031,Product[[#All],[PRODUCT NAME]],Product[[#All],[CODE]],"",0,1)</f>
        <v>STA010</v>
      </c>
      <c r="C1031" s="12">
        <v>76</v>
      </c>
      <c r="D1031" s="12" t="s">
        <v>131</v>
      </c>
      <c r="E1031" s="12" t="s">
        <v>132</v>
      </c>
      <c r="F1031" s="13">
        <v>0</v>
      </c>
      <c r="G1031" s="12" t="s">
        <v>40</v>
      </c>
      <c r="H1031" s="12" t="str">
        <f>VLOOKUP(LEFT(B1031,3),Table2[#All],2,)</f>
        <v>Stationery</v>
      </c>
      <c r="I1031" s="12" t="s">
        <v>1</v>
      </c>
      <c r="J1031" s="14">
        <f>VLOOKUP(Transaction!B1031,Product[#All],5,0)</f>
        <v>3800</v>
      </c>
      <c r="K1031" s="14">
        <f>VLOOKUP(Transaction!B1031,Product[#All],6,0)</f>
        <v>5500</v>
      </c>
      <c r="L1031" s="19">
        <f>Transaction[[#This Row],[QTY]]*Transaction[[#This Row],[PURCHASE PRICE]]</f>
        <v>288800</v>
      </c>
      <c r="M1031" s="19">
        <f>Transaction[[#This Row],[QTY]]*Transaction[[#This Row],[SELLING PRICE]]</f>
        <v>418000</v>
      </c>
      <c r="N1031" s="12">
        <f>DAY(Transaction[[#This Row],[DATE]])</f>
        <v>26</v>
      </c>
      <c r="O1031" s="12" t="str">
        <f>TEXT(Transaction[[#This Row],[DATE]],"mmm")</f>
        <v>Oct</v>
      </c>
      <c r="P1031" s="12">
        <f>YEAR(Transaction[[#This Row],[DATE]])</f>
        <v>2022</v>
      </c>
    </row>
    <row r="1032" spans="1:16" x14ac:dyDescent="0.3">
      <c r="A1032" s="11">
        <v>44861</v>
      </c>
      <c r="B1032" s="12" t="str" cm="1">
        <f t="array" ref="B1032">_xlfn.XLOOKUP(G1032,Product[[#All],[PRODUCT NAME]],Product[[#All],[CODE]],"",0,1)</f>
        <v>FOD004</v>
      </c>
      <c r="C1032" s="12">
        <v>90</v>
      </c>
      <c r="D1032" s="12" t="s">
        <v>53</v>
      </c>
      <c r="E1032" s="12" t="s">
        <v>132</v>
      </c>
      <c r="F1032" s="13">
        <v>0</v>
      </c>
      <c r="G1032" s="12" t="s">
        <v>4</v>
      </c>
      <c r="H1032" s="12" t="str">
        <f>VLOOKUP(LEFT(B1032,3),Table2[#All],2,)</f>
        <v>Food</v>
      </c>
      <c r="I1032" s="12" t="s">
        <v>1</v>
      </c>
      <c r="J1032" s="14">
        <f>VLOOKUP(Transaction!B1032,Product[#All],5,0)</f>
        <v>6200</v>
      </c>
      <c r="K1032" s="14">
        <f>VLOOKUP(Transaction!B1032,Product[#All],6,0)</f>
        <v>7800</v>
      </c>
      <c r="L1032" s="19">
        <f>Transaction[[#This Row],[QTY]]*Transaction[[#This Row],[PURCHASE PRICE]]</f>
        <v>558000</v>
      </c>
      <c r="M1032" s="19">
        <f>Transaction[[#This Row],[QTY]]*Transaction[[#This Row],[SELLING PRICE]]</f>
        <v>702000</v>
      </c>
      <c r="N1032" s="12">
        <f>DAY(Transaction[[#This Row],[DATE]])</f>
        <v>27</v>
      </c>
      <c r="O1032" s="12" t="str">
        <f>TEXT(Transaction[[#This Row],[DATE]],"mmm")</f>
        <v>Oct</v>
      </c>
      <c r="P1032" s="12">
        <f>YEAR(Transaction[[#This Row],[DATE]])</f>
        <v>2022</v>
      </c>
    </row>
    <row r="1033" spans="1:16" x14ac:dyDescent="0.3">
      <c r="A1033" s="11">
        <v>44862</v>
      </c>
      <c r="B1033" s="12" t="str" cm="1">
        <f t="array" ref="B1033">_xlfn.XLOOKUP(G1033,Product[[#All],[PRODUCT NAME]],Product[[#All],[CODE]],"",0,1)</f>
        <v>STA006</v>
      </c>
      <c r="C1033" s="12">
        <v>70</v>
      </c>
      <c r="D1033" s="12" t="s">
        <v>131</v>
      </c>
      <c r="E1033" s="12" t="s">
        <v>52</v>
      </c>
      <c r="F1033" s="13">
        <v>0</v>
      </c>
      <c r="G1033" s="12" t="s">
        <v>36</v>
      </c>
      <c r="H1033" s="12" t="str">
        <f>VLOOKUP(LEFT(B1033,3),Table2[#All],2,)</f>
        <v>Stationery</v>
      </c>
      <c r="I1033" s="12" t="s">
        <v>1</v>
      </c>
      <c r="J1033" s="14">
        <f>VLOOKUP(Transaction!B1033,Product[#All],5,0)</f>
        <v>3000</v>
      </c>
      <c r="K1033" s="14">
        <f>VLOOKUP(Transaction!B1033,Product[#All],6,0)</f>
        <v>5000</v>
      </c>
      <c r="L1033" s="19">
        <f>Transaction[[#This Row],[QTY]]*Transaction[[#This Row],[PURCHASE PRICE]]</f>
        <v>210000</v>
      </c>
      <c r="M1033" s="19">
        <f>Transaction[[#This Row],[QTY]]*Transaction[[#This Row],[SELLING PRICE]]</f>
        <v>350000</v>
      </c>
      <c r="N1033" s="12">
        <f>DAY(Transaction[[#This Row],[DATE]])</f>
        <v>28</v>
      </c>
      <c r="O1033" s="12" t="str">
        <f>TEXT(Transaction[[#This Row],[DATE]],"mmm")</f>
        <v>Oct</v>
      </c>
      <c r="P1033" s="12">
        <f>YEAR(Transaction[[#This Row],[DATE]])</f>
        <v>2022</v>
      </c>
    </row>
    <row r="1034" spans="1:16" x14ac:dyDescent="0.3">
      <c r="A1034" s="11">
        <v>44863</v>
      </c>
      <c r="B1034" s="12" t="str" cm="1">
        <f t="array" ref="B1034">_xlfn.XLOOKUP(G1034,Product[[#All],[PRODUCT NAME]],Product[[#All],[CODE]],"",0,1)</f>
        <v>FOD001</v>
      </c>
      <c r="C1034" s="12">
        <v>79</v>
      </c>
      <c r="D1034" s="12" t="s">
        <v>53</v>
      </c>
      <c r="E1034" s="12" t="s">
        <v>132</v>
      </c>
      <c r="F1034" s="13">
        <v>0</v>
      </c>
      <c r="G1034" s="12" t="s">
        <v>0</v>
      </c>
      <c r="H1034" s="12" t="str">
        <f>VLOOKUP(LEFT(B1034,3),Table2[#All],2,)</f>
        <v>Food</v>
      </c>
      <c r="I1034" s="12" t="s">
        <v>1</v>
      </c>
      <c r="J1034" s="14">
        <f>VLOOKUP(Transaction!B1034,Product[#All],5,0)</f>
        <v>9000</v>
      </c>
      <c r="K1034" s="14">
        <f>VLOOKUP(Transaction!B1034,Product[#All],6,0)</f>
        <v>11000</v>
      </c>
      <c r="L1034" s="19">
        <f>Transaction[[#This Row],[QTY]]*Transaction[[#This Row],[PURCHASE PRICE]]</f>
        <v>711000</v>
      </c>
      <c r="M1034" s="19">
        <f>Transaction[[#This Row],[QTY]]*Transaction[[#This Row],[SELLING PRICE]]</f>
        <v>869000</v>
      </c>
      <c r="N1034" s="12">
        <f>DAY(Transaction[[#This Row],[DATE]])</f>
        <v>29</v>
      </c>
      <c r="O1034" s="12" t="str">
        <f>TEXT(Transaction[[#This Row],[DATE]],"mmm")</f>
        <v>Oct</v>
      </c>
      <c r="P1034" s="12">
        <f>YEAR(Transaction[[#This Row],[DATE]])</f>
        <v>2022</v>
      </c>
    </row>
    <row r="1035" spans="1:16" x14ac:dyDescent="0.3">
      <c r="A1035" s="11">
        <v>44864</v>
      </c>
      <c r="B1035" s="12" t="str" cm="1">
        <f t="array" ref="B1035">_xlfn.XLOOKUP(G1035,Product[[#All],[PRODUCT NAME]],Product[[#All],[CODE]],"",0,1)</f>
        <v>BEV004</v>
      </c>
      <c r="C1035" s="12">
        <v>89</v>
      </c>
      <c r="D1035" s="12" t="s">
        <v>130</v>
      </c>
      <c r="E1035" s="12" t="s">
        <v>132</v>
      </c>
      <c r="F1035" s="13">
        <v>0</v>
      </c>
      <c r="G1035" s="12" t="s">
        <v>14</v>
      </c>
      <c r="H1035" s="12" t="str">
        <f>VLOOKUP(LEFT(B1035,3),Table2[#All],2,)</f>
        <v>Beverage</v>
      </c>
      <c r="I1035" s="12" t="s">
        <v>1</v>
      </c>
      <c r="J1035" s="14">
        <f>VLOOKUP(Transaction!B1035,Product[#All],5,0)</f>
        <v>8000</v>
      </c>
      <c r="K1035" s="14">
        <f>VLOOKUP(Transaction!B1035,Product[#All],6,0)</f>
        <v>10500</v>
      </c>
      <c r="L1035" s="19">
        <f>Transaction[[#This Row],[QTY]]*Transaction[[#This Row],[PURCHASE PRICE]]</f>
        <v>712000</v>
      </c>
      <c r="M1035" s="19">
        <f>Transaction[[#This Row],[QTY]]*Transaction[[#This Row],[SELLING PRICE]]</f>
        <v>934500</v>
      </c>
      <c r="N1035" s="12">
        <f>DAY(Transaction[[#This Row],[DATE]])</f>
        <v>30</v>
      </c>
      <c r="O1035" s="12" t="str">
        <f>TEXT(Transaction[[#This Row],[DATE]],"mmm")</f>
        <v>Oct</v>
      </c>
      <c r="P1035" s="12">
        <f>YEAR(Transaction[[#This Row],[DATE]])</f>
        <v>2022</v>
      </c>
    </row>
    <row r="1036" spans="1:16" x14ac:dyDescent="0.3">
      <c r="A1036" s="11">
        <v>44865</v>
      </c>
      <c r="B1036" s="12" t="str" cm="1">
        <f t="array" ref="B1036">_xlfn.XLOOKUP(G1036,Product[[#All],[PRODUCT NAME]],Product[[#All],[CODE]],"",0,1)</f>
        <v>BEV006</v>
      </c>
      <c r="C1036" s="12">
        <v>90</v>
      </c>
      <c r="D1036" s="12" t="s">
        <v>130</v>
      </c>
      <c r="E1036" s="12" t="s">
        <v>52</v>
      </c>
      <c r="F1036" s="13">
        <v>0</v>
      </c>
      <c r="G1036" s="12" t="s">
        <v>16</v>
      </c>
      <c r="H1036" s="12" t="str">
        <f>VLOOKUP(LEFT(B1036,3),Table2[#All],2,)</f>
        <v>Beverage</v>
      </c>
      <c r="I1036" s="12" t="s">
        <v>1</v>
      </c>
      <c r="J1036" s="14">
        <f>VLOOKUP(Transaction!B1036,Product[#All],5,0)</f>
        <v>7200</v>
      </c>
      <c r="K1036" s="14">
        <f>VLOOKUP(Transaction!B1036,Product[#All],6,0)</f>
        <v>9500</v>
      </c>
      <c r="L1036" s="19">
        <f>Transaction[[#This Row],[QTY]]*Transaction[[#This Row],[PURCHASE PRICE]]</f>
        <v>648000</v>
      </c>
      <c r="M1036" s="19">
        <f>Transaction[[#This Row],[QTY]]*Transaction[[#This Row],[SELLING PRICE]]</f>
        <v>855000</v>
      </c>
      <c r="N1036" s="12">
        <f>DAY(Transaction[[#This Row],[DATE]])</f>
        <v>31</v>
      </c>
      <c r="O1036" s="12" t="str">
        <f>TEXT(Transaction[[#This Row],[DATE]],"mmm")</f>
        <v>Oct</v>
      </c>
      <c r="P1036" s="12">
        <f>YEAR(Transaction[[#This Row],[DATE]])</f>
        <v>2022</v>
      </c>
    </row>
    <row r="1037" spans="1:16" x14ac:dyDescent="0.3">
      <c r="A1037" s="11">
        <v>44866</v>
      </c>
      <c r="B1037" s="12" t="str" cm="1">
        <f t="array" ref="B1037">_xlfn.XLOOKUP(G1037,Product[[#All],[PRODUCT NAME]],Product[[#All],[CODE]],"",0,1)</f>
        <v>FOD001</v>
      </c>
      <c r="C1037" s="12">
        <v>89</v>
      </c>
      <c r="D1037" s="12" t="s">
        <v>53</v>
      </c>
      <c r="E1037" s="12" t="s">
        <v>52</v>
      </c>
      <c r="F1037" s="13">
        <v>0</v>
      </c>
      <c r="G1037" s="12" t="s">
        <v>0</v>
      </c>
      <c r="H1037" s="12" t="str">
        <f>VLOOKUP(LEFT(B1037,3),Table2[#All],2,)</f>
        <v>Food</v>
      </c>
      <c r="I1037" s="12" t="s">
        <v>1</v>
      </c>
      <c r="J1037" s="14">
        <f>VLOOKUP(Transaction!B1037,Product[#All],5,0)</f>
        <v>9000</v>
      </c>
      <c r="K1037" s="14">
        <f>VLOOKUP(Transaction!B1037,Product[#All],6,0)</f>
        <v>11000</v>
      </c>
      <c r="L1037" s="19">
        <f>Transaction[[#This Row],[QTY]]*Transaction[[#This Row],[PURCHASE PRICE]]</f>
        <v>801000</v>
      </c>
      <c r="M1037" s="19">
        <f>Transaction[[#This Row],[QTY]]*Transaction[[#This Row],[SELLING PRICE]]</f>
        <v>979000</v>
      </c>
      <c r="N1037" s="12">
        <f>DAY(Transaction[[#This Row],[DATE]])</f>
        <v>1</v>
      </c>
      <c r="O1037" s="12" t="str">
        <f>TEXT(Transaction[[#This Row],[DATE]],"mmm")</f>
        <v>Nov</v>
      </c>
      <c r="P1037" s="12">
        <f>YEAR(Transaction[[#This Row],[DATE]])</f>
        <v>2022</v>
      </c>
    </row>
    <row r="1038" spans="1:16" x14ac:dyDescent="0.3">
      <c r="A1038" s="11">
        <v>44867</v>
      </c>
      <c r="B1038" s="12" t="str" cm="1">
        <f t="array" ref="B1038">_xlfn.XLOOKUP(G1038,Product[[#All],[PRODUCT NAME]],Product[[#All],[CODE]],"",0,1)</f>
        <v>STA009</v>
      </c>
      <c r="C1038" s="12">
        <v>77</v>
      </c>
      <c r="D1038" s="12" t="s">
        <v>53</v>
      </c>
      <c r="E1038" s="12" t="s">
        <v>132</v>
      </c>
      <c r="F1038" s="13">
        <v>0</v>
      </c>
      <c r="G1038" s="12" t="s">
        <v>39</v>
      </c>
      <c r="H1038" s="12" t="str">
        <f>VLOOKUP(LEFT(B1038,3),Table2[#All],2,)</f>
        <v>Stationery</v>
      </c>
      <c r="I1038" s="12" t="s">
        <v>1</v>
      </c>
      <c r="J1038" s="14">
        <f>VLOOKUP(Transaction!B1038,Product[#All],5,0)</f>
        <v>6000</v>
      </c>
      <c r="K1038" s="14">
        <f>VLOOKUP(Transaction!B1038,Product[#All],6,0)</f>
        <v>8000</v>
      </c>
      <c r="L1038" s="19">
        <f>Transaction[[#This Row],[QTY]]*Transaction[[#This Row],[PURCHASE PRICE]]</f>
        <v>462000</v>
      </c>
      <c r="M1038" s="19">
        <f>Transaction[[#This Row],[QTY]]*Transaction[[#This Row],[SELLING PRICE]]</f>
        <v>616000</v>
      </c>
      <c r="N1038" s="12">
        <f>DAY(Transaction[[#This Row],[DATE]])</f>
        <v>2</v>
      </c>
      <c r="O1038" s="12" t="str">
        <f>TEXT(Transaction[[#This Row],[DATE]],"mmm")</f>
        <v>Nov</v>
      </c>
      <c r="P1038" s="12">
        <f>YEAR(Transaction[[#This Row],[DATE]])</f>
        <v>2022</v>
      </c>
    </row>
    <row r="1039" spans="1:16" x14ac:dyDescent="0.3">
      <c r="A1039" s="11">
        <v>44868</v>
      </c>
      <c r="B1039" s="12" t="str" cm="1">
        <f t="array" ref="B1039">_xlfn.XLOOKUP(G1039,Product[[#All],[PRODUCT NAME]],Product[[#All],[CODE]],"",0,1)</f>
        <v>STA005</v>
      </c>
      <c r="C1039" s="12">
        <v>81</v>
      </c>
      <c r="D1039" s="12" t="s">
        <v>131</v>
      </c>
      <c r="E1039" s="12" t="s">
        <v>132</v>
      </c>
      <c r="F1039" s="13">
        <v>0</v>
      </c>
      <c r="G1039" s="12" t="s">
        <v>35</v>
      </c>
      <c r="H1039" s="12" t="str">
        <f>VLOOKUP(LEFT(B1039,3),Table2[#All],2,)</f>
        <v>Stationery</v>
      </c>
      <c r="I1039" s="12" t="s">
        <v>1</v>
      </c>
      <c r="J1039" s="14">
        <f>VLOOKUP(Transaction!B1039,Product[#All],5,0)</f>
        <v>2200</v>
      </c>
      <c r="K1039" s="14">
        <f>VLOOKUP(Transaction!B1039,Product[#All],6,0)</f>
        <v>3500</v>
      </c>
      <c r="L1039" s="19">
        <f>Transaction[[#This Row],[QTY]]*Transaction[[#This Row],[PURCHASE PRICE]]</f>
        <v>178200</v>
      </c>
      <c r="M1039" s="19">
        <f>Transaction[[#This Row],[QTY]]*Transaction[[#This Row],[SELLING PRICE]]</f>
        <v>283500</v>
      </c>
      <c r="N1039" s="12">
        <f>DAY(Transaction[[#This Row],[DATE]])</f>
        <v>3</v>
      </c>
      <c r="O1039" s="12" t="str">
        <f>TEXT(Transaction[[#This Row],[DATE]],"mmm")</f>
        <v>Nov</v>
      </c>
      <c r="P1039" s="12">
        <f>YEAR(Transaction[[#This Row],[DATE]])</f>
        <v>2022</v>
      </c>
    </row>
    <row r="1040" spans="1:16" x14ac:dyDescent="0.3">
      <c r="A1040" s="11">
        <v>44869</v>
      </c>
      <c r="B1040" s="12" t="str" cm="1">
        <f t="array" ref="B1040">_xlfn.XLOOKUP(G1040,Product[[#All],[PRODUCT NAME]],Product[[#All],[CODE]],"",0,1)</f>
        <v>ELC007</v>
      </c>
      <c r="C1040" s="12">
        <v>81</v>
      </c>
      <c r="D1040" s="12" t="s">
        <v>130</v>
      </c>
      <c r="E1040" s="12" t="s">
        <v>52</v>
      </c>
      <c r="F1040" s="13">
        <v>0</v>
      </c>
      <c r="G1040" s="12" t="s">
        <v>46</v>
      </c>
      <c r="H1040" s="12" t="str">
        <f>VLOOKUP(LEFT(B1040,3),Table2[#All],2,)</f>
        <v>Electronics</v>
      </c>
      <c r="I1040" s="12" t="s">
        <v>1</v>
      </c>
      <c r="J1040" s="14">
        <f>VLOOKUP(Transaction!B1040,Product[#All],5,0)</f>
        <v>18000</v>
      </c>
      <c r="K1040" s="14">
        <f>VLOOKUP(Transaction!B1040,Product[#All],6,0)</f>
        <v>27000</v>
      </c>
      <c r="L1040" s="19">
        <f>Transaction[[#This Row],[QTY]]*Transaction[[#This Row],[PURCHASE PRICE]]</f>
        <v>1458000</v>
      </c>
      <c r="M1040" s="19">
        <f>Transaction[[#This Row],[QTY]]*Transaction[[#This Row],[SELLING PRICE]]</f>
        <v>2187000</v>
      </c>
      <c r="N1040" s="12">
        <f>DAY(Transaction[[#This Row],[DATE]])</f>
        <v>4</v>
      </c>
      <c r="O1040" s="12" t="str">
        <f>TEXT(Transaction[[#This Row],[DATE]],"mmm")</f>
        <v>Nov</v>
      </c>
      <c r="P1040" s="12">
        <f>YEAR(Transaction[[#This Row],[DATE]])</f>
        <v>2022</v>
      </c>
    </row>
    <row r="1041" spans="1:16" x14ac:dyDescent="0.3">
      <c r="A1041" s="11">
        <v>44870</v>
      </c>
      <c r="B1041" s="12" t="str" cm="1">
        <f t="array" ref="B1041">_xlfn.XLOOKUP(G1041,Product[[#All],[PRODUCT NAME]],Product[[#All],[CODE]],"",0,1)</f>
        <v>ELC004</v>
      </c>
      <c r="C1041" s="12">
        <v>74</v>
      </c>
      <c r="D1041" s="12" t="s">
        <v>130</v>
      </c>
      <c r="E1041" s="12" t="s">
        <v>52</v>
      </c>
      <c r="F1041" s="13">
        <v>0</v>
      </c>
      <c r="G1041" s="12" t="s">
        <v>44</v>
      </c>
      <c r="H1041" s="12" t="str">
        <f>VLOOKUP(LEFT(B1041,3),Table2[#All],2,)</f>
        <v>Electronics</v>
      </c>
      <c r="I1041" s="12" t="s">
        <v>1</v>
      </c>
      <c r="J1041" s="14">
        <f>VLOOKUP(Transaction!B1041,Product[#All],5,0)</f>
        <v>20000</v>
      </c>
      <c r="K1041" s="14">
        <f>VLOOKUP(Transaction!B1041,Product[#All],6,0)</f>
        <v>30000</v>
      </c>
      <c r="L1041" s="19">
        <f>Transaction[[#This Row],[QTY]]*Transaction[[#This Row],[PURCHASE PRICE]]</f>
        <v>1480000</v>
      </c>
      <c r="M1041" s="19">
        <f>Transaction[[#This Row],[QTY]]*Transaction[[#This Row],[SELLING PRICE]]</f>
        <v>2220000</v>
      </c>
      <c r="N1041" s="12">
        <f>DAY(Transaction[[#This Row],[DATE]])</f>
        <v>5</v>
      </c>
      <c r="O1041" s="12" t="str">
        <f>TEXT(Transaction[[#This Row],[DATE]],"mmm")</f>
        <v>Nov</v>
      </c>
      <c r="P1041" s="12">
        <f>YEAR(Transaction[[#This Row],[DATE]])</f>
        <v>2022</v>
      </c>
    </row>
    <row r="1042" spans="1:16" x14ac:dyDescent="0.3">
      <c r="A1042" s="11">
        <v>44871</v>
      </c>
      <c r="B1042" s="12" t="str" cm="1">
        <f t="array" ref="B1042">_xlfn.XLOOKUP(G1042,Product[[#All],[PRODUCT NAME]],Product[[#All],[CODE]],"",0,1)</f>
        <v>BEV008</v>
      </c>
      <c r="C1042" s="12">
        <v>87</v>
      </c>
      <c r="D1042" s="12" t="s">
        <v>53</v>
      </c>
      <c r="E1042" s="12" t="s">
        <v>132</v>
      </c>
      <c r="F1042" s="13">
        <v>0</v>
      </c>
      <c r="G1042" s="12" t="s">
        <v>18</v>
      </c>
      <c r="H1042" s="12" t="str">
        <f>VLOOKUP(LEFT(B1042,3),Table2[#All],2,)</f>
        <v>Beverage</v>
      </c>
      <c r="I1042" s="12" t="s">
        <v>1</v>
      </c>
      <c r="J1042" s="14">
        <f>VLOOKUP(Transaction!B1042,Product[#All],5,0)</f>
        <v>11000</v>
      </c>
      <c r="K1042" s="14">
        <f>VLOOKUP(Transaction!B1042,Product[#All],6,0)</f>
        <v>14000</v>
      </c>
      <c r="L1042" s="19">
        <f>Transaction[[#This Row],[QTY]]*Transaction[[#This Row],[PURCHASE PRICE]]</f>
        <v>957000</v>
      </c>
      <c r="M1042" s="19">
        <f>Transaction[[#This Row],[QTY]]*Transaction[[#This Row],[SELLING PRICE]]</f>
        <v>1218000</v>
      </c>
      <c r="N1042" s="12">
        <f>DAY(Transaction[[#This Row],[DATE]])</f>
        <v>6</v>
      </c>
      <c r="O1042" s="12" t="str">
        <f>TEXT(Transaction[[#This Row],[DATE]],"mmm")</f>
        <v>Nov</v>
      </c>
      <c r="P1042" s="12">
        <f>YEAR(Transaction[[#This Row],[DATE]])</f>
        <v>2022</v>
      </c>
    </row>
    <row r="1043" spans="1:16" x14ac:dyDescent="0.3">
      <c r="A1043" s="11">
        <v>44872</v>
      </c>
      <c r="B1043" s="12" t="str" cm="1">
        <f t="array" ref="B1043">_xlfn.XLOOKUP(G1043,Product[[#All],[PRODUCT NAME]],Product[[#All],[CODE]],"",0,1)</f>
        <v>STA005</v>
      </c>
      <c r="C1043" s="12">
        <v>79</v>
      </c>
      <c r="D1043" s="12" t="s">
        <v>130</v>
      </c>
      <c r="E1043" s="12" t="s">
        <v>52</v>
      </c>
      <c r="F1043" s="13">
        <v>0</v>
      </c>
      <c r="G1043" s="12" t="s">
        <v>35</v>
      </c>
      <c r="H1043" s="12" t="str">
        <f>VLOOKUP(LEFT(B1043,3),Table2[#All],2,)</f>
        <v>Stationery</v>
      </c>
      <c r="I1043" s="12" t="s">
        <v>1</v>
      </c>
      <c r="J1043" s="14">
        <f>VLOOKUP(Transaction!B1043,Product[#All],5,0)</f>
        <v>2200</v>
      </c>
      <c r="K1043" s="14">
        <f>VLOOKUP(Transaction!B1043,Product[#All],6,0)</f>
        <v>3500</v>
      </c>
      <c r="L1043" s="19">
        <f>Transaction[[#This Row],[QTY]]*Transaction[[#This Row],[PURCHASE PRICE]]</f>
        <v>173800</v>
      </c>
      <c r="M1043" s="19">
        <f>Transaction[[#This Row],[QTY]]*Transaction[[#This Row],[SELLING PRICE]]</f>
        <v>276500</v>
      </c>
      <c r="N1043" s="12">
        <f>DAY(Transaction[[#This Row],[DATE]])</f>
        <v>7</v>
      </c>
      <c r="O1043" s="12" t="str">
        <f>TEXT(Transaction[[#This Row],[DATE]],"mmm")</f>
        <v>Nov</v>
      </c>
      <c r="P1043" s="12">
        <f>YEAR(Transaction[[#This Row],[DATE]])</f>
        <v>2022</v>
      </c>
    </row>
    <row r="1044" spans="1:16" x14ac:dyDescent="0.3">
      <c r="A1044" s="11">
        <v>44873</v>
      </c>
      <c r="B1044" s="12" t="str" cm="1">
        <f t="array" ref="B1044">_xlfn.XLOOKUP(G1044,Product[[#All],[PRODUCT NAME]],Product[[#All],[CODE]],"",0,1)</f>
        <v>STA009</v>
      </c>
      <c r="C1044" s="12">
        <v>89</v>
      </c>
      <c r="D1044" s="12" t="s">
        <v>131</v>
      </c>
      <c r="E1044" s="12" t="s">
        <v>132</v>
      </c>
      <c r="F1044" s="13">
        <v>0</v>
      </c>
      <c r="G1044" s="12" t="s">
        <v>39</v>
      </c>
      <c r="H1044" s="12" t="str">
        <f>VLOOKUP(LEFT(B1044,3),Table2[#All],2,)</f>
        <v>Stationery</v>
      </c>
      <c r="I1044" s="12" t="s">
        <v>1</v>
      </c>
      <c r="J1044" s="14">
        <f>VLOOKUP(Transaction!B1044,Product[#All],5,0)</f>
        <v>6000</v>
      </c>
      <c r="K1044" s="14">
        <f>VLOOKUP(Transaction!B1044,Product[#All],6,0)</f>
        <v>8000</v>
      </c>
      <c r="L1044" s="19">
        <f>Transaction[[#This Row],[QTY]]*Transaction[[#This Row],[PURCHASE PRICE]]</f>
        <v>534000</v>
      </c>
      <c r="M1044" s="19">
        <f>Transaction[[#This Row],[QTY]]*Transaction[[#This Row],[SELLING PRICE]]</f>
        <v>712000</v>
      </c>
      <c r="N1044" s="12">
        <f>DAY(Transaction[[#This Row],[DATE]])</f>
        <v>8</v>
      </c>
      <c r="O1044" s="12" t="str">
        <f>TEXT(Transaction[[#This Row],[DATE]],"mmm")</f>
        <v>Nov</v>
      </c>
      <c r="P1044" s="12">
        <f>YEAR(Transaction[[#This Row],[DATE]])</f>
        <v>2022</v>
      </c>
    </row>
    <row r="1045" spans="1:16" x14ac:dyDescent="0.3">
      <c r="A1045" s="11">
        <v>44874</v>
      </c>
      <c r="B1045" s="12" t="str" cm="1">
        <f t="array" ref="B1045">_xlfn.XLOOKUP(G1045,Product[[#All],[PRODUCT NAME]],Product[[#All],[CODE]],"",0,1)</f>
        <v>STA006</v>
      </c>
      <c r="C1045" s="12">
        <v>74</v>
      </c>
      <c r="D1045" s="12" t="s">
        <v>53</v>
      </c>
      <c r="E1045" s="12" t="s">
        <v>132</v>
      </c>
      <c r="F1045" s="13">
        <v>0</v>
      </c>
      <c r="G1045" s="12" t="s">
        <v>36</v>
      </c>
      <c r="H1045" s="12" t="str">
        <f>VLOOKUP(LEFT(B1045,3),Table2[#All],2,)</f>
        <v>Stationery</v>
      </c>
      <c r="I1045" s="12" t="s">
        <v>1</v>
      </c>
      <c r="J1045" s="14">
        <f>VLOOKUP(Transaction!B1045,Product[#All],5,0)</f>
        <v>3000</v>
      </c>
      <c r="K1045" s="14">
        <f>VLOOKUP(Transaction!B1045,Product[#All],6,0)</f>
        <v>5000</v>
      </c>
      <c r="L1045" s="19">
        <f>Transaction[[#This Row],[QTY]]*Transaction[[#This Row],[PURCHASE PRICE]]</f>
        <v>222000</v>
      </c>
      <c r="M1045" s="19">
        <f>Transaction[[#This Row],[QTY]]*Transaction[[#This Row],[SELLING PRICE]]</f>
        <v>370000</v>
      </c>
      <c r="N1045" s="12">
        <f>DAY(Transaction[[#This Row],[DATE]])</f>
        <v>9</v>
      </c>
      <c r="O1045" s="12" t="str">
        <f>TEXT(Transaction[[#This Row],[DATE]],"mmm")</f>
        <v>Nov</v>
      </c>
      <c r="P1045" s="12">
        <f>YEAR(Transaction[[#This Row],[DATE]])</f>
        <v>2022</v>
      </c>
    </row>
    <row r="1046" spans="1:16" x14ac:dyDescent="0.3">
      <c r="A1046" s="11">
        <v>44875</v>
      </c>
      <c r="B1046" s="12" t="str" cm="1">
        <f t="array" ref="B1046">_xlfn.XLOOKUP(G1046,Product[[#All],[PRODUCT NAME]],Product[[#All],[CODE]],"",0,1)</f>
        <v>STA002</v>
      </c>
      <c r="C1046" s="12">
        <v>71</v>
      </c>
      <c r="D1046" s="12" t="s">
        <v>53</v>
      </c>
      <c r="E1046" s="12" t="s">
        <v>52</v>
      </c>
      <c r="F1046" s="13">
        <v>0</v>
      </c>
      <c r="G1046" s="12" t="s">
        <v>32</v>
      </c>
      <c r="H1046" s="12" t="str">
        <f>VLOOKUP(LEFT(B1046,3),Table2[#All],2,)</f>
        <v>Stationery</v>
      </c>
      <c r="I1046" s="12" t="s">
        <v>1</v>
      </c>
      <c r="J1046" s="14">
        <f>VLOOKUP(Transaction!B1046,Product[#All],5,0)</f>
        <v>5500</v>
      </c>
      <c r="K1046" s="14">
        <f>VLOOKUP(Transaction!B1046,Product[#All],6,0)</f>
        <v>7500</v>
      </c>
      <c r="L1046" s="19">
        <f>Transaction[[#This Row],[QTY]]*Transaction[[#This Row],[PURCHASE PRICE]]</f>
        <v>390500</v>
      </c>
      <c r="M1046" s="19">
        <f>Transaction[[#This Row],[QTY]]*Transaction[[#This Row],[SELLING PRICE]]</f>
        <v>532500</v>
      </c>
      <c r="N1046" s="12">
        <f>DAY(Transaction[[#This Row],[DATE]])</f>
        <v>10</v>
      </c>
      <c r="O1046" s="12" t="str">
        <f>TEXT(Transaction[[#This Row],[DATE]],"mmm")</f>
        <v>Nov</v>
      </c>
      <c r="P1046" s="12">
        <f>YEAR(Transaction[[#This Row],[DATE]])</f>
        <v>2022</v>
      </c>
    </row>
    <row r="1047" spans="1:16" x14ac:dyDescent="0.3">
      <c r="A1047" s="11">
        <v>44876</v>
      </c>
      <c r="B1047" s="12" t="str" cm="1">
        <f t="array" ref="B1047">_xlfn.XLOOKUP(G1047,Product[[#All],[PRODUCT NAME]],Product[[#All],[CODE]],"",0,1)</f>
        <v>STA010</v>
      </c>
      <c r="C1047" s="12">
        <v>81</v>
      </c>
      <c r="D1047" s="12" t="s">
        <v>131</v>
      </c>
      <c r="E1047" s="12" t="s">
        <v>132</v>
      </c>
      <c r="F1047" s="13">
        <v>0</v>
      </c>
      <c r="G1047" s="12" t="s">
        <v>40</v>
      </c>
      <c r="H1047" s="12" t="str">
        <f>VLOOKUP(LEFT(B1047,3),Table2[#All],2,)</f>
        <v>Stationery</v>
      </c>
      <c r="I1047" s="12" t="s">
        <v>1</v>
      </c>
      <c r="J1047" s="14">
        <f>VLOOKUP(Transaction!B1047,Product[#All],5,0)</f>
        <v>3800</v>
      </c>
      <c r="K1047" s="14">
        <f>VLOOKUP(Transaction!B1047,Product[#All],6,0)</f>
        <v>5500</v>
      </c>
      <c r="L1047" s="19">
        <f>Transaction[[#This Row],[QTY]]*Transaction[[#This Row],[PURCHASE PRICE]]</f>
        <v>307800</v>
      </c>
      <c r="M1047" s="19">
        <f>Transaction[[#This Row],[QTY]]*Transaction[[#This Row],[SELLING PRICE]]</f>
        <v>445500</v>
      </c>
      <c r="N1047" s="12">
        <f>DAY(Transaction[[#This Row],[DATE]])</f>
        <v>11</v>
      </c>
      <c r="O1047" s="12" t="str">
        <f>TEXT(Transaction[[#This Row],[DATE]],"mmm")</f>
        <v>Nov</v>
      </c>
      <c r="P1047" s="12">
        <f>YEAR(Transaction[[#This Row],[DATE]])</f>
        <v>2022</v>
      </c>
    </row>
    <row r="1048" spans="1:16" x14ac:dyDescent="0.3">
      <c r="A1048" s="11">
        <v>44877</v>
      </c>
      <c r="B1048" s="12" t="str" cm="1">
        <f t="array" ref="B1048">_xlfn.XLOOKUP(G1048,Product[[#All],[PRODUCT NAME]],Product[[#All],[CODE]],"",0,1)</f>
        <v>PRC009</v>
      </c>
      <c r="C1048" s="12">
        <v>74</v>
      </c>
      <c r="D1048" s="12" t="s">
        <v>130</v>
      </c>
      <c r="E1048" s="12" t="s">
        <v>52</v>
      </c>
      <c r="F1048" s="13">
        <v>0</v>
      </c>
      <c r="G1048" s="12" t="s">
        <v>29</v>
      </c>
      <c r="H1048" s="12" t="str">
        <f>VLOOKUP(LEFT(B1048,3),Table2[#All],2,)</f>
        <v>Personal Care</v>
      </c>
      <c r="I1048" s="12" t="s">
        <v>1</v>
      </c>
      <c r="J1048" s="14">
        <f>VLOOKUP(Transaction!B1048,Product[#All],5,0)</f>
        <v>21000</v>
      </c>
      <c r="K1048" s="14">
        <f>VLOOKUP(Transaction!B1048,Product[#All],6,0)</f>
        <v>25000</v>
      </c>
      <c r="L1048" s="19">
        <f>Transaction[[#This Row],[QTY]]*Transaction[[#This Row],[PURCHASE PRICE]]</f>
        <v>1554000</v>
      </c>
      <c r="M1048" s="19">
        <f>Transaction[[#This Row],[QTY]]*Transaction[[#This Row],[SELLING PRICE]]</f>
        <v>1850000</v>
      </c>
      <c r="N1048" s="12">
        <f>DAY(Transaction[[#This Row],[DATE]])</f>
        <v>12</v>
      </c>
      <c r="O1048" s="12" t="str">
        <f>TEXT(Transaction[[#This Row],[DATE]],"mmm")</f>
        <v>Nov</v>
      </c>
      <c r="P1048" s="12">
        <f>YEAR(Transaction[[#This Row],[DATE]])</f>
        <v>2022</v>
      </c>
    </row>
    <row r="1049" spans="1:16" x14ac:dyDescent="0.3">
      <c r="A1049" s="11">
        <v>44878</v>
      </c>
      <c r="B1049" s="12" t="str" cm="1">
        <f t="array" ref="B1049">_xlfn.XLOOKUP(G1049,Product[[#All],[PRODUCT NAME]],Product[[#All],[CODE]],"",0,1)</f>
        <v>ELC007</v>
      </c>
      <c r="C1049" s="12">
        <v>77</v>
      </c>
      <c r="D1049" s="12" t="s">
        <v>130</v>
      </c>
      <c r="E1049" s="12" t="s">
        <v>52</v>
      </c>
      <c r="F1049" s="13">
        <v>0</v>
      </c>
      <c r="G1049" s="12" t="s">
        <v>46</v>
      </c>
      <c r="H1049" s="12" t="str">
        <f>VLOOKUP(LEFT(B1049,3),Table2[#All],2,)</f>
        <v>Electronics</v>
      </c>
      <c r="I1049" s="12" t="s">
        <v>1</v>
      </c>
      <c r="J1049" s="14">
        <f>VLOOKUP(Transaction!B1049,Product[#All],5,0)</f>
        <v>18000</v>
      </c>
      <c r="K1049" s="14">
        <f>VLOOKUP(Transaction!B1049,Product[#All],6,0)</f>
        <v>27000</v>
      </c>
      <c r="L1049" s="19">
        <f>Transaction[[#This Row],[QTY]]*Transaction[[#This Row],[PURCHASE PRICE]]</f>
        <v>1386000</v>
      </c>
      <c r="M1049" s="19">
        <f>Transaction[[#This Row],[QTY]]*Transaction[[#This Row],[SELLING PRICE]]</f>
        <v>2079000</v>
      </c>
      <c r="N1049" s="12">
        <f>DAY(Transaction[[#This Row],[DATE]])</f>
        <v>13</v>
      </c>
      <c r="O1049" s="12" t="str">
        <f>TEXT(Transaction[[#This Row],[DATE]],"mmm")</f>
        <v>Nov</v>
      </c>
      <c r="P1049" s="12">
        <f>YEAR(Transaction[[#This Row],[DATE]])</f>
        <v>2022</v>
      </c>
    </row>
    <row r="1050" spans="1:16" x14ac:dyDescent="0.3">
      <c r="A1050" s="11">
        <v>44879</v>
      </c>
      <c r="B1050" s="12" t="str" cm="1">
        <f t="array" ref="B1050">_xlfn.XLOOKUP(G1050,Product[[#All],[PRODUCT NAME]],Product[[#All],[CODE]],"",0,1)</f>
        <v>FOD001</v>
      </c>
      <c r="C1050" s="12">
        <v>74</v>
      </c>
      <c r="D1050" s="12" t="s">
        <v>53</v>
      </c>
      <c r="E1050" s="12" t="s">
        <v>132</v>
      </c>
      <c r="F1050" s="13">
        <v>0</v>
      </c>
      <c r="G1050" s="12" t="s">
        <v>0</v>
      </c>
      <c r="H1050" s="12" t="str">
        <f>VLOOKUP(LEFT(B1050,3),Table2[#All],2,)</f>
        <v>Food</v>
      </c>
      <c r="I1050" s="12" t="s">
        <v>1</v>
      </c>
      <c r="J1050" s="14">
        <f>VLOOKUP(Transaction!B1050,Product[#All],5,0)</f>
        <v>9000</v>
      </c>
      <c r="K1050" s="14">
        <f>VLOOKUP(Transaction!B1050,Product[#All],6,0)</f>
        <v>11000</v>
      </c>
      <c r="L1050" s="19">
        <f>Transaction[[#This Row],[QTY]]*Transaction[[#This Row],[PURCHASE PRICE]]</f>
        <v>666000</v>
      </c>
      <c r="M1050" s="19">
        <f>Transaction[[#This Row],[QTY]]*Transaction[[#This Row],[SELLING PRICE]]</f>
        <v>814000</v>
      </c>
      <c r="N1050" s="12">
        <f>DAY(Transaction[[#This Row],[DATE]])</f>
        <v>14</v>
      </c>
      <c r="O1050" s="12" t="str">
        <f>TEXT(Transaction[[#This Row],[DATE]],"mmm")</f>
        <v>Nov</v>
      </c>
      <c r="P1050" s="12">
        <f>YEAR(Transaction[[#This Row],[DATE]])</f>
        <v>2022</v>
      </c>
    </row>
    <row r="1051" spans="1:16" x14ac:dyDescent="0.3">
      <c r="A1051" s="11">
        <v>44880</v>
      </c>
      <c r="B1051" s="12" t="str" cm="1">
        <f t="array" ref="B1051">_xlfn.XLOOKUP(G1051,Product[[#All],[PRODUCT NAME]],Product[[#All],[CODE]],"",0,1)</f>
        <v>ELC007</v>
      </c>
      <c r="C1051" s="12">
        <v>78</v>
      </c>
      <c r="D1051" s="12" t="s">
        <v>131</v>
      </c>
      <c r="E1051" s="12" t="s">
        <v>52</v>
      </c>
      <c r="F1051" s="13">
        <v>0</v>
      </c>
      <c r="G1051" s="12" t="s">
        <v>46</v>
      </c>
      <c r="H1051" s="12" t="str">
        <f>VLOOKUP(LEFT(B1051,3),Table2[#All],2,)</f>
        <v>Electronics</v>
      </c>
      <c r="I1051" s="12" t="s">
        <v>1</v>
      </c>
      <c r="J1051" s="14">
        <f>VLOOKUP(Transaction!B1051,Product[#All],5,0)</f>
        <v>18000</v>
      </c>
      <c r="K1051" s="14">
        <f>VLOOKUP(Transaction!B1051,Product[#All],6,0)</f>
        <v>27000</v>
      </c>
      <c r="L1051" s="19">
        <f>Transaction[[#This Row],[QTY]]*Transaction[[#This Row],[PURCHASE PRICE]]</f>
        <v>1404000</v>
      </c>
      <c r="M1051" s="19">
        <f>Transaction[[#This Row],[QTY]]*Transaction[[#This Row],[SELLING PRICE]]</f>
        <v>2106000</v>
      </c>
      <c r="N1051" s="12">
        <f>DAY(Transaction[[#This Row],[DATE]])</f>
        <v>15</v>
      </c>
      <c r="O1051" s="12" t="str">
        <f>TEXT(Transaction[[#This Row],[DATE]],"mmm")</f>
        <v>Nov</v>
      </c>
      <c r="P1051" s="12">
        <f>YEAR(Transaction[[#This Row],[DATE]])</f>
        <v>2022</v>
      </c>
    </row>
    <row r="1052" spans="1:16" x14ac:dyDescent="0.3">
      <c r="A1052" s="11">
        <v>44881</v>
      </c>
      <c r="B1052" s="12" t="str" cm="1">
        <f t="array" ref="B1052">_xlfn.XLOOKUP(G1052,Product[[#All],[PRODUCT NAME]],Product[[#All],[CODE]],"",0,1)</f>
        <v>PRC001</v>
      </c>
      <c r="C1052" s="12">
        <v>76</v>
      </c>
      <c r="D1052" s="12" t="s">
        <v>53</v>
      </c>
      <c r="E1052" s="12" t="s">
        <v>52</v>
      </c>
      <c r="F1052" s="13">
        <v>0</v>
      </c>
      <c r="G1052" s="12" t="s">
        <v>21</v>
      </c>
      <c r="H1052" s="12" t="str">
        <f>VLOOKUP(LEFT(B1052,3),Table2[#All],2,)</f>
        <v>Personal Care</v>
      </c>
      <c r="I1052" s="12" t="s">
        <v>1</v>
      </c>
      <c r="J1052" s="14">
        <f>VLOOKUP(Transaction!B1052,Product[#All],5,0)</f>
        <v>18000</v>
      </c>
      <c r="K1052" s="14">
        <f>VLOOKUP(Transaction!B1052,Product[#All],6,0)</f>
        <v>21000</v>
      </c>
      <c r="L1052" s="19">
        <f>Transaction[[#This Row],[QTY]]*Transaction[[#This Row],[PURCHASE PRICE]]</f>
        <v>1368000</v>
      </c>
      <c r="M1052" s="19">
        <f>Transaction[[#This Row],[QTY]]*Transaction[[#This Row],[SELLING PRICE]]</f>
        <v>1596000</v>
      </c>
      <c r="N1052" s="12">
        <f>DAY(Transaction[[#This Row],[DATE]])</f>
        <v>16</v>
      </c>
      <c r="O1052" s="12" t="str">
        <f>TEXT(Transaction[[#This Row],[DATE]],"mmm")</f>
        <v>Nov</v>
      </c>
      <c r="P1052" s="12">
        <f>YEAR(Transaction[[#This Row],[DATE]])</f>
        <v>2022</v>
      </c>
    </row>
    <row r="1053" spans="1:16" x14ac:dyDescent="0.3">
      <c r="A1053" s="11">
        <v>44882</v>
      </c>
      <c r="B1053" s="12" t="str" cm="1">
        <f t="array" ref="B1053">_xlfn.XLOOKUP(G1053,Product[[#All],[PRODUCT NAME]],Product[[#All],[CODE]],"",0,1)</f>
        <v>BEV004</v>
      </c>
      <c r="C1053" s="12">
        <v>83</v>
      </c>
      <c r="D1053" s="12" t="s">
        <v>131</v>
      </c>
      <c r="E1053" s="12" t="s">
        <v>52</v>
      </c>
      <c r="F1053" s="13">
        <v>0</v>
      </c>
      <c r="G1053" s="12" t="s">
        <v>14</v>
      </c>
      <c r="H1053" s="12" t="str">
        <f>VLOOKUP(LEFT(B1053,3),Table2[#All],2,)</f>
        <v>Beverage</v>
      </c>
      <c r="I1053" s="12" t="s">
        <v>1</v>
      </c>
      <c r="J1053" s="14">
        <f>VLOOKUP(Transaction!B1053,Product[#All],5,0)</f>
        <v>8000</v>
      </c>
      <c r="K1053" s="14">
        <f>VLOOKUP(Transaction!B1053,Product[#All],6,0)</f>
        <v>10500</v>
      </c>
      <c r="L1053" s="19">
        <f>Transaction[[#This Row],[QTY]]*Transaction[[#This Row],[PURCHASE PRICE]]</f>
        <v>664000</v>
      </c>
      <c r="M1053" s="19">
        <f>Transaction[[#This Row],[QTY]]*Transaction[[#This Row],[SELLING PRICE]]</f>
        <v>871500</v>
      </c>
      <c r="N1053" s="12">
        <f>DAY(Transaction[[#This Row],[DATE]])</f>
        <v>17</v>
      </c>
      <c r="O1053" s="12" t="str">
        <f>TEXT(Transaction[[#This Row],[DATE]],"mmm")</f>
        <v>Nov</v>
      </c>
      <c r="P1053" s="12">
        <f>YEAR(Transaction[[#This Row],[DATE]])</f>
        <v>2022</v>
      </c>
    </row>
    <row r="1054" spans="1:16" x14ac:dyDescent="0.3">
      <c r="A1054" s="11">
        <v>44883</v>
      </c>
      <c r="B1054" s="12" t="str" cm="1">
        <f t="array" ref="B1054">_xlfn.XLOOKUP(G1054,Product[[#All],[PRODUCT NAME]],Product[[#All],[CODE]],"",0,1)</f>
        <v>STA001</v>
      </c>
      <c r="C1054" s="12">
        <v>76</v>
      </c>
      <c r="D1054" s="12" t="s">
        <v>130</v>
      </c>
      <c r="E1054" s="12" t="s">
        <v>52</v>
      </c>
      <c r="F1054" s="13">
        <v>0</v>
      </c>
      <c r="G1054" s="12" t="s">
        <v>31</v>
      </c>
      <c r="H1054" s="12" t="str">
        <f>VLOOKUP(LEFT(B1054,3),Table2[#All],2,)</f>
        <v>Stationery</v>
      </c>
      <c r="I1054" s="12" t="s">
        <v>1</v>
      </c>
      <c r="J1054" s="14">
        <f>VLOOKUP(Transaction!B1054,Product[#All],5,0)</f>
        <v>9500</v>
      </c>
      <c r="K1054" s="14">
        <f>VLOOKUP(Transaction!B1054,Product[#All],6,0)</f>
        <v>12000</v>
      </c>
      <c r="L1054" s="19">
        <f>Transaction[[#This Row],[QTY]]*Transaction[[#This Row],[PURCHASE PRICE]]</f>
        <v>722000</v>
      </c>
      <c r="M1054" s="19">
        <f>Transaction[[#This Row],[QTY]]*Transaction[[#This Row],[SELLING PRICE]]</f>
        <v>912000</v>
      </c>
      <c r="N1054" s="12">
        <f>DAY(Transaction[[#This Row],[DATE]])</f>
        <v>18</v>
      </c>
      <c r="O1054" s="12" t="str">
        <f>TEXT(Transaction[[#This Row],[DATE]],"mmm")</f>
        <v>Nov</v>
      </c>
      <c r="P1054" s="12">
        <f>YEAR(Transaction[[#This Row],[DATE]])</f>
        <v>2022</v>
      </c>
    </row>
    <row r="1055" spans="1:16" x14ac:dyDescent="0.3">
      <c r="A1055" s="11">
        <v>44884</v>
      </c>
      <c r="B1055" s="12" t="str" cm="1">
        <f t="array" ref="B1055">_xlfn.XLOOKUP(G1055,Product[[#All],[PRODUCT NAME]],Product[[#All],[CODE]],"",0,1)</f>
        <v>FOD010</v>
      </c>
      <c r="C1055" s="12">
        <v>88</v>
      </c>
      <c r="D1055" s="12" t="s">
        <v>131</v>
      </c>
      <c r="E1055" s="12" t="s">
        <v>132</v>
      </c>
      <c r="F1055" s="13">
        <v>0</v>
      </c>
      <c r="G1055" s="12" t="s">
        <v>10</v>
      </c>
      <c r="H1055" s="12" t="str">
        <f>VLOOKUP(LEFT(B1055,3),Table2[#All],2,)</f>
        <v>Food</v>
      </c>
      <c r="I1055" s="12" t="s">
        <v>1</v>
      </c>
      <c r="J1055" s="14">
        <f>VLOOKUP(Transaction!B1055,Product[#All],5,0)</f>
        <v>10000</v>
      </c>
      <c r="K1055" s="14">
        <f>VLOOKUP(Transaction!B1055,Product[#All],6,0)</f>
        <v>12500</v>
      </c>
      <c r="L1055" s="19">
        <f>Transaction[[#This Row],[QTY]]*Transaction[[#This Row],[PURCHASE PRICE]]</f>
        <v>880000</v>
      </c>
      <c r="M1055" s="19">
        <f>Transaction[[#This Row],[QTY]]*Transaction[[#This Row],[SELLING PRICE]]</f>
        <v>1100000</v>
      </c>
      <c r="N1055" s="12">
        <f>DAY(Transaction[[#This Row],[DATE]])</f>
        <v>19</v>
      </c>
      <c r="O1055" s="12" t="str">
        <f>TEXT(Transaction[[#This Row],[DATE]],"mmm")</f>
        <v>Nov</v>
      </c>
      <c r="P1055" s="12">
        <f>YEAR(Transaction[[#This Row],[DATE]])</f>
        <v>2022</v>
      </c>
    </row>
    <row r="1056" spans="1:16" x14ac:dyDescent="0.3">
      <c r="A1056" s="11">
        <v>44885</v>
      </c>
      <c r="B1056" s="12" t="str" cm="1">
        <f t="array" ref="B1056">_xlfn.XLOOKUP(G1056,Product[[#All],[PRODUCT NAME]],Product[[#All],[CODE]],"",0,1)</f>
        <v>STA008</v>
      </c>
      <c r="C1056" s="12">
        <v>75</v>
      </c>
      <c r="D1056" s="12" t="s">
        <v>130</v>
      </c>
      <c r="E1056" s="12" t="s">
        <v>132</v>
      </c>
      <c r="F1056" s="13">
        <v>0</v>
      </c>
      <c r="G1056" s="12" t="s">
        <v>38</v>
      </c>
      <c r="H1056" s="12" t="str">
        <f>VLOOKUP(LEFT(B1056,3),Table2[#All],2,)</f>
        <v>Stationery</v>
      </c>
      <c r="I1056" s="12" t="s">
        <v>1</v>
      </c>
      <c r="J1056" s="14">
        <f>VLOOKUP(Transaction!B1056,Product[#All],5,0)</f>
        <v>5000</v>
      </c>
      <c r="K1056" s="14">
        <f>VLOOKUP(Transaction!B1056,Product[#All],6,0)</f>
        <v>7500</v>
      </c>
      <c r="L1056" s="19">
        <f>Transaction[[#This Row],[QTY]]*Transaction[[#This Row],[PURCHASE PRICE]]</f>
        <v>375000</v>
      </c>
      <c r="M1056" s="19">
        <f>Transaction[[#This Row],[QTY]]*Transaction[[#This Row],[SELLING PRICE]]</f>
        <v>562500</v>
      </c>
      <c r="N1056" s="12">
        <f>DAY(Transaction[[#This Row],[DATE]])</f>
        <v>20</v>
      </c>
      <c r="O1056" s="12" t="str">
        <f>TEXT(Transaction[[#This Row],[DATE]],"mmm")</f>
        <v>Nov</v>
      </c>
      <c r="P1056" s="12">
        <f>YEAR(Transaction[[#This Row],[DATE]])</f>
        <v>2022</v>
      </c>
    </row>
    <row r="1057" spans="1:16" x14ac:dyDescent="0.3">
      <c r="A1057" s="11">
        <v>44886</v>
      </c>
      <c r="B1057" s="12" t="str" cm="1">
        <f t="array" ref="B1057">_xlfn.XLOOKUP(G1057,Product[[#All],[PRODUCT NAME]],Product[[#All],[CODE]],"",0,1)</f>
        <v>STA003</v>
      </c>
      <c r="C1057" s="12">
        <v>80</v>
      </c>
      <c r="D1057" s="12" t="s">
        <v>131</v>
      </c>
      <c r="E1057" s="12" t="s">
        <v>132</v>
      </c>
      <c r="F1057" s="13">
        <v>0</v>
      </c>
      <c r="G1057" s="12" t="s">
        <v>33</v>
      </c>
      <c r="H1057" s="12" t="str">
        <f>VLOOKUP(LEFT(B1057,3),Table2[#All],2,)</f>
        <v>Stationery</v>
      </c>
      <c r="I1057" s="12" t="s">
        <v>1</v>
      </c>
      <c r="J1057" s="14">
        <f>VLOOKUP(Transaction!B1057,Product[#All],5,0)</f>
        <v>2500</v>
      </c>
      <c r="K1057" s="14">
        <f>VLOOKUP(Transaction!B1057,Product[#All],6,0)</f>
        <v>4000</v>
      </c>
      <c r="L1057" s="19">
        <f>Transaction[[#This Row],[QTY]]*Transaction[[#This Row],[PURCHASE PRICE]]</f>
        <v>200000</v>
      </c>
      <c r="M1057" s="19">
        <f>Transaction[[#This Row],[QTY]]*Transaction[[#This Row],[SELLING PRICE]]</f>
        <v>320000</v>
      </c>
      <c r="N1057" s="12">
        <f>DAY(Transaction[[#This Row],[DATE]])</f>
        <v>21</v>
      </c>
      <c r="O1057" s="12" t="str">
        <f>TEXT(Transaction[[#This Row],[DATE]],"mmm")</f>
        <v>Nov</v>
      </c>
      <c r="P1057" s="12">
        <f>YEAR(Transaction[[#This Row],[DATE]])</f>
        <v>2022</v>
      </c>
    </row>
    <row r="1058" spans="1:16" x14ac:dyDescent="0.3">
      <c r="A1058" s="11">
        <v>44887</v>
      </c>
      <c r="B1058" s="12" t="str" cm="1">
        <f t="array" ref="B1058">_xlfn.XLOOKUP(G1058,Product[[#All],[PRODUCT NAME]],Product[[#All],[CODE]],"",0,1)</f>
        <v>FOD007</v>
      </c>
      <c r="C1058" s="12">
        <v>72</v>
      </c>
      <c r="D1058" s="12" t="s">
        <v>131</v>
      </c>
      <c r="E1058" s="12" t="s">
        <v>132</v>
      </c>
      <c r="F1058" s="13">
        <v>0</v>
      </c>
      <c r="G1058" s="12" t="s">
        <v>7</v>
      </c>
      <c r="H1058" s="12" t="str">
        <f>VLOOKUP(LEFT(B1058,3),Table2[#All],2,)</f>
        <v>Food</v>
      </c>
      <c r="I1058" s="12" t="s">
        <v>1</v>
      </c>
      <c r="J1058" s="14">
        <f>VLOOKUP(Transaction!B1058,Product[#All],5,0)</f>
        <v>7200</v>
      </c>
      <c r="K1058" s="14">
        <f>VLOOKUP(Transaction!B1058,Product[#All],6,0)</f>
        <v>9500</v>
      </c>
      <c r="L1058" s="19">
        <f>Transaction[[#This Row],[QTY]]*Transaction[[#This Row],[PURCHASE PRICE]]</f>
        <v>518400</v>
      </c>
      <c r="M1058" s="19">
        <f>Transaction[[#This Row],[QTY]]*Transaction[[#This Row],[SELLING PRICE]]</f>
        <v>684000</v>
      </c>
      <c r="N1058" s="12">
        <f>DAY(Transaction[[#This Row],[DATE]])</f>
        <v>22</v>
      </c>
      <c r="O1058" s="12" t="str">
        <f>TEXT(Transaction[[#This Row],[DATE]],"mmm")</f>
        <v>Nov</v>
      </c>
      <c r="P1058" s="12">
        <f>YEAR(Transaction[[#This Row],[DATE]])</f>
        <v>2022</v>
      </c>
    </row>
    <row r="1059" spans="1:16" x14ac:dyDescent="0.3">
      <c r="A1059" s="11">
        <v>44888</v>
      </c>
      <c r="B1059" s="12" t="str" cm="1">
        <f t="array" ref="B1059">_xlfn.XLOOKUP(G1059,Product[[#All],[PRODUCT NAME]],Product[[#All],[CODE]],"",0,1)</f>
        <v>BEV006</v>
      </c>
      <c r="C1059" s="12">
        <v>90</v>
      </c>
      <c r="D1059" s="12" t="s">
        <v>131</v>
      </c>
      <c r="E1059" s="12" t="s">
        <v>132</v>
      </c>
      <c r="F1059" s="13">
        <v>0</v>
      </c>
      <c r="G1059" s="12" t="s">
        <v>16</v>
      </c>
      <c r="H1059" s="12" t="str">
        <f>VLOOKUP(LEFT(B1059,3),Table2[#All],2,)</f>
        <v>Beverage</v>
      </c>
      <c r="I1059" s="12" t="s">
        <v>1</v>
      </c>
      <c r="J1059" s="14">
        <f>VLOOKUP(Transaction!B1059,Product[#All],5,0)</f>
        <v>7200</v>
      </c>
      <c r="K1059" s="14">
        <f>VLOOKUP(Transaction!B1059,Product[#All],6,0)</f>
        <v>9500</v>
      </c>
      <c r="L1059" s="19">
        <f>Transaction[[#This Row],[QTY]]*Transaction[[#This Row],[PURCHASE PRICE]]</f>
        <v>648000</v>
      </c>
      <c r="M1059" s="19">
        <f>Transaction[[#This Row],[QTY]]*Transaction[[#This Row],[SELLING PRICE]]</f>
        <v>855000</v>
      </c>
      <c r="N1059" s="12">
        <f>DAY(Transaction[[#This Row],[DATE]])</f>
        <v>23</v>
      </c>
      <c r="O1059" s="12" t="str">
        <f>TEXT(Transaction[[#This Row],[DATE]],"mmm")</f>
        <v>Nov</v>
      </c>
      <c r="P1059" s="12">
        <f>YEAR(Transaction[[#This Row],[DATE]])</f>
        <v>2022</v>
      </c>
    </row>
    <row r="1060" spans="1:16" x14ac:dyDescent="0.3">
      <c r="A1060" s="11">
        <v>44889</v>
      </c>
      <c r="B1060" s="12" t="str" cm="1">
        <f t="array" ref="B1060">_xlfn.XLOOKUP(G1060,Product[[#All],[PRODUCT NAME]],Product[[#All],[CODE]],"",0,1)</f>
        <v>FOD003</v>
      </c>
      <c r="C1060" s="12">
        <v>85</v>
      </c>
      <c r="D1060" s="12" t="s">
        <v>131</v>
      </c>
      <c r="E1060" s="12" t="s">
        <v>52</v>
      </c>
      <c r="F1060" s="13">
        <v>0</v>
      </c>
      <c r="G1060" s="12" t="s">
        <v>3</v>
      </c>
      <c r="H1060" s="12" t="str">
        <f>VLOOKUP(LEFT(B1060,3),Table2[#All],2,)</f>
        <v>Food</v>
      </c>
      <c r="I1060" s="12" t="s">
        <v>1</v>
      </c>
      <c r="J1060" s="14">
        <f>VLOOKUP(Transaction!B1060,Product[#All],5,0)</f>
        <v>8750</v>
      </c>
      <c r="K1060" s="14">
        <f>VLOOKUP(Transaction!B1060,Product[#All],6,0)</f>
        <v>10500</v>
      </c>
      <c r="L1060" s="19">
        <f>Transaction[[#This Row],[QTY]]*Transaction[[#This Row],[PURCHASE PRICE]]</f>
        <v>743750</v>
      </c>
      <c r="M1060" s="19">
        <f>Transaction[[#This Row],[QTY]]*Transaction[[#This Row],[SELLING PRICE]]</f>
        <v>892500</v>
      </c>
      <c r="N1060" s="12">
        <f>DAY(Transaction[[#This Row],[DATE]])</f>
        <v>24</v>
      </c>
      <c r="O1060" s="12" t="str">
        <f>TEXT(Transaction[[#This Row],[DATE]],"mmm")</f>
        <v>Nov</v>
      </c>
      <c r="P1060" s="12">
        <f>YEAR(Transaction[[#This Row],[DATE]])</f>
        <v>2022</v>
      </c>
    </row>
    <row r="1061" spans="1:16" x14ac:dyDescent="0.3">
      <c r="A1061" s="11">
        <v>44890</v>
      </c>
      <c r="B1061" s="12" t="str" cm="1">
        <f t="array" ref="B1061">_xlfn.XLOOKUP(G1061,Product[[#All],[PRODUCT NAME]],Product[[#All],[CODE]],"",0,1)</f>
        <v>STA004</v>
      </c>
      <c r="C1061" s="12">
        <v>77</v>
      </c>
      <c r="D1061" s="12" t="s">
        <v>130</v>
      </c>
      <c r="E1061" s="12" t="s">
        <v>132</v>
      </c>
      <c r="F1061" s="13">
        <v>0</v>
      </c>
      <c r="G1061" s="12" t="s">
        <v>34</v>
      </c>
      <c r="H1061" s="12" t="str">
        <f>VLOOKUP(LEFT(B1061,3),Table2[#All],2,)</f>
        <v>Stationery</v>
      </c>
      <c r="I1061" s="12" t="s">
        <v>1</v>
      </c>
      <c r="J1061" s="14">
        <f>VLOOKUP(Transaction!B1061,Product[#All],5,0)</f>
        <v>1800</v>
      </c>
      <c r="K1061" s="14">
        <f>VLOOKUP(Transaction!B1061,Product[#All],6,0)</f>
        <v>3000</v>
      </c>
      <c r="L1061" s="19">
        <f>Transaction[[#This Row],[QTY]]*Transaction[[#This Row],[PURCHASE PRICE]]</f>
        <v>138600</v>
      </c>
      <c r="M1061" s="19">
        <f>Transaction[[#This Row],[QTY]]*Transaction[[#This Row],[SELLING PRICE]]</f>
        <v>231000</v>
      </c>
      <c r="N1061" s="12">
        <f>DAY(Transaction[[#This Row],[DATE]])</f>
        <v>25</v>
      </c>
      <c r="O1061" s="12" t="str">
        <f>TEXT(Transaction[[#This Row],[DATE]],"mmm")</f>
        <v>Nov</v>
      </c>
      <c r="P1061" s="12">
        <f>YEAR(Transaction[[#This Row],[DATE]])</f>
        <v>2022</v>
      </c>
    </row>
    <row r="1062" spans="1:16" x14ac:dyDescent="0.3">
      <c r="A1062" s="11">
        <v>44891</v>
      </c>
      <c r="B1062" s="12" t="str" cm="1">
        <f t="array" ref="B1062">_xlfn.XLOOKUP(G1062,Product[[#All],[PRODUCT NAME]],Product[[#All],[CODE]],"",0,1)</f>
        <v>BEV004</v>
      </c>
      <c r="C1062" s="12">
        <v>86</v>
      </c>
      <c r="D1062" s="12" t="s">
        <v>53</v>
      </c>
      <c r="E1062" s="12" t="s">
        <v>132</v>
      </c>
      <c r="F1062" s="13">
        <v>0</v>
      </c>
      <c r="G1062" s="12" t="s">
        <v>14</v>
      </c>
      <c r="H1062" s="12" t="str">
        <f>VLOOKUP(LEFT(B1062,3),Table2[#All],2,)</f>
        <v>Beverage</v>
      </c>
      <c r="I1062" s="12" t="s">
        <v>1</v>
      </c>
      <c r="J1062" s="14">
        <f>VLOOKUP(Transaction!B1062,Product[#All],5,0)</f>
        <v>8000</v>
      </c>
      <c r="K1062" s="14">
        <f>VLOOKUP(Transaction!B1062,Product[#All],6,0)</f>
        <v>10500</v>
      </c>
      <c r="L1062" s="19">
        <f>Transaction[[#This Row],[QTY]]*Transaction[[#This Row],[PURCHASE PRICE]]</f>
        <v>688000</v>
      </c>
      <c r="M1062" s="19">
        <f>Transaction[[#This Row],[QTY]]*Transaction[[#This Row],[SELLING PRICE]]</f>
        <v>903000</v>
      </c>
      <c r="N1062" s="12">
        <f>DAY(Transaction[[#This Row],[DATE]])</f>
        <v>26</v>
      </c>
      <c r="O1062" s="12" t="str">
        <f>TEXT(Transaction[[#This Row],[DATE]],"mmm")</f>
        <v>Nov</v>
      </c>
      <c r="P1062" s="12">
        <f>YEAR(Transaction[[#This Row],[DATE]])</f>
        <v>2022</v>
      </c>
    </row>
    <row r="1063" spans="1:16" x14ac:dyDescent="0.3">
      <c r="A1063" s="11">
        <v>44892</v>
      </c>
      <c r="B1063" s="12" t="str" cm="1">
        <f t="array" ref="B1063">_xlfn.XLOOKUP(G1063,Product[[#All],[PRODUCT NAME]],Product[[#All],[CODE]],"",0,1)</f>
        <v>BEV009</v>
      </c>
      <c r="C1063" s="12">
        <v>86</v>
      </c>
      <c r="D1063" s="12" t="s">
        <v>131</v>
      </c>
      <c r="E1063" s="12" t="s">
        <v>52</v>
      </c>
      <c r="F1063" s="13">
        <v>0</v>
      </c>
      <c r="G1063" s="12" t="s">
        <v>19</v>
      </c>
      <c r="H1063" s="12" t="str">
        <f>VLOOKUP(LEFT(B1063,3),Table2[#All],2,)</f>
        <v>Beverage</v>
      </c>
      <c r="I1063" s="12" t="s">
        <v>1</v>
      </c>
      <c r="J1063" s="14">
        <f>VLOOKUP(Transaction!B1063,Product[#All],5,0)</f>
        <v>6500</v>
      </c>
      <c r="K1063" s="14">
        <f>VLOOKUP(Transaction!B1063,Product[#All],6,0)</f>
        <v>8500</v>
      </c>
      <c r="L1063" s="19">
        <f>Transaction[[#This Row],[QTY]]*Transaction[[#This Row],[PURCHASE PRICE]]</f>
        <v>559000</v>
      </c>
      <c r="M1063" s="19">
        <f>Transaction[[#This Row],[QTY]]*Transaction[[#This Row],[SELLING PRICE]]</f>
        <v>731000</v>
      </c>
      <c r="N1063" s="12">
        <f>DAY(Transaction[[#This Row],[DATE]])</f>
        <v>27</v>
      </c>
      <c r="O1063" s="12" t="str">
        <f>TEXT(Transaction[[#This Row],[DATE]],"mmm")</f>
        <v>Nov</v>
      </c>
      <c r="P1063" s="12">
        <f>YEAR(Transaction[[#This Row],[DATE]])</f>
        <v>2022</v>
      </c>
    </row>
    <row r="1064" spans="1:16" x14ac:dyDescent="0.3">
      <c r="A1064" s="11">
        <v>44893</v>
      </c>
      <c r="B1064" s="12" t="str" cm="1">
        <f t="array" ref="B1064">_xlfn.XLOOKUP(G1064,Product[[#All],[PRODUCT NAME]],Product[[#All],[CODE]],"",0,1)</f>
        <v>BEV009</v>
      </c>
      <c r="C1064" s="12">
        <v>77</v>
      </c>
      <c r="D1064" s="12" t="s">
        <v>131</v>
      </c>
      <c r="E1064" s="12" t="s">
        <v>52</v>
      </c>
      <c r="F1064" s="13">
        <v>0</v>
      </c>
      <c r="G1064" s="12" t="s">
        <v>19</v>
      </c>
      <c r="H1064" s="12" t="str">
        <f>VLOOKUP(LEFT(B1064,3),Table2[#All],2,)</f>
        <v>Beverage</v>
      </c>
      <c r="I1064" s="12" t="s">
        <v>1</v>
      </c>
      <c r="J1064" s="14">
        <f>VLOOKUP(Transaction!B1064,Product[#All],5,0)</f>
        <v>6500</v>
      </c>
      <c r="K1064" s="14">
        <f>VLOOKUP(Transaction!B1064,Product[#All],6,0)</f>
        <v>8500</v>
      </c>
      <c r="L1064" s="19">
        <f>Transaction[[#This Row],[QTY]]*Transaction[[#This Row],[PURCHASE PRICE]]</f>
        <v>500500</v>
      </c>
      <c r="M1064" s="19">
        <f>Transaction[[#This Row],[QTY]]*Transaction[[#This Row],[SELLING PRICE]]</f>
        <v>654500</v>
      </c>
      <c r="N1064" s="12">
        <f>DAY(Transaction[[#This Row],[DATE]])</f>
        <v>28</v>
      </c>
      <c r="O1064" s="12" t="str">
        <f>TEXT(Transaction[[#This Row],[DATE]],"mmm")</f>
        <v>Nov</v>
      </c>
      <c r="P1064" s="12">
        <f>YEAR(Transaction[[#This Row],[DATE]])</f>
        <v>2022</v>
      </c>
    </row>
    <row r="1065" spans="1:16" x14ac:dyDescent="0.3">
      <c r="A1065" s="11">
        <v>44894</v>
      </c>
      <c r="B1065" s="12" t="str" cm="1">
        <f t="array" ref="B1065">_xlfn.XLOOKUP(G1065,Product[[#All],[PRODUCT NAME]],Product[[#All],[CODE]],"",0,1)</f>
        <v>PRC002</v>
      </c>
      <c r="C1065" s="12">
        <v>82</v>
      </c>
      <c r="D1065" s="12" t="s">
        <v>53</v>
      </c>
      <c r="E1065" s="12" t="s">
        <v>132</v>
      </c>
      <c r="F1065" s="13">
        <v>0</v>
      </c>
      <c r="G1065" s="12" t="s">
        <v>22</v>
      </c>
      <c r="H1065" s="12" t="str">
        <f>VLOOKUP(LEFT(B1065,3),Table2[#All],2,)</f>
        <v>Personal Care</v>
      </c>
      <c r="I1065" s="12" t="s">
        <v>1</v>
      </c>
      <c r="J1065" s="14">
        <f>VLOOKUP(Transaction!B1065,Product[#All],5,0)</f>
        <v>15000</v>
      </c>
      <c r="K1065" s="14">
        <f>VLOOKUP(Transaction!B1065,Product[#All],6,0)</f>
        <v>18000</v>
      </c>
      <c r="L1065" s="19">
        <f>Transaction[[#This Row],[QTY]]*Transaction[[#This Row],[PURCHASE PRICE]]</f>
        <v>1230000</v>
      </c>
      <c r="M1065" s="19">
        <f>Transaction[[#This Row],[QTY]]*Transaction[[#This Row],[SELLING PRICE]]</f>
        <v>1476000</v>
      </c>
      <c r="N1065" s="12">
        <f>DAY(Transaction[[#This Row],[DATE]])</f>
        <v>29</v>
      </c>
      <c r="O1065" s="12" t="str">
        <f>TEXT(Transaction[[#This Row],[DATE]],"mmm")</f>
        <v>Nov</v>
      </c>
      <c r="P1065" s="12">
        <f>YEAR(Transaction[[#This Row],[DATE]])</f>
        <v>2022</v>
      </c>
    </row>
    <row r="1066" spans="1:16" x14ac:dyDescent="0.3">
      <c r="A1066" s="11">
        <v>44895</v>
      </c>
      <c r="B1066" s="12" t="str" cm="1">
        <f t="array" ref="B1066">_xlfn.XLOOKUP(G1066,Product[[#All],[PRODUCT NAME]],Product[[#All],[CODE]],"",0,1)</f>
        <v>BEV010</v>
      </c>
      <c r="C1066" s="12">
        <v>88</v>
      </c>
      <c r="D1066" s="12" t="s">
        <v>131</v>
      </c>
      <c r="E1066" s="12" t="s">
        <v>52</v>
      </c>
      <c r="F1066" s="13">
        <v>0</v>
      </c>
      <c r="G1066" s="12" t="s">
        <v>20</v>
      </c>
      <c r="H1066" s="12" t="str">
        <f>VLOOKUP(LEFT(B1066,3),Table2[#All],2,)</f>
        <v>Beverage</v>
      </c>
      <c r="I1066" s="12" t="s">
        <v>1</v>
      </c>
      <c r="J1066" s="14">
        <f>VLOOKUP(Transaction!B1066,Product[#All],5,0)</f>
        <v>12000</v>
      </c>
      <c r="K1066" s="14">
        <f>VLOOKUP(Transaction!B1066,Product[#All],6,0)</f>
        <v>15500</v>
      </c>
      <c r="L1066" s="19">
        <f>Transaction[[#This Row],[QTY]]*Transaction[[#This Row],[PURCHASE PRICE]]</f>
        <v>1056000</v>
      </c>
      <c r="M1066" s="19">
        <f>Transaction[[#This Row],[QTY]]*Transaction[[#This Row],[SELLING PRICE]]</f>
        <v>1364000</v>
      </c>
      <c r="N1066" s="12">
        <f>DAY(Transaction[[#This Row],[DATE]])</f>
        <v>30</v>
      </c>
      <c r="O1066" s="12" t="str">
        <f>TEXT(Transaction[[#This Row],[DATE]],"mmm")</f>
        <v>Nov</v>
      </c>
      <c r="P1066" s="12">
        <f>YEAR(Transaction[[#This Row],[DATE]])</f>
        <v>2022</v>
      </c>
    </row>
    <row r="1067" spans="1:16" x14ac:dyDescent="0.3">
      <c r="A1067" s="11">
        <v>44896</v>
      </c>
      <c r="B1067" s="12" t="str" cm="1">
        <f t="array" ref="B1067">_xlfn.XLOOKUP(G1067,Product[[#All],[PRODUCT NAME]],Product[[#All],[CODE]],"",0,1)</f>
        <v>BEV002</v>
      </c>
      <c r="C1067" s="12">
        <v>79</v>
      </c>
      <c r="D1067" s="12" t="s">
        <v>130</v>
      </c>
      <c r="E1067" s="12" t="s">
        <v>132</v>
      </c>
      <c r="F1067" s="13">
        <v>0</v>
      </c>
      <c r="G1067" s="12" t="s">
        <v>12</v>
      </c>
      <c r="H1067" s="12" t="str">
        <f>VLOOKUP(LEFT(B1067,3),Table2[#All],2,)</f>
        <v>Beverage</v>
      </c>
      <c r="I1067" s="12" t="s">
        <v>1</v>
      </c>
      <c r="J1067" s="14">
        <f>VLOOKUP(Transaction!B1067,Product[#All],5,0)</f>
        <v>2500</v>
      </c>
      <c r="K1067" s="14">
        <f>VLOOKUP(Transaction!B1067,Product[#All],6,0)</f>
        <v>4000</v>
      </c>
      <c r="L1067" s="19">
        <f>Transaction[[#This Row],[QTY]]*Transaction[[#This Row],[PURCHASE PRICE]]</f>
        <v>197500</v>
      </c>
      <c r="M1067" s="19">
        <f>Transaction[[#This Row],[QTY]]*Transaction[[#This Row],[SELLING PRICE]]</f>
        <v>316000</v>
      </c>
      <c r="N1067" s="12">
        <f>DAY(Transaction[[#This Row],[DATE]])</f>
        <v>1</v>
      </c>
      <c r="O1067" s="12" t="str">
        <f>TEXT(Transaction[[#This Row],[DATE]],"mmm")</f>
        <v>Dec</v>
      </c>
      <c r="P1067" s="12">
        <f>YEAR(Transaction[[#This Row],[DATE]])</f>
        <v>2022</v>
      </c>
    </row>
    <row r="1068" spans="1:16" x14ac:dyDescent="0.3">
      <c r="A1068" s="11">
        <v>44897</v>
      </c>
      <c r="B1068" s="12" t="str" cm="1">
        <f t="array" ref="B1068">_xlfn.XLOOKUP(G1068,Product[[#All],[PRODUCT NAME]],Product[[#All],[CODE]],"",0,1)</f>
        <v>BEV002</v>
      </c>
      <c r="C1068" s="12">
        <v>76</v>
      </c>
      <c r="D1068" s="12" t="s">
        <v>53</v>
      </c>
      <c r="E1068" s="12" t="s">
        <v>132</v>
      </c>
      <c r="F1068" s="13">
        <v>0</v>
      </c>
      <c r="G1068" s="12" t="s">
        <v>12</v>
      </c>
      <c r="H1068" s="12" t="str">
        <f>VLOOKUP(LEFT(B1068,3),Table2[#All],2,)</f>
        <v>Beverage</v>
      </c>
      <c r="I1068" s="12" t="s">
        <v>1</v>
      </c>
      <c r="J1068" s="14">
        <f>VLOOKUP(Transaction!B1068,Product[#All],5,0)</f>
        <v>2500</v>
      </c>
      <c r="K1068" s="14">
        <f>VLOOKUP(Transaction!B1068,Product[#All],6,0)</f>
        <v>4000</v>
      </c>
      <c r="L1068" s="19">
        <f>Transaction[[#This Row],[QTY]]*Transaction[[#This Row],[PURCHASE PRICE]]</f>
        <v>190000</v>
      </c>
      <c r="M1068" s="19">
        <f>Transaction[[#This Row],[QTY]]*Transaction[[#This Row],[SELLING PRICE]]</f>
        <v>304000</v>
      </c>
      <c r="N1068" s="12">
        <f>DAY(Transaction[[#This Row],[DATE]])</f>
        <v>2</v>
      </c>
      <c r="O1068" s="12" t="str">
        <f>TEXT(Transaction[[#This Row],[DATE]],"mmm")</f>
        <v>Dec</v>
      </c>
      <c r="P1068" s="12">
        <f>YEAR(Transaction[[#This Row],[DATE]])</f>
        <v>2022</v>
      </c>
    </row>
    <row r="1069" spans="1:16" x14ac:dyDescent="0.3">
      <c r="A1069" s="11">
        <v>44898</v>
      </c>
      <c r="B1069" s="12" t="str" cm="1">
        <f t="array" ref="B1069">_xlfn.XLOOKUP(G1069,Product[[#All],[PRODUCT NAME]],Product[[#All],[CODE]],"",0,1)</f>
        <v>FOD010</v>
      </c>
      <c r="C1069" s="12">
        <v>75</v>
      </c>
      <c r="D1069" s="12" t="s">
        <v>130</v>
      </c>
      <c r="E1069" s="12" t="s">
        <v>132</v>
      </c>
      <c r="F1069" s="13">
        <v>0</v>
      </c>
      <c r="G1069" s="12" t="s">
        <v>10</v>
      </c>
      <c r="H1069" s="12" t="str">
        <f>VLOOKUP(LEFT(B1069,3),Table2[#All],2,)</f>
        <v>Food</v>
      </c>
      <c r="I1069" s="12" t="s">
        <v>1</v>
      </c>
      <c r="J1069" s="14">
        <f>VLOOKUP(Transaction!B1069,Product[#All],5,0)</f>
        <v>10000</v>
      </c>
      <c r="K1069" s="14">
        <f>VLOOKUP(Transaction!B1069,Product[#All],6,0)</f>
        <v>12500</v>
      </c>
      <c r="L1069" s="19">
        <f>Transaction[[#This Row],[QTY]]*Transaction[[#This Row],[PURCHASE PRICE]]</f>
        <v>750000</v>
      </c>
      <c r="M1069" s="19">
        <f>Transaction[[#This Row],[QTY]]*Transaction[[#This Row],[SELLING PRICE]]</f>
        <v>937500</v>
      </c>
      <c r="N1069" s="12">
        <f>DAY(Transaction[[#This Row],[DATE]])</f>
        <v>3</v>
      </c>
      <c r="O1069" s="12" t="str">
        <f>TEXT(Transaction[[#This Row],[DATE]],"mmm")</f>
        <v>Dec</v>
      </c>
      <c r="P1069" s="12">
        <f>YEAR(Transaction[[#This Row],[DATE]])</f>
        <v>2022</v>
      </c>
    </row>
    <row r="1070" spans="1:16" x14ac:dyDescent="0.3">
      <c r="A1070" s="11">
        <v>44899</v>
      </c>
      <c r="B1070" s="12" t="str" cm="1">
        <f t="array" ref="B1070">_xlfn.XLOOKUP(G1070,Product[[#All],[PRODUCT NAME]],Product[[#All],[CODE]],"",0,1)</f>
        <v>FOD005</v>
      </c>
      <c r="C1070" s="12">
        <v>80</v>
      </c>
      <c r="D1070" s="12" t="s">
        <v>53</v>
      </c>
      <c r="E1070" s="12" t="s">
        <v>132</v>
      </c>
      <c r="F1070" s="13">
        <v>0</v>
      </c>
      <c r="G1070" s="12" t="s">
        <v>5</v>
      </c>
      <c r="H1070" s="12" t="str">
        <f>VLOOKUP(LEFT(B1070,3),Table2[#All],2,)</f>
        <v>Food</v>
      </c>
      <c r="I1070" s="12" t="s">
        <v>1</v>
      </c>
      <c r="J1070" s="14">
        <f>VLOOKUP(Transaction!B1070,Product[#All],5,0)</f>
        <v>12500</v>
      </c>
      <c r="K1070" s="14">
        <f>VLOOKUP(Transaction!B1070,Product[#All],6,0)</f>
        <v>15000</v>
      </c>
      <c r="L1070" s="19">
        <f>Transaction[[#This Row],[QTY]]*Transaction[[#This Row],[PURCHASE PRICE]]</f>
        <v>1000000</v>
      </c>
      <c r="M1070" s="19">
        <f>Transaction[[#This Row],[QTY]]*Transaction[[#This Row],[SELLING PRICE]]</f>
        <v>1200000</v>
      </c>
      <c r="N1070" s="12">
        <f>DAY(Transaction[[#This Row],[DATE]])</f>
        <v>4</v>
      </c>
      <c r="O1070" s="12" t="str">
        <f>TEXT(Transaction[[#This Row],[DATE]],"mmm")</f>
        <v>Dec</v>
      </c>
      <c r="P1070" s="12">
        <f>YEAR(Transaction[[#This Row],[DATE]])</f>
        <v>2022</v>
      </c>
    </row>
    <row r="1071" spans="1:16" x14ac:dyDescent="0.3">
      <c r="A1071" s="11">
        <v>44900</v>
      </c>
      <c r="B1071" s="12" t="str" cm="1">
        <f t="array" ref="B1071">_xlfn.XLOOKUP(G1071,Product[[#All],[PRODUCT NAME]],Product[[#All],[CODE]],"",0,1)</f>
        <v>BEV009</v>
      </c>
      <c r="C1071" s="12">
        <v>78</v>
      </c>
      <c r="D1071" s="12" t="s">
        <v>53</v>
      </c>
      <c r="E1071" s="12" t="s">
        <v>52</v>
      </c>
      <c r="F1071" s="13">
        <v>0</v>
      </c>
      <c r="G1071" s="12" t="s">
        <v>19</v>
      </c>
      <c r="H1071" s="12" t="str">
        <f>VLOOKUP(LEFT(B1071,3),Table2[#All],2,)</f>
        <v>Beverage</v>
      </c>
      <c r="I1071" s="12" t="s">
        <v>1</v>
      </c>
      <c r="J1071" s="14">
        <f>VLOOKUP(Transaction!B1071,Product[#All],5,0)</f>
        <v>6500</v>
      </c>
      <c r="K1071" s="14">
        <f>VLOOKUP(Transaction!B1071,Product[#All],6,0)</f>
        <v>8500</v>
      </c>
      <c r="L1071" s="19">
        <f>Transaction[[#This Row],[QTY]]*Transaction[[#This Row],[PURCHASE PRICE]]</f>
        <v>507000</v>
      </c>
      <c r="M1071" s="19">
        <f>Transaction[[#This Row],[QTY]]*Transaction[[#This Row],[SELLING PRICE]]</f>
        <v>663000</v>
      </c>
      <c r="N1071" s="12">
        <f>DAY(Transaction[[#This Row],[DATE]])</f>
        <v>5</v>
      </c>
      <c r="O1071" s="12" t="str">
        <f>TEXT(Transaction[[#This Row],[DATE]],"mmm")</f>
        <v>Dec</v>
      </c>
      <c r="P1071" s="12">
        <f>YEAR(Transaction[[#This Row],[DATE]])</f>
        <v>2022</v>
      </c>
    </row>
    <row r="1072" spans="1:16" x14ac:dyDescent="0.3">
      <c r="A1072" s="11">
        <v>44901</v>
      </c>
      <c r="B1072" s="12" t="str" cm="1">
        <f t="array" ref="B1072">_xlfn.XLOOKUP(G1072,Product[[#All],[PRODUCT NAME]],Product[[#All],[CODE]],"",0,1)</f>
        <v>FOD009</v>
      </c>
      <c r="C1072" s="12">
        <v>80</v>
      </c>
      <c r="D1072" s="12" t="s">
        <v>130</v>
      </c>
      <c r="E1072" s="12" t="s">
        <v>52</v>
      </c>
      <c r="F1072" s="13">
        <v>0</v>
      </c>
      <c r="G1072" s="12" t="s">
        <v>9</v>
      </c>
      <c r="H1072" s="12" t="str">
        <f>VLOOKUP(LEFT(B1072,3),Table2[#All],2,)</f>
        <v>Food</v>
      </c>
      <c r="I1072" s="12" t="s">
        <v>1</v>
      </c>
      <c r="J1072" s="14">
        <f>VLOOKUP(Transaction!B1072,Product[#All],5,0)</f>
        <v>5500</v>
      </c>
      <c r="K1072" s="14">
        <f>VLOOKUP(Transaction!B1072,Product[#All],6,0)</f>
        <v>7250</v>
      </c>
      <c r="L1072" s="19">
        <f>Transaction[[#This Row],[QTY]]*Transaction[[#This Row],[PURCHASE PRICE]]</f>
        <v>440000</v>
      </c>
      <c r="M1072" s="19">
        <f>Transaction[[#This Row],[QTY]]*Transaction[[#This Row],[SELLING PRICE]]</f>
        <v>580000</v>
      </c>
      <c r="N1072" s="12">
        <f>DAY(Transaction[[#This Row],[DATE]])</f>
        <v>6</v>
      </c>
      <c r="O1072" s="12" t="str">
        <f>TEXT(Transaction[[#This Row],[DATE]],"mmm")</f>
        <v>Dec</v>
      </c>
      <c r="P1072" s="12">
        <f>YEAR(Transaction[[#This Row],[DATE]])</f>
        <v>2022</v>
      </c>
    </row>
    <row r="1073" spans="1:16" x14ac:dyDescent="0.3">
      <c r="A1073" s="11">
        <v>44902</v>
      </c>
      <c r="B1073" s="12" t="str" cm="1">
        <f t="array" ref="B1073">_xlfn.XLOOKUP(G1073,Product[[#All],[PRODUCT NAME]],Product[[#All],[CODE]],"",0,1)</f>
        <v>PRC003</v>
      </c>
      <c r="C1073" s="12">
        <v>87</v>
      </c>
      <c r="D1073" s="12" t="s">
        <v>130</v>
      </c>
      <c r="E1073" s="12" t="s">
        <v>132</v>
      </c>
      <c r="F1073" s="13">
        <v>0</v>
      </c>
      <c r="G1073" s="12" t="s">
        <v>23</v>
      </c>
      <c r="H1073" s="12" t="str">
        <f>VLOOKUP(LEFT(B1073,3),Table2[#All],2,)</f>
        <v>Personal Care</v>
      </c>
      <c r="I1073" s="12" t="s">
        <v>1</v>
      </c>
      <c r="J1073" s="14">
        <f>VLOOKUP(Transaction!B1073,Product[#All],5,0)</f>
        <v>6500</v>
      </c>
      <c r="K1073" s="14">
        <f>VLOOKUP(Transaction!B1073,Product[#All],6,0)</f>
        <v>9000</v>
      </c>
      <c r="L1073" s="19">
        <f>Transaction[[#This Row],[QTY]]*Transaction[[#This Row],[PURCHASE PRICE]]</f>
        <v>565500</v>
      </c>
      <c r="M1073" s="19">
        <f>Transaction[[#This Row],[QTY]]*Transaction[[#This Row],[SELLING PRICE]]</f>
        <v>783000</v>
      </c>
      <c r="N1073" s="12">
        <f>DAY(Transaction[[#This Row],[DATE]])</f>
        <v>7</v>
      </c>
      <c r="O1073" s="12" t="str">
        <f>TEXT(Transaction[[#This Row],[DATE]],"mmm")</f>
        <v>Dec</v>
      </c>
      <c r="P1073" s="12">
        <f>YEAR(Transaction[[#This Row],[DATE]])</f>
        <v>2022</v>
      </c>
    </row>
    <row r="1074" spans="1:16" x14ac:dyDescent="0.3">
      <c r="A1074" s="11">
        <v>44903</v>
      </c>
      <c r="B1074" s="12" t="str" cm="1">
        <f t="array" ref="B1074">_xlfn.XLOOKUP(G1074,Product[[#All],[PRODUCT NAME]],Product[[#All],[CODE]],"",0,1)</f>
        <v>BEV004</v>
      </c>
      <c r="C1074" s="12">
        <v>72</v>
      </c>
      <c r="D1074" s="12" t="s">
        <v>130</v>
      </c>
      <c r="E1074" s="12" t="s">
        <v>132</v>
      </c>
      <c r="F1074" s="13">
        <v>0</v>
      </c>
      <c r="G1074" s="12" t="s">
        <v>14</v>
      </c>
      <c r="H1074" s="12" t="str">
        <f>VLOOKUP(LEFT(B1074,3),Table2[#All],2,)</f>
        <v>Beverage</v>
      </c>
      <c r="I1074" s="12" t="s">
        <v>1</v>
      </c>
      <c r="J1074" s="14">
        <f>VLOOKUP(Transaction!B1074,Product[#All],5,0)</f>
        <v>8000</v>
      </c>
      <c r="K1074" s="14">
        <f>VLOOKUP(Transaction!B1074,Product[#All],6,0)</f>
        <v>10500</v>
      </c>
      <c r="L1074" s="19">
        <f>Transaction[[#This Row],[QTY]]*Transaction[[#This Row],[PURCHASE PRICE]]</f>
        <v>576000</v>
      </c>
      <c r="M1074" s="19">
        <f>Transaction[[#This Row],[QTY]]*Transaction[[#This Row],[SELLING PRICE]]</f>
        <v>756000</v>
      </c>
      <c r="N1074" s="12">
        <f>DAY(Transaction[[#This Row],[DATE]])</f>
        <v>8</v>
      </c>
      <c r="O1074" s="12" t="str">
        <f>TEXT(Transaction[[#This Row],[DATE]],"mmm")</f>
        <v>Dec</v>
      </c>
      <c r="P1074" s="12">
        <f>YEAR(Transaction[[#This Row],[DATE]])</f>
        <v>2022</v>
      </c>
    </row>
    <row r="1075" spans="1:16" x14ac:dyDescent="0.3">
      <c r="A1075" s="11">
        <v>44904</v>
      </c>
      <c r="B1075" s="12" t="str" cm="1">
        <f t="array" ref="B1075">_xlfn.XLOOKUP(G1075,Product[[#All],[PRODUCT NAME]],Product[[#All],[CODE]],"",0,1)</f>
        <v>BEV005</v>
      </c>
      <c r="C1075" s="12">
        <v>82</v>
      </c>
      <c r="D1075" s="12" t="s">
        <v>131</v>
      </c>
      <c r="E1075" s="12" t="s">
        <v>132</v>
      </c>
      <c r="F1075" s="13">
        <v>0</v>
      </c>
      <c r="G1075" s="12" t="s">
        <v>15</v>
      </c>
      <c r="H1075" s="12" t="str">
        <f>VLOOKUP(LEFT(B1075,3),Table2[#All],2,)</f>
        <v>Beverage</v>
      </c>
      <c r="I1075" s="12" t="s">
        <v>1</v>
      </c>
      <c r="J1075" s="14">
        <f>VLOOKUP(Transaction!B1075,Product[#All],5,0)</f>
        <v>7500</v>
      </c>
      <c r="K1075" s="14">
        <f>VLOOKUP(Transaction!B1075,Product[#All],6,0)</f>
        <v>9800</v>
      </c>
      <c r="L1075" s="19">
        <f>Transaction[[#This Row],[QTY]]*Transaction[[#This Row],[PURCHASE PRICE]]</f>
        <v>615000</v>
      </c>
      <c r="M1075" s="19">
        <f>Transaction[[#This Row],[QTY]]*Transaction[[#This Row],[SELLING PRICE]]</f>
        <v>803600</v>
      </c>
      <c r="N1075" s="12">
        <f>DAY(Transaction[[#This Row],[DATE]])</f>
        <v>9</v>
      </c>
      <c r="O1075" s="12" t="str">
        <f>TEXT(Transaction[[#This Row],[DATE]],"mmm")</f>
        <v>Dec</v>
      </c>
      <c r="P1075" s="12">
        <f>YEAR(Transaction[[#This Row],[DATE]])</f>
        <v>2022</v>
      </c>
    </row>
    <row r="1076" spans="1:16" x14ac:dyDescent="0.3">
      <c r="A1076" s="11">
        <v>44905</v>
      </c>
      <c r="B1076" s="12" t="str" cm="1">
        <f t="array" ref="B1076">_xlfn.XLOOKUP(G1076,Product[[#All],[PRODUCT NAME]],Product[[#All],[CODE]],"",0,1)</f>
        <v>FOD003</v>
      </c>
      <c r="C1076" s="12">
        <v>83</v>
      </c>
      <c r="D1076" s="12" t="s">
        <v>130</v>
      </c>
      <c r="E1076" s="12" t="s">
        <v>52</v>
      </c>
      <c r="F1076" s="13">
        <v>0</v>
      </c>
      <c r="G1076" s="12" t="s">
        <v>3</v>
      </c>
      <c r="H1076" s="12" t="str">
        <f>VLOOKUP(LEFT(B1076,3),Table2[#All],2,)</f>
        <v>Food</v>
      </c>
      <c r="I1076" s="12" t="s">
        <v>1</v>
      </c>
      <c r="J1076" s="14">
        <f>VLOOKUP(Transaction!B1076,Product[#All],5,0)</f>
        <v>8750</v>
      </c>
      <c r="K1076" s="14">
        <f>VLOOKUP(Transaction!B1076,Product[#All],6,0)</f>
        <v>10500</v>
      </c>
      <c r="L1076" s="19">
        <f>Transaction[[#This Row],[QTY]]*Transaction[[#This Row],[PURCHASE PRICE]]</f>
        <v>726250</v>
      </c>
      <c r="M1076" s="19">
        <f>Transaction[[#This Row],[QTY]]*Transaction[[#This Row],[SELLING PRICE]]</f>
        <v>871500</v>
      </c>
      <c r="N1076" s="12">
        <f>DAY(Transaction[[#This Row],[DATE]])</f>
        <v>10</v>
      </c>
      <c r="O1076" s="12" t="str">
        <f>TEXT(Transaction[[#This Row],[DATE]],"mmm")</f>
        <v>Dec</v>
      </c>
      <c r="P1076" s="12">
        <f>YEAR(Transaction[[#This Row],[DATE]])</f>
        <v>2022</v>
      </c>
    </row>
    <row r="1077" spans="1:16" x14ac:dyDescent="0.3">
      <c r="A1077" s="11">
        <v>44906</v>
      </c>
      <c r="B1077" s="12" t="str" cm="1">
        <f t="array" ref="B1077">_xlfn.XLOOKUP(G1077,Product[[#All],[PRODUCT NAME]],Product[[#All],[CODE]],"",0,1)</f>
        <v>FOD001</v>
      </c>
      <c r="C1077" s="12">
        <v>90</v>
      </c>
      <c r="D1077" s="12" t="s">
        <v>131</v>
      </c>
      <c r="E1077" s="12" t="s">
        <v>52</v>
      </c>
      <c r="F1077" s="13">
        <v>0</v>
      </c>
      <c r="G1077" s="12" t="s">
        <v>0</v>
      </c>
      <c r="H1077" s="12" t="str">
        <f>VLOOKUP(LEFT(B1077,3),Table2[#All],2,)</f>
        <v>Food</v>
      </c>
      <c r="I1077" s="12" t="s">
        <v>1</v>
      </c>
      <c r="J1077" s="14">
        <f>VLOOKUP(Transaction!B1077,Product[#All],5,0)</f>
        <v>9000</v>
      </c>
      <c r="K1077" s="14">
        <f>VLOOKUP(Transaction!B1077,Product[#All],6,0)</f>
        <v>11000</v>
      </c>
      <c r="L1077" s="19">
        <f>Transaction[[#This Row],[QTY]]*Transaction[[#This Row],[PURCHASE PRICE]]</f>
        <v>810000</v>
      </c>
      <c r="M1077" s="19">
        <f>Transaction[[#This Row],[QTY]]*Transaction[[#This Row],[SELLING PRICE]]</f>
        <v>990000</v>
      </c>
      <c r="N1077" s="12">
        <f>DAY(Transaction[[#This Row],[DATE]])</f>
        <v>11</v>
      </c>
      <c r="O1077" s="12" t="str">
        <f>TEXT(Transaction[[#This Row],[DATE]],"mmm")</f>
        <v>Dec</v>
      </c>
      <c r="P1077" s="12">
        <f>YEAR(Transaction[[#This Row],[DATE]])</f>
        <v>2022</v>
      </c>
    </row>
    <row r="1078" spans="1:16" x14ac:dyDescent="0.3">
      <c r="A1078" s="11">
        <v>44907</v>
      </c>
      <c r="B1078" s="12" t="str" cm="1">
        <f t="array" ref="B1078">_xlfn.XLOOKUP(G1078,Product[[#All],[PRODUCT NAME]],Product[[#All],[CODE]],"",0,1)</f>
        <v>BEV008</v>
      </c>
      <c r="C1078" s="12">
        <v>70</v>
      </c>
      <c r="D1078" s="12" t="s">
        <v>130</v>
      </c>
      <c r="E1078" s="12" t="s">
        <v>132</v>
      </c>
      <c r="F1078" s="13">
        <v>0</v>
      </c>
      <c r="G1078" s="12" t="s">
        <v>18</v>
      </c>
      <c r="H1078" s="12" t="str">
        <f>VLOOKUP(LEFT(B1078,3),Table2[#All],2,)</f>
        <v>Beverage</v>
      </c>
      <c r="I1078" s="12" t="s">
        <v>1</v>
      </c>
      <c r="J1078" s="14">
        <f>VLOOKUP(Transaction!B1078,Product[#All],5,0)</f>
        <v>11000</v>
      </c>
      <c r="K1078" s="14">
        <f>VLOOKUP(Transaction!B1078,Product[#All],6,0)</f>
        <v>14000</v>
      </c>
      <c r="L1078" s="19">
        <f>Transaction[[#This Row],[QTY]]*Transaction[[#This Row],[PURCHASE PRICE]]</f>
        <v>770000</v>
      </c>
      <c r="M1078" s="19">
        <f>Transaction[[#This Row],[QTY]]*Transaction[[#This Row],[SELLING PRICE]]</f>
        <v>980000</v>
      </c>
      <c r="N1078" s="12">
        <f>DAY(Transaction[[#This Row],[DATE]])</f>
        <v>12</v>
      </c>
      <c r="O1078" s="12" t="str">
        <f>TEXT(Transaction[[#This Row],[DATE]],"mmm")</f>
        <v>Dec</v>
      </c>
      <c r="P1078" s="12">
        <f>YEAR(Transaction[[#This Row],[DATE]])</f>
        <v>2022</v>
      </c>
    </row>
    <row r="1079" spans="1:16" x14ac:dyDescent="0.3">
      <c r="A1079" s="11">
        <v>44908</v>
      </c>
      <c r="B1079" s="12" t="str" cm="1">
        <f t="array" ref="B1079">_xlfn.XLOOKUP(G1079,Product[[#All],[PRODUCT NAME]],Product[[#All],[CODE]],"",0,1)</f>
        <v>BEV004</v>
      </c>
      <c r="C1079" s="12">
        <v>87</v>
      </c>
      <c r="D1079" s="12" t="s">
        <v>131</v>
      </c>
      <c r="E1079" s="12" t="s">
        <v>132</v>
      </c>
      <c r="F1079" s="13">
        <v>0</v>
      </c>
      <c r="G1079" s="12" t="s">
        <v>14</v>
      </c>
      <c r="H1079" s="12" t="str">
        <f>VLOOKUP(LEFT(B1079,3),Table2[#All],2,)</f>
        <v>Beverage</v>
      </c>
      <c r="I1079" s="12" t="s">
        <v>1</v>
      </c>
      <c r="J1079" s="14">
        <f>VLOOKUP(Transaction!B1079,Product[#All],5,0)</f>
        <v>8000</v>
      </c>
      <c r="K1079" s="14">
        <f>VLOOKUP(Transaction!B1079,Product[#All],6,0)</f>
        <v>10500</v>
      </c>
      <c r="L1079" s="19">
        <f>Transaction[[#This Row],[QTY]]*Transaction[[#This Row],[PURCHASE PRICE]]</f>
        <v>696000</v>
      </c>
      <c r="M1079" s="19">
        <f>Transaction[[#This Row],[QTY]]*Transaction[[#This Row],[SELLING PRICE]]</f>
        <v>913500</v>
      </c>
      <c r="N1079" s="12">
        <f>DAY(Transaction[[#This Row],[DATE]])</f>
        <v>13</v>
      </c>
      <c r="O1079" s="12" t="str">
        <f>TEXT(Transaction[[#This Row],[DATE]],"mmm")</f>
        <v>Dec</v>
      </c>
      <c r="P1079" s="12">
        <f>YEAR(Transaction[[#This Row],[DATE]])</f>
        <v>2022</v>
      </c>
    </row>
    <row r="1080" spans="1:16" x14ac:dyDescent="0.3">
      <c r="A1080" s="11">
        <v>44909</v>
      </c>
      <c r="B1080" s="12" t="str" cm="1">
        <f t="array" ref="B1080">_xlfn.XLOOKUP(G1080,Product[[#All],[PRODUCT NAME]],Product[[#All],[CODE]],"",0,1)</f>
        <v>BEV002</v>
      </c>
      <c r="C1080" s="12">
        <v>81</v>
      </c>
      <c r="D1080" s="12" t="s">
        <v>131</v>
      </c>
      <c r="E1080" s="12" t="s">
        <v>52</v>
      </c>
      <c r="F1080" s="13">
        <v>0</v>
      </c>
      <c r="G1080" s="12" t="s">
        <v>12</v>
      </c>
      <c r="H1080" s="12" t="str">
        <f>VLOOKUP(LEFT(B1080,3),Table2[#All],2,)</f>
        <v>Beverage</v>
      </c>
      <c r="I1080" s="12" t="s">
        <v>1</v>
      </c>
      <c r="J1080" s="14">
        <f>VLOOKUP(Transaction!B1080,Product[#All],5,0)</f>
        <v>2500</v>
      </c>
      <c r="K1080" s="14">
        <f>VLOOKUP(Transaction!B1080,Product[#All],6,0)</f>
        <v>4000</v>
      </c>
      <c r="L1080" s="19">
        <f>Transaction[[#This Row],[QTY]]*Transaction[[#This Row],[PURCHASE PRICE]]</f>
        <v>202500</v>
      </c>
      <c r="M1080" s="19">
        <f>Transaction[[#This Row],[QTY]]*Transaction[[#This Row],[SELLING PRICE]]</f>
        <v>324000</v>
      </c>
      <c r="N1080" s="12">
        <f>DAY(Transaction[[#This Row],[DATE]])</f>
        <v>14</v>
      </c>
      <c r="O1080" s="12" t="str">
        <f>TEXT(Transaction[[#This Row],[DATE]],"mmm")</f>
        <v>Dec</v>
      </c>
      <c r="P1080" s="12">
        <f>YEAR(Transaction[[#This Row],[DATE]])</f>
        <v>2022</v>
      </c>
    </row>
    <row r="1081" spans="1:16" x14ac:dyDescent="0.3">
      <c r="A1081" s="11">
        <v>44910</v>
      </c>
      <c r="B1081" s="12" t="str" cm="1">
        <f t="array" ref="B1081">_xlfn.XLOOKUP(G1081,Product[[#All],[PRODUCT NAME]],Product[[#All],[CODE]],"",0,1)</f>
        <v>FOD010</v>
      </c>
      <c r="C1081" s="12">
        <v>82</v>
      </c>
      <c r="D1081" s="12" t="s">
        <v>130</v>
      </c>
      <c r="E1081" s="12" t="s">
        <v>52</v>
      </c>
      <c r="F1081" s="13">
        <v>0</v>
      </c>
      <c r="G1081" s="12" t="s">
        <v>10</v>
      </c>
      <c r="H1081" s="12" t="str">
        <f>VLOOKUP(LEFT(B1081,3),Table2[#All],2,)</f>
        <v>Food</v>
      </c>
      <c r="I1081" s="12" t="s">
        <v>1</v>
      </c>
      <c r="J1081" s="14">
        <f>VLOOKUP(Transaction!B1081,Product[#All],5,0)</f>
        <v>10000</v>
      </c>
      <c r="K1081" s="14">
        <f>VLOOKUP(Transaction!B1081,Product[#All],6,0)</f>
        <v>12500</v>
      </c>
      <c r="L1081" s="19">
        <f>Transaction[[#This Row],[QTY]]*Transaction[[#This Row],[PURCHASE PRICE]]</f>
        <v>820000</v>
      </c>
      <c r="M1081" s="19">
        <f>Transaction[[#This Row],[QTY]]*Transaction[[#This Row],[SELLING PRICE]]</f>
        <v>1025000</v>
      </c>
      <c r="N1081" s="12">
        <f>DAY(Transaction[[#This Row],[DATE]])</f>
        <v>15</v>
      </c>
      <c r="O1081" s="12" t="str">
        <f>TEXT(Transaction[[#This Row],[DATE]],"mmm")</f>
        <v>Dec</v>
      </c>
      <c r="P1081" s="12">
        <f>YEAR(Transaction[[#This Row],[DATE]])</f>
        <v>2022</v>
      </c>
    </row>
    <row r="1082" spans="1:16" x14ac:dyDescent="0.3">
      <c r="A1082" s="11">
        <v>44911</v>
      </c>
      <c r="B1082" s="12" t="str" cm="1">
        <f t="array" ref="B1082">_xlfn.XLOOKUP(G1082,Product[[#All],[PRODUCT NAME]],Product[[#All],[CODE]],"",0,1)</f>
        <v>BEV001</v>
      </c>
      <c r="C1082" s="12">
        <v>85</v>
      </c>
      <c r="D1082" s="12" t="s">
        <v>131</v>
      </c>
      <c r="E1082" s="12" t="s">
        <v>132</v>
      </c>
      <c r="F1082" s="13">
        <v>0</v>
      </c>
      <c r="G1082" s="12" t="s">
        <v>11</v>
      </c>
      <c r="H1082" s="12" t="str">
        <f>VLOOKUP(LEFT(B1082,3),Table2[#All],2,)</f>
        <v>Beverage</v>
      </c>
      <c r="I1082" s="12" t="s">
        <v>1</v>
      </c>
      <c r="J1082" s="14">
        <f>VLOOKUP(Transaction!B1082,Product[#All],5,0)</f>
        <v>3750</v>
      </c>
      <c r="K1082" s="14">
        <f>VLOOKUP(Transaction!B1082,Product[#All],6,0)</f>
        <v>5000</v>
      </c>
      <c r="L1082" s="19">
        <f>Transaction[[#This Row],[QTY]]*Transaction[[#This Row],[PURCHASE PRICE]]</f>
        <v>318750</v>
      </c>
      <c r="M1082" s="19">
        <f>Transaction[[#This Row],[QTY]]*Transaction[[#This Row],[SELLING PRICE]]</f>
        <v>425000</v>
      </c>
      <c r="N1082" s="12">
        <f>DAY(Transaction[[#This Row],[DATE]])</f>
        <v>16</v>
      </c>
      <c r="O1082" s="12" t="str">
        <f>TEXT(Transaction[[#This Row],[DATE]],"mmm")</f>
        <v>Dec</v>
      </c>
      <c r="P1082" s="12">
        <f>YEAR(Transaction[[#This Row],[DATE]])</f>
        <v>2022</v>
      </c>
    </row>
    <row r="1083" spans="1:16" x14ac:dyDescent="0.3">
      <c r="A1083" s="11">
        <v>44912</v>
      </c>
      <c r="B1083" s="12" t="str" cm="1">
        <f t="array" ref="B1083">_xlfn.XLOOKUP(G1083,Product[[#All],[PRODUCT NAME]],Product[[#All],[CODE]],"",0,1)</f>
        <v>FOD003</v>
      </c>
      <c r="C1083" s="12">
        <v>88</v>
      </c>
      <c r="D1083" s="12" t="s">
        <v>53</v>
      </c>
      <c r="E1083" s="12" t="s">
        <v>52</v>
      </c>
      <c r="F1083" s="13">
        <v>0</v>
      </c>
      <c r="G1083" s="12" t="s">
        <v>3</v>
      </c>
      <c r="H1083" s="12" t="str">
        <f>VLOOKUP(LEFT(B1083,3),Table2[#All],2,)</f>
        <v>Food</v>
      </c>
      <c r="I1083" s="12" t="s">
        <v>1</v>
      </c>
      <c r="J1083" s="14">
        <f>VLOOKUP(Transaction!B1083,Product[#All],5,0)</f>
        <v>8750</v>
      </c>
      <c r="K1083" s="14">
        <f>VLOOKUP(Transaction!B1083,Product[#All],6,0)</f>
        <v>10500</v>
      </c>
      <c r="L1083" s="19">
        <f>Transaction[[#This Row],[QTY]]*Transaction[[#This Row],[PURCHASE PRICE]]</f>
        <v>770000</v>
      </c>
      <c r="M1083" s="19">
        <f>Transaction[[#This Row],[QTY]]*Transaction[[#This Row],[SELLING PRICE]]</f>
        <v>924000</v>
      </c>
      <c r="N1083" s="12">
        <f>DAY(Transaction[[#This Row],[DATE]])</f>
        <v>17</v>
      </c>
      <c r="O1083" s="12" t="str">
        <f>TEXT(Transaction[[#This Row],[DATE]],"mmm")</f>
        <v>Dec</v>
      </c>
      <c r="P1083" s="12">
        <f>YEAR(Transaction[[#This Row],[DATE]])</f>
        <v>2022</v>
      </c>
    </row>
    <row r="1084" spans="1:16" x14ac:dyDescent="0.3">
      <c r="A1084" s="11">
        <v>44913</v>
      </c>
      <c r="B1084" s="12" t="str" cm="1">
        <f t="array" ref="B1084">_xlfn.XLOOKUP(G1084,Product[[#All],[PRODUCT NAME]],Product[[#All],[CODE]],"",0,1)</f>
        <v>BEV001</v>
      </c>
      <c r="C1084" s="12">
        <v>81</v>
      </c>
      <c r="D1084" s="12" t="s">
        <v>130</v>
      </c>
      <c r="E1084" s="12" t="s">
        <v>52</v>
      </c>
      <c r="F1084" s="13">
        <v>0</v>
      </c>
      <c r="G1084" s="12" t="s">
        <v>11</v>
      </c>
      <c r="H1084" s="12" t="str">
        <f>VLOOKUP(LEFT(B1084,3),Table2[#All],2,)</f>
        <v>Beverage</v>
      </c>
      <c r="I1084" s="12" t="s">
        <v>1</v>
      </c>
      <c r="J1084" s="14">
        <f>VLOOKUP(Transaction!B1084,Product[#All],5,0)</f>
        <v>3750</v>
      </c>
      <c r="K1084" s="14">
        <f>VLOOKUP(Transaction!B1084,Product[#All],6,0)</f>
        <v>5000</v>
      </c>
      <c r="L1084" s="19">
        <f>Transaction[[#This Row],[QTY]]*Transaction[[#This Row],[PURCHASE PRICE]]</f>
        <v>303750</v>
      </c>
      <c r="M1084" s="19">
        <f>Transaction[[#This Row],[QTY]]*Transaction[[#This Row],[SELLING PRICE]]</f>
        <v>405000</v>
      </c>
      <c r="N1084" s="12">
        <f>DAY(Transaction[[#This Row],[DATE]])</f>
        <v>18</v>
      </c>
      <c r="O1084" s="12" t="str">
        <f>TEXT(Transaction[[#This Row],[DATE]],"mmm")</f>
        <v>Dec</v>
      </c>
      <c r="P1084" s="12">
        <f>YEAR(Transaction[[#This Row],[DATE]])</f>
        <v>2022</v>
      </c>
    </row>
    <row r="1085" spans="1:16" x14ac:dyDescent="0.3">
      <c r="A1085" s="11">
        <v>44914</v>
      </c>
      <c r="B1085" s="12" t="str" cm="1">
        <f t="array" ref="B1085">_xlfn.XLOOKUP(G1085,Product[[#All],[PRODUCT NAME]],Product[[#All],[CODE]],"",0,1)</f>
        <v>FOD006</v>
      </c>
      <c r="C1085" s="12">
        <v>77</v>
      </c>
      <c r="D1085" s="12" t="s">
        <v>131</v>
      </c>
      <c r="E1085" s="12" t="s">
        <v>52</v>
      </c>
      <c r="F1085" s="13">
        <v>0</v>
      </c>
      <c r="G1085" s="12" t="s">
        <v>6</v>
      </c>
      <c r="H1085" s="12" t="str">
        <f>VLOOKUP(LEFT(B1085,3),Table2[#All],2,)</f>
        <v>Food</v>
      </c>
      <c r="I1085" s="12" t="s">
        <v>1</v>
      </c>
      <c r="J1085" s="14">
        <f>VLOOKUP(Transaction!B1085,Product[#All],5,0)</f>
        <v>4800</v>
      </c>
      <c r="K1085" s="14">
        <f>VLOOKUP(Transaction!B1085,Product[#All],6,0)</f>
        <v>6500</v>
      </c>
      <c r="L1085" s="19">
        <f>Transaction[[#This Row],[QTY]]*Transaction[[#This Row],[PURCHASE PRICE]]</f>
        <v>369600</v>
      </c>
      <c r="M1085" s="19">
        <f>Transaction[[#This Row],[QTY]]*Transaction[[#This Row],[SELLING PRICE]]</f>
        <v>500500</v>
      </c>
      <c r="N1085" s="12">
        <f>DAY(Transaction[[#This Row],[DATE]])</f>
        <v>19</v>
      </c>
      <c r="O1085" s="12" t="str">
        <f>TEXT(Transaction[[#This Row],[DATE]],"mmm")</f>
        <v>Dec</v>
      </c>
      <c r="P1085" s="12">
        <f>YEAR(Transaction[[#This Row],[DATE]])</f>
        <v>2022</v>
      </c>
    </row>
    <row r="1086" spans="1:16" x14ac:dyDescent="0.3">
      <c r="A1086" s="11">
        <v>44915</v>
      </c>
      <c r="B1086" s="12" t="str" cm="1">
        <f t="array" ref="B1086">_xlfn.XLOOKUP(G1086,Product[[#All],[PRODUCT NAME]],Product[[#All],[CODE]],"",0,1)</f>
        <v>FOD004</v>
      </c>
      <c r="C1086" s="12">
        <v>79</v>
      </c>
      <c r="D1086" s="12" t="s">
        <v>53</v>
      </c>
      <c r="E1086" s="12" t="s">
        <v>132</v>
      </c>
      <c r="F1086" s="13">
        <v>0</v>
      </c>
      <c r="G1086" s="12" t="s">
        <v>4</v>
      </c>
      <c r="H1086" s="12" t="str">
        <f>VLOOKUP(LEFT(B1086,3),Table2[#All],2,)</f>
        <v>Food</v>
      </c>
      <c r="I1086" s="12" t="s">
        <v>1</v>
      </c>
      <c r="J1086" s="14">
        <f>VLOOKUP(Transaction!B1086,Product[#All],5,0)</f>
        <v>6200</v>
      </c>
      <c r="K1086" s="14">
        <f>VLOOKUP(Transaction!B1086,Product[#All],6,0)</f>
        <v>7800</v>
      </c>
      <c r="L1086" s="19">
        <f>Transaction[[#This Row],[QTY]]*Transaction[[#This Row],[PURCHASE PRICE]]</f>
        <v>489800</v>
      </c>
      <c r="M1086" s="19">
        <f>Transaction[[#This Row],[QTY]]*Transaction[[#This Row],[SELLING PRICE]]</f>
        <v>616200</v>
      </c>
      <c r="N1086" s="12">
        <f>DAY(Transaction[[#This Row],[DATE]])</f>
        <v>20</v>
      </c>
      <c r="O1086" s="12" t="str">
        <f>TEXT(Transaction[[#This Row],[DATE]],"mmm")</f>
        <v>Dec</v>
      </c>
      <c r="P1086" s="12">
        <f>YEAR(Transaction[[#This Row],[DATE]])</f>
        <v>2022</v>
      </c>
    </row>
    <row r="1087" spans="1:16" x14ac:dyDescent="0.3">
      <c r="A1087" s="11">
        <v>44916</v>
      </c>
      <c r="B1087" s="12" t="str" cm="1">
        <f t="array" ref="B1087">_xlfn.XLOOKUP(G1087,Product[[#All],[PRODUCT NAME]],Product[[#All],[CODE]],"",0,1)</f>
        <v>FOD007</v>
      </c>
      <c r="C1087" s="12">
        <v>81</v>
      </c>
      <c r="D1087" s="12" t="s">
        <v>131</v>
      </c>
      <c r="E1087" s="12" t="s">
        <v>52</v>
      </c>
      <c r="F1087" s="13">
        <v>0</v>
      </c>
      <c r="G1087" s="12" t="s">
        <v>7</v>
      </c>
      <c r="H1087" s="12" t="str">
        <f>VLOOKUP(LEFT(B1087,3),Table2[#All],2,)</f>
        <v>Food</v>
      </c>
      <c r="I1087" s="12" t="s">
        <v>1</v>
      </c>
      <c r="J1087" s="14">
        <f>VLOOKUP(Transaction!B1087,Product[#All],5,0)</f>
        <v>7200</v>
      </c>
      <c r="K1087" s="14">
        <f>VLOOKUP(Transaction!B1087,Product[#All],6,0)</f>
        <v>9500</v>
      </c>
      <c r="L1087" s="19">
        <f>Transaction[[#This Row],[QTY]]*Transaction[[#This Row],[PURCHASE PRICE]]</f>
        <v>583200</v>
      </c>
      <c r="M1087" s="19">
        <f>Transaction[[#This Row],[QTY]]*Transaction[[#This Row],[SELLING PRICE]]</f>
        <v>769500</v>
      </c>
      <c r="N1087" s="12">
        <f>DAY(Transaction[[#This Row],[DATE]])</f>
        <v>21</v>
      </c>
      <c r="O1087" s="12" t="str">
        <f>TEXT(Transaction[[#This Row],[DATE]],"mmm")</f>
        <v>Dec</v>
      </c>
      <c r="P1087" s="12">
        <f>YEAR(Transaction[[#This Row],[DATE]])</f>
        <v>2022</v>
      </c>
    </row>
    <row r="1088" spans="1:16" x14ac:dyDescent="0.3">
      <c r="A1088" s="11">
        <v>44917</v>
      </c>
      <c r="B1088" s="12" t="str" cm="1">
        <f t="array" ref="B1088">_xlfn.XLOOKUP(G1088,Product[[#All],[PRODUCT NAME]],Product[[#All],[CODE]],"",0,1)</f>
        <v>FOD004</v>
      </c>
      <c r="C1088" s="12">
        <v>75</v>
      </c>
      <c r="D1088" s="12" t="s">
        <v>53</v>
      </c>
      <c r="E1088" s="12" t="s">
        <v>132</v>
      </c>
      <c r="F1088" s="13">
        <v>0</v>
      </c>
      <c r="G1088" s="12" t="s">
        <v>4</v>
      </c>
      <c r="H1088" s="12" t="str">
        <f>VLOOKUP(LEFT(B1088,3),Table2[#All],2,)</f>
        <v>Food</v>
      </c>
      <c r="I1088" s="12" t="s">
        <v>1</v>
      </c>
      <c r="J1088" s="14">
        <f>VLOOKUP(Transaction!B1088,Product[#All],5,0)</f>
        <v>6200</v>
      </c>
      <c r="K1088" s="14">
        <f>VLOOKUP(Transaction!B1088,Product[#All],6,0)</f>
        <v>7800</v>
      </c>
      <c r="L1088" s="19">
        <f>Transaction[[#This Row],[QTY]]*Transaction[[#This Row],[PURCHASE PRICE]]</f>
        <v>465000</v>
      </c>
      <c r="M1088" s="19">
        <f>Transaction[[#This Row],[QTY]]*Transaction[[#This Row],[SELLING PRICE]]</f>
        <v>585000</v>
      </c>
      <c r="N1088" s="12">
        <f>DAY(Transaction[[#This Row],[DATE]])</f>
        <v>22</v>
      </c>
      <c r="O1088" s="12" t="str">
        <f>TEXT(Transaction[[#This Row],[DATE]],"mmm")</f>
        <v>Dec</v>
      </c>
      <c r="P1088" s="12">
        <f>YEAR(Transaction[[#This Row],[DATE]])</f>
        <v>2022</v>
      </c>
    </row>
    <row r="1089" spans="1:16" x14ac:dyDescent="0.3">
      <c r="A1089" s="11">
        <v>44918</v>
      </c>
      <c r="B1089" s="12" t="str" cm="1">
        <f t="array" ref="B1089">_xlfn.XLOOKUP(G1089,Product[[#All],[PRODUCT NAME]],Product[[#All],[CODE]],"",0,1)</f>
        <v>FOD005</v>
      </c>
      <c r="C1089" s="12">
        <v>87</v>
      </c>
      <c r="D1089" s="12" t="s">
        <v>53</v>
      </c>
      <c r="E1089" s="12" t="s">
        <v>52</v>
      </c>
      <c r="F1089" s="13">
        <v>0</v>
      </c>
      <c r="G1089" s="12" t="s">
        <v>5</v>
      </c>
      <c r="H1089" s="12" t="str">
        <f>VLOOKUP(LEFT(B1089,3),Table2[#All],2,)</f>
        <v>Food</v>
      </c>
      <c r="I1089" s="12" t="s">
        <v>1</v>
      </c>
      <c r="J1089" s="14">
        <f>VLOOKUP(Transaction!B1089,Product[#All],5,0)</f>
        <v>12500</v>
      </c>
      <c r="K1089" s="14">
        <f>VLOOKUP(Transaction!B1089,Product[#All],6,0)</f>
        <v>15000</v>
      </c>
      <c r="L1089" s="19">
        <f>Transaction[[#This Row],[QTY]]*Transaction[[#This Row],[PURCHASE PRICE]]</f>
        <v>1087500</v>
      </c>
      <c r="M1089" s="19">
        <f>Transaction[[#This Row],[QTY]]*Transaction[[#This Row],[SELLING PRICE]]</f>
        <v>1305000</v>
      </c>
      <c r="N1089" s="12">
        <f>DAY(Transaction[[#This Row],[DATE]])</f>
        <v>23</v>
      </c>
      <c r="O1089" s="12" t="str">
        <f>TEXT(Transaction[[#This Row],[DATE]],"mmm")</f>
        <v>Dec</v>
      </c>
      <c r="P1089" s="12">
        <f>YEAR(Transaction[[#This Row],[DATE]])</f>
        <v>2022</v>
      </c>
    </row>
    <row r="1090" spans="1:16" x14ac:dyDescent="0.3">
      <c r="A1090" s="11">
        <v>44919</v>
      </c>
      <c r="B1090" s="12" t="str" cm="1">
        <f t="array" ref="B1090">_xlfn.XLOOKUP(G1090,Product[[#All],[PRODUCT NAME]],Product[[#All],[CODE]],"",0,1)</f>
        <v>FOD005</v>
      </c>
      <c r="C1090" s="12">
        <v>89</v>
      </c>
      <c r="D1090" s="12" t="s">
        <v>130</v>
      </c>
      <c r="E1090" s="12" t="s">
        <v>132</v>
      </c>
      <c r="F1090" s="13">
        <v>0</v>
      </c>
      <c r="G1090" s="12" t="s">
        <v>5</v>
      </c>
      <c r="H1090" s="12" t="str">
        <f>VLOOKUP(LEFT(B1090,3),Table2[#All],2,)</f>
        <v>Food</v>
      </c>
      <c r="I1090" s="12" t="s">
        <v>1</v>
      </c>
      <c r="J1090" s="14">
        <f>VLOOKUP(Transaction!B1090,Product[#All],5,0)</f>
        <v>12500</v>
      </c>
      <c r="K1090" s="14">
        <f>VLOOKUP(Transaction!B1090,Product[#All],6,0)</f>
        <v>15000</v>
      </c>
      <c r="L1090" s="19">
        <f>Transaction[[#This Row],[QTY]]*Transaction[[#This Row],[PURCHASE PRICE]]</f>
        <v>1112500</v>
      </c>
      <c r="M1090" s="19">
        <f>Transaction[[#This Row],[QTY]]*Transaction[[#This Row],[SELLING PRICE]]</f>
        <v>1335000</v>
      </c>
      <c r="N1090" s="12">
        <f>DAY(Transaction[[#This Row],[DATE]])</f>
        <v>24</v>
      </c>
      <c r="O1090" s="12" t="str">
        <f>TEXT(Transaction[[#This Row],[DATE]],"mmm")</f>
        <v>Dec</v>
      </c>
      <c r="P1090" s="12">
        <f>YEAR(Transaction[[#This Row],[DATE]])</f>
        <v>2022</v>
      </c>
    </row>
    <row r="1091" spans="1:16" x14ac:dyDescent="0.3">
      <c r="A1091" s="11">
        <v>44920</v>
      </c>
      <c r="B1091" s="12" t="str" cm="1">
        <f t="array" ref="B1091">_xlfn.XLOOKUP(G1091,Product[[#All],[PRODUCT NAME]],Product[[#All],[CODE]],"",0,1)</f>
        <v>FOD004</v>
      </c>
      <c r="C1091" s="12">
        <v>89</v>
      </c>
      <c r="D1091" s="12" t="s">
        <v>131</v>
      </c>
      <c r="E1091" s="12" t="s">
        <v>132</v>
      </c>
      <c r="F1091" s="13">
        <v>0</v>
      </c>
      <c r="G1091" s="12" t="s">
        <v>4</v>
      </c>
      <c r="H1091" s="12" t="str">
        <f>VLOOKUP(LEFT(B1091,3),Table2[#All],2,)</f>
        <v>Food</v>
      </c>
      <c r="I1091" s="12" t="s">
        <v>1</v>
      </c>
      <c r="J1091" s="14">
        <f>VLOOKUP(Transaction!B1091,Product[#All],5,0)</f>
        <v>6200</v>
      </c>
      <c r="K1091" s="14">
        <f>VLOOKUP(Transaction!B1091,Product[#All],6,0)</f>
        <v>7800</v>
      </c>
      <c r="L1091" s="19">
        <f>Transaction[[#This Row],[QTY]]*Transaction[[#This Row],[PURCHASE PRICE]]</f>
        <v>551800</v>
      </c>
      <c r="M1091" s="19">
        <f>Transaction[[#This Row],[QTY]]*Transaction[[#This Row],[SELLING PRICE]]</f>
        <v>694200</v>
      </c>
      <c r="N1091" s="12">
        <f>DAY(Transaction[[#This Row],[DATE]])</f>
        <v>25</v>
      </c>
      <c r="O1091" s="12" t="str">
        <f>TEXT(Transaction[[#This Row],[DATE]],"mmm")</f>
        <v>Dec</v>
      </c>
      <c r="P1091" s="12">
        <f>YEAR(Transaction[[#This Row],[DATE]])</f>
        <v>2022</v>
      </c>
    </row>
    <row r="1092" spans="1:16" x14ac:dyDescent="0.3">
      <c r="A1092" s="11">
        <v>44921</v>
      </c>
      <c r="B1092" s="12" t="str" cm="1">
        <f t="array" ref="B1092">_xlfn.XLOOKUP(G1092,Product[[#All],[PRODUCT NAME]],Product[[#All],[CODE]],"",0,1)</f>
        <v>FOD002</v>
      </c>
      <c r="C1092" s="12">
        <v>82</v>
      </c>
      <c r="D1092" s="12" t="s">
        <v>130</v>
      </c>
      <c r="E1092" s="12" t="s">
        <v>52</v>
      </c>
      <c r="F1092" s="13">
        <v>0</v>
      </c>
      <c r="G1092" s="12" t="s">
        <v>2</v>
      </c>
      <c r="H1092" s="12" t="str">
        <f>VLOOKUP(LEFT(B1092,3),Table2[#All],2,)</f>
        <v>Food</v>
      </c>
      <c r="I1092" s="12" t="s">
        <v>1</v>
      </c>
      <c r="J1092" s="14">
        <f>VLOOKUP(Transaction!B1092,Product[#All],5,0)</f>
        <v>15500</v>
      </c>
      <c r="K1092" s="14">
        <f>VLOOKUP(Transaction!B1092,Product[#All],6,0)</f>
        <v>18000</v>
      </c>
      <c r="L1092" s="19">
        <f>Transaction[[#This Row],[QTY]]*Transaction[[#This Row],[PURCHASE PRICE]]</f>
        <v>1271000</v>
      </c>
      <c r="M1092" s="19">
        <f>Transaction[[#This Row],[QTY]]*Transaction[[#This Row],[SELLING PRICE]]</f>
        <v>1476000</v>
      </c>
      <c r="N1092" s="12">
        <f>DAY(Transaction[[#This Row],[DATE]])</f>
        <v>26</v>
      </c>
      <c r="O1092" s="12" t="str">
        <f>TEXT(Transaction[[#This Row],[DATE]],"mmm")</f>
        <v>Dec</v>
      </c>
      <c r="P1092" s="12">
        <f>YEAR(Transaction[[#This Row],[DATE]])</f>
        <v>2022</v>
      </c>
    </row>
    <row r="1093" spans="1:16" x14ac:dyDescent="0.3">
      <c r="A1093" s="11">
        <v>44922</v>
      </c>
      <c r="B1093" s="12" t="str" cm="1">
        <f t="array" ref="B1093">_xlfn.XLOOKUP(G1093,Product[[#All],[PRODUCT NAME]],Product[[#All],[CODE]],"",0,1)</f>
        <v>FOD004</v>
      </c>
      <c r="C1093" s="12">
        <v>78</v>
      </c>
      <c r="D1093" s="12" t="s">
        <v>131</v>
      </c>
      <c r="E1093" s="12" t="s">
        <v>132</v>
      </c>
      <c r="F1093" s="13">
        <v>0</v>
      </c>
      <c r="G1093" s="12" t="s">
        <v>4</v>
      </c>
      <c r="H1093" s="12" t="str">
        <f>VLOOKUP(LEFT(B1093,3),Table2[#All],2,)</f>
        <v>Food</v>
      </c>
      <c r="I1093" s="12" t="s">
        <v>1</v>
      </c>
      <c r="J1093" s="14">
        <f>VLOOKUP(Transaction!B1093,Product[#All],5,0)</f>
        <v>6200</v>
      </c>
      <c r="K1093" s="14">
        <f>VLOOKUP(Transaction!B1093,Product[#All],6,0)</f>
        <v>7800</v>
      </c>
      <c r="L1093" s="19">
        <f>Transaction[[#This Row],[QTY]]*Transaction[[#This Row],[PURCHASE PRICE]]</f>
        <v>483600</v>
      </c>
      <c r="M1093" s="19">
        <f>Transaction[[#This Row],[QTY]]*Transaction[[#This Row],[SELLING PRICE]]</f>
        <v>608400</v>
      </c>
      <c r="N1093" s="12">
        <f>DAY(Transaction[[#This Row],[DATE]])</f>
        <v>27</v>
      </c>
      <c r="O1093" s="12" t="str">
        <f>TEXT(Transaction[[#This Row],[DATE]],"mmm")</f>
        <v>Dec</v>
      </c>
      <c r="P1093" s="12">
        <f>YEAR(Transaction[[#This Row],[DATE]])</f>
        <v>2022</v>
      </c>
    </row>
    <row r="1094" spans="1:16" x14ac:dyDescent="0.3">
      <c r="A1094" s="11">
        <v>44923</v>
      </c>
      <c r="B1094" s="12" t="str" cm="1">
        <f t="array" ref="B1094">_xlfn.XLOOKUP(G1094,Product[[#All],[PRODUCT NAME]],Product[[#All],[CODE]],"",0,1)</f>
        <v>FOD002</v>
      </c>
      <c r="C1094" s="12">
        <v>87</v>
      </c>
      <c r="D1094" s="12" t="s">
        <v>53</v>
      </c>
      <c r="E1094" s="12" t="s">
        <v>52</v>
      </c>
      <c r="F1094" s="13">
        <v>0</v>
      </c>
      <c r="G1094" s="12" t="s">
        <v>2</v>
      </c>
      <c r="H1094" s="12" t="str">
        <f>VLOOKUP(LEFT(B1094,3),Table2[#All],2,)</f>
        <v>Food</v>
      </c>
      <c r="I1094" s="12" t="s">
        <v>1</v>
      </c>
      <c r="J1094" s="14">
        <f>VLOOKUP(Transaction!B1094,Product[#All],5,0)</f>
        <v>15500</v>
      </c>
      <c r="K1094" s="14">
        <f>VLOOKUP(Transaction!B1094,Product[#All],6,0)</f>
        <v>18000</v>
      </c>
      <c r="L1094" s="19">
        <f>Transaction[[#This Row],[QTY]]*Transaction[[#This Row],[PURCHASE PRICE]]</f>
        <v>1348500</v>
      </c>
      <c r="M1094" s="19">
        <f>Transaction[[#This Row],[QTY]]*Transaction[[#This Row],[SELLING PRICE]]</f>
        <v>1566000</v>
      </c>
      <c r="N1094" s="12">
        <f>DAY(Transaction[[#This Row],[DATE]])</f>
        <v>28</v>
      </c>
      <c r="O1094" s="12" t="str">
        <f>TEXT(Transaction[[#This Row],[DATE]],"mmm")</f>
        <v>Dec</v>
      </c>
      <c r="P1094" s="12">
        <f>YEAR(Transaction[[#This Row],[DATE]])</f>
        <v>2022</v>
      </c>
    </row>
    <row r="1095" spans="1:16" x14ac:dyDescent="0.3">
      <c r="A1095" s="11">
        <v>44924</v>
      </c>
      <c r="B1095" s="12" t="str" cm="1">
        <f t="array" ref="B1095">_xlfn.XLOOKUP(G1095,Product[[#All],[PRODUCT NAME]],Product[[#All],[CODE]],"",0,1)</f>
        <v>FOD003</v>
      </c>
      <c r="C1095" s="12">
        <v>87</v>
      </c>
      <c r="D1095" s="12" t="s">
        <v>131</v>
      </c>
      <c r="E1095" s="12" t="s">
        <v>52</v>
      </c>
      <c r="F1095" s="13">
        <v>0</v>
      </c>
      <c r="G1095" s="12" t="s">
        <v>3</v>
      </c>
      <c r="H1095" s="12" t="str">
        <f>VLOOKUP(LEFT(B1095,3),Table2[#All],2,)</f>
        <v>Food</v>
      </c>
      <c r="I1095" s="12" t="s">
        <v>1</v>
      </c>
      <c r="J1095" s="14">
        <f>VLOOKUP(Transaction!B1095,Product[#All],5,0)</f>
        <v>8750</v>
      </c>
      <c r="K1095" s="14">
        <f>VLOOKUP(Transaction!B1095,Product[#All],6,0)</f>
        <v>10500</v>
      </c>
      <c r="L1095" s="19">
        <f>Transaction[[#This Row],[QTY]]*Transaction[[#This Row],[PURCHASE PRICE]]</f>
        <v>761250</v>
      </c>
      <c r="M1095" s="19">
        <f>Transaction[[#This Row],[QTY]]*Transaction[[#This Row],[SELLING PRICE]]</f>
        <v>913500</v>
      </c>
      <c r="N1095" s="12">
        <f>DAY(Transaction[[#This Row],[DATE]])</f>
        <v>29</v>
      </c>
      <c r="O1095" s="12" t="str">
        <f>TEXT(Transaction[[#This Row],[DATE]],"mmm")</f>
        <v>Dec</v>
      </c>
      <c r="P1095" s="12">
        <f>YEAR(Transaction[[#This Row],[DATE]])</f>
        <v>2022</v>
      </c>
    </row>
    <row r="1096" spans="1:16" x14ac:dyDescent="0.3">
      <c r="A1096" s="11">
        <v>44925</v>
      </c>
      <c r="B1096" s="12" t="str" cm="1">
        <f t="array" ref="B1096">_xlfn.XLOOKUP(G1096,Product[[#All],[PRODUCT NAME]],Product[[#All],[CODE]],"",0,1)</f>
        <v>FOD001</v>
      </c>
      <c r="C1096" s="12">
        <v>74</v>
      </c>
      <c r="D1096" s="12" t="s">
        <v>131</v>
      </c>
      <c r="E1096" s="12" t="s">
        <v>132</v>
      </c>
      <c r="F1096" s="13">
        <v>0</v>
      </c>
      <c r="G1096" s="12" t="s">
        <v>0</v>
      </c>
      <c r="H1096" s="12" t="str">
        <f>VLOOKUP(LEFT(B1096,3),Table2[#All],2,)</f>
        <v>Food</v>
      </c>
      <c r="I1096" s="12" t="s">
        <v>1</v>
      </c>
      <c r="J1096" s="14">
        <f>VLOOKUP(Transaction!B1096,Product[#All],5,0)</f>
        <v>9000</v>
      </c>
      <c r="K1096" s="14">
        <f>VLOOKUP(Transaction!B1096,Product[#All],6,0)</f>
        <v>11000</v>
      </c>
      <c r="L1096" s="19">
        <f>Transaction[[#This Row],[QTY]]*Transaction[[#This Row],[PURCHASE PRICE]]</f>
        <v>666000</v>
      </c>
      <c r="M1096" s="19">
        <f>Transaction[[#This Row],[QTY]]*Transaction[[#This Row],[SELLING PRICE]]</f>
        <v>814000</v>
      </c>
      <c r="N1096" s="12">
        <f>DAY(Transaction[[#This Row],[DATE]])</f>
        <v>30</v>
      </c>
      <c r="O1096" s="12" t="str">
        <f>TEXT(Transaction[[#This Row],[DATE]],"mmm")</f>
        <v>Dec</v>
      </c>
      <c r="P1096" s="12">
        <f>YEAR(Transaction[[#This Row],[DATE]])</f>
        <v>2022</v>
      </c>
    </row>
    <row r="1097" spans="1:16" x14ac:dyDescent="0.3">
      <c r="A1097" s="11">
        <v>44926</v>
      </c>
      <c r="B1097" s="12" t="str" cm="1">
        <f t="array" ref="B1097">_xlfn.XLOOKUP(G1097,Product[[#All],[PRODUCT NAME]],Product[[#All],[CODE]],"",0,1)</f>
        <v>FOD001</v>
      </c>
      <c r="C1097" s="12">
        <v>82</v>
      </c>
      <c r="D1097" s="12" t="s">
        <v>131</v>
      </c>
      <c r="E1097" s="12" t="s">
        <v>132</v>
      </c>
      <c r="F1097" s="13">
        <v>0</v>
      </c>
      <c r="G1097" s="12" t="s">
        <v>0</v>
      </c>
      <c r="H1097" s="12" t="str">
        <f>VLOOKUP(LEFT(B1097,3),Table2[#All],2,)</f>
        <v>Food</v>
      </c>
      <c r="I1097" s="12" t="s">
        <v>1</v>
      </c>
      <c r="J1097" s="14">
        <f>VLOOKUP(Transaction!B1097,Product[#All],5,0)</f>
        <v>9000</v>
      </c>
      <c r="K1097" s="14">
        <f>VLOOKUP(Transaction!B1097,Product[#All],6,0)</f>
        <v>11000</v>
      </c>
      <c r="L1097" s="19">
        <f>Transaction[[#This Row],[QTY]]*Transaction[[#This Row],[PURCHASE PRICE]]</f>
        <v>738000</v>
      </c>
      <c r="M1097" s="19">
        <f>Transaction[[#This Row],[QTY]]*Transaction[[#This Row],[SELLING PRICE]]</f>
        <v>902000</v>
      </c>
      <c r="N1097" s="12">
        <f>DAY(Transaction[[#This Row],[DATE]])</f>
        <v>31</v>
      </c>
      <c r="O1097" s="12" t="str">
        <f>TEXT(Transaction[[#This Row],[DATE]],"mmm")</f>
        <v>Dec</v>
      </c>
      <c r="P1097" s="12">
        <f>YEAR(Transaction[[#This Row],[DATE]])</f>
        <v>2022</v>
      </c>
    </row>
    <row r="1098" spans="1:16" x14ac:dyDescent="0.3">
      <c r="A1098" s="6"/>
    </row>
    <row r="1099" spans="1:16" x14ac:dyDescent="0.3">
      <c r="A1099" s="6"/>
    </row>
  </sheetData>
  <sheetProtection algorithmName="SHA-512" hashValue="1hGNUAGPIwaDAHzgLdQWDsuEOrs78g8/uyHOa0ZvoTkEARvilx8w5NYDQGuZYahR8ZpbZk3b7VqkOezU9W6FAw==" saltValue="vAxXmPFDhSpq+JRU4bEjzQ==" spinCount="100000" sheet="1" objects="1" scenarios="1" formatCells="0" formatColumns="0" formatRows="0" insertColumns="0" insertRows="0" insertHyperlinks="0" deleteColumns="0" deleteRows="0" sort="0" autoFilter="0" pivotTables="0"/>
  <dataValidations count="2">
    <dataValidation type="list" allowBlank="1" showInputMessage="1" showErrorMessage="1" sqref="E2:E1097" xr:uid="{373AF9B5-3B38-4399-B823-CAEEA8CE7401}">
      <formula1>"Credit, Cash"</formula1>
    </dataValidation>
    <dataValidation type="list" allowBlank="1" showInputMessage="1" showErrorMessage="1" sqref="D2:D1097" xr:uid="{F7E05572-7DB0-4425-B7A3-8B2AA39300C8}">
      <formula1>"Wholesale, Retail, Online"</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2E16F-C55B-447C-B613-1C33EB3DDCDC}">
  <dimension ref="A1:V45"/>
  <sheetViews>
    <sheetView topLeftCell="H1" zoomScale="83" zoomScaleNormal="83" workbookViewId="0">
      <selection activeCell="J33" sqref="J33"/>
    </sheetView>
  </sheetViews>
  <sheetFormatPr defaultRowHeight="14.4" x14ac:dyDescent="0.3"/>
  <cols>
    <col min="1" max="1" width="10.5546875" bestFit="1" customWidth="1"/>
    <col min="2" max="2" width="26.21875" bestFit="1" customWidth="1"/>
    <col min="3" max="3" width="28.44140625" bestFit="1" customWidth="1"/>
    <col min="4" max="4" width="26.21875" bestFit="1" customWidth="1"/>
    <col min="5" max="5" width="7.5546875" customWidth="1"/>
    <col min="6" max="6" width="13.109375" bestFit="1" customWidth="1"/>
    <col min="7" max="7" width="28.44140625" bestFit="1" customWidth="1"/>
    <col min="8" max="8" width="26.21875" bestFit="1" customWidth="1"/>
    <col min="9" max="9" width="13.109375" bestFit="1" customWidth="1"/>
    <col min="10" max="10" width="26.21875" bestFit="1" customWidth="1"/>
    <col min="11" max="11" width="15.6640625" bestFit="1" customWidth="1"/>
    <col min="12" max="12" width="9.109375" bestFit="1" customWidth="1"/>
    <col min="14" max="14" width="13.109375" bestFit="1" customWidth="1"/>
    <col min="15" max="15" width="26.21875" bestFit="1" customWidth="1"/>
    <col min="16" max="16" width="12.5546875" bestFit="1" customWidth="1"/>
    <col min="17" max="18" width="13.33203125" bestFit="1" customWidth="1"/>
    <col min="21" max="22" width="13.33203125" bestFit="1" customWidth="1"/>
  </cols>
  <sheetData>
    <row r="1" spans="1:12" s="28" customFormat="1" x14ac:dyDescent="0.3">
      <c r="A1" s="27" t="s">
        <v>133</v>
      </c>
      <c r="C1" s="27" t="s">
        <v>137</v>
      </c>
      <c r="F1" s="27" t="s">
        <v>142</v>
      </c>
    </row>
    <row r="2" spans="1:12" x14ac:dyDescent="0.3">
      <c r="J2" s="29" t="b">
        <v>1</v>
      </c>
      <c r="K2" s="29" t="b">
        <v>1</v>
      </c>
      <c r="L2" s="29" t="b">
        <v>1</v>
      </c>
    </row>
    <row r="3" spans="1:12" x14ac:dyDescent="0.3">
      <c r="A3" t="s">
        <v>134</v>
      </c>
      <c r="C3" t="s">
        <v>135</v>
      </c>
      <c r="D3" t="s">
        <v>136</v>
      </c>
      <c r="F3" s="22" t="s">
        <v>143</v>
      </c>
      <c r="G3" t="s">
        <v>135</v>
      </c>
      <c r="H3" t="s">
        <v>136</v>
      </c>
      <c r="J3" t="s">
        <v>145</v>
      </c>
      <c r="K3" t="s">
        <v>146</v>
      </c>
      <c r="L3" t="s">
        <v>164</v>
      </c>
    </row>
    <row r="4" spans="1:12" x14ac:dyDescent="0.3">
      <c r="A4" s="2">
        <v>87720</v>
      </c>
      <c r="C4" s="20">
        <v>892239300</v>
      </c>
      <c r="D4" s="20">
        <v>1202396200</v>
      </c>
      <c r="F4" s="23" t="s">
        <v>147</v>
      </c>
      <c r="G4" s="20">
        <v>80635050</v>
      </c>
      <c r="H4" s="20">
        <v>108836100</v>
      </c>
      <c r="I4" t="str">
        <f>F4</f>
        <v>Jan</v>
      </c>
      <c r="J4" s="20">
        <f t="shared" ref="J4:J15" si="0">IF($J$2=TRUE,VLOOKUP(I4,$F$4:$H$15,3,FALSE),"")</f>
        <v>108836100</v>
      </c>
      <c r="K4" s="20">
        <f t="shared" ref="K4:K15" si="1">IF($K$2=TRUE,(VLOOKUP(I4,$F$4:$H$15,3,FALSE))-VLOOKUP(I4,$F$4:$H$15,2,FALSE),"")</f>
        <v>28201050</v>
      </c>
      <c r="L4" s="7">
        <f t="shared" ref="L4:L15" si="2">IFERROR(IF($L$2=TRUE,K4/VLOOKUP(I4,$I$4:$K$15,2,FALSE),""),"")</f>
        <v>0.25911485251676603</v>
      </c>
    </row>
    <row r="5" spans="1:12" x14ac:dyDescent="0.3">
      <c r="F5" s="23" t="s">
        <v>148</v>
      </c>
      <c r="G5" s="20">
        <v>64121650</v>
      </c>
      <c r="H5" s="20">
        <v>85972000</v>
      </c>
      <c r="I5" t="str">
        <f t="shared" ref="I5:I15" si="3">F5</f>
        <v>Feb</v>
      </c>
      <c r="J5" s="20">
        <f t="shared" si="0"/>
        <v>85972000</v>
      </c>
      <c r="K5" s="20">
        <f t="shared" si="1"/>
        <v>21850350</v>
      </c>
      <c r="L5" s="7">
        <f t="shared" si="2"/>
        <v>0.25415658586516543</v>
      </c>
    </row>
    <row r="6" spans="1:12" x14ac:dyDescent="0.3">
      <c r="C6" t="s">
        <v>138</v>
      </c>
      <c r="D6" s="20">
        <f>GETPIVOTDATA("Sum of TOTAL SELLING PRICE",$C$3)</f>
        <v>1202396200</v>
      </c>
      <c r="F6" s="23" t="s">
        <v>149</v>
      </c>
      <c r="G6" s="20">
        <v>81769450</v>
      </c>
      <c r="H6" s="20">
        <v>112023800</v>
      </c>
      <c r="I6" t="str">
        <f t="shared" si="3"/>
        <v>Mar</v>
      </c>
      <c r="J6" s="20">
        <f t="shared" si="0"/>
        <v>112023800</v>
      </c>
      <c r="K6" s="20">
        <f t="shared" si="1"/>
        <v>30254350</v>
      </c>
      <c r="L6" s="7">
        <f t="shared" si="2"/>
        <v>0.27007073496881912</v>
      </c>
    </row>
    <row r="7" spans="1:12" x14ac:dyDescent="0.3">
      <c r="C7" t="s">
        <v>139</v>
      </c>
      <c r="D7" s="20">
        <f>GETPIVOTDATA("Sum of TOTAL SELLING PRICE",$C$3)-GETPIVOTDATA("Sum of TOTAL PURCHASE PRICE",$C$3)</f>
        <v>310156900</v>
      </c>
      <c r="F7" s="23" t="s">
        <v>150</v>
      </c>
      <c r="G7" s="20">
        <v>72285000</v>
      </c>
      <c r="H7" s="20">
        <v>97988350</v>
      </c>
      <c r="I7" t="str">
        <f t="shared" si="3"/>
        <v>Apr</v>
      </c>
      <c r="J7" s="20">
        <f t="shared" si="0"/>
        <v>97988350</v>
      </c>
      <c r="K7" s="20">
        <f t="shared" si="1"/>
        <v>25703350</v>
      </c>
      <c r="L7" s="7">
        <f t="shared" si="2"/>
        <v>0.26231026443449657</v>
      </c>
    </row>
    <row r="8" spans="1:12" x14ac:dyDescent="0.3">
      <c r="C8" t="s">
        <v>140</v>
      </c>
      <c r="D8" s="7">
        <f>D7/D6</f>
        <v>0.25794900216750516</v>
      </c>
      <c r="F8" s="23" t="s">
        <v>144</v>
      </c>
      <c r="G8" s="20">
        <v>77018650</v>
      </c>
      <c r="H8" s="20">
        <v>103725750</v>
      </c>
      <c r="I8" t="str">
        <f t="shared" si="3"/>
        <v>May</v>
      </c>
      <c r="J8" s="20">
        <f t="shared" si="0"/>
        <v>103725750</v>
      </c>
      <c r="K8" s="20">
        <f t="shared" si="1"/>
        <v>26707100</v>
      </c>
      <c r="L8" s="7">
        <f t="shared" si="2"/>
        <v>0.25747801293314343</v>
      </c>
    </row>
    <row r="9" spans="1:12" x14ac:dyDescent="0.3">
      <c r="F9" s="23" t="s">
        <v>151</v>
      </c>
      <c r="G9" s="20">
        <v>76224650</v>
      </c>
      <c r="H9" s="20">
        <v>102068900</v>
      </c>
      <c r="I9" t="str">
        <f t="shared" si="3"/>
        <v>Jun</v>
      </c>
      <c r="J9" s="20">
        <f t="shared" si="0"/>
        <v>102068900</v>
      </c>
      <c r="K9" s="20">
        <f t="shared" si="1"/>
        <v>25844250</v>
      </c>
      <c r="L9" s="7">
        <f t="shared" si="2"/>
        <v>0.25320396320524663</v>
      </c>
    </row>
    <row r="10" spans="1:12" x14ac:dyDescent="0.3">
      <c r="F10" s="23" t="s">
        <v>152</v>
      </c>
      <c r="G10" s="20">
        <v>72768050</v>
      </c>
      <c r="H10" s="20">
        <v>99209400</v>
      </c>
      <c r="I10" t="str">
        <f t="shared" si="3"/>
        <v>Jul</v>
      </c>
      <c r="J10" s="20">
        <f t="shared" si="0"/>
        <v>99209400</v>
      </c>
      <c r="K10" s="20">
        <f t="shared" si="1"/>
        <v>26441350</v>
      </c>
      <c r="L10" s="7">
        <f t="shared" si="2"/>
        <v>0.26652061195814108</v>
      </c>
    </row>
    <row r="11" spans="1:12" x14ac:dyDescent="0.3">
      <c r="F11" s="23" t="s">
        <v>153</v>
      </c>
      <c r="G11" s="20">
        <v>78335650</v>
      </c>
      <c r="H11" s="20">
        <v>107870400</v>
      </c>
      <c r="I11" t="str">
        <f t="shared" si="3"/>
        <v>Aug</v>
      </c>
      <c r="J11" s="20">
        <f t="shared" si="0"/>
        <v>107870400</v>
      </c>
      <c r="K11" s="20">
        <f t="shared" si="1"/>
        <v>29534750</v>
      </c>
      <c r="L11" s="7">
        <f t="shared" si="2"/>
        <v>0.27379846556608672</v>
      </c>
    </row>
    <row r="12" spans="1:12" x14ac:dyDescent="0.3">
      <c r="F12" s="23" t="s">
        <v>154</v>
      </c>
      <c r="G12" s="20">
        <v>68041150</v>
      </c>
      <c r="H12" s="20">
        <v>90179600</v>
      </c>
      <c r="I12" t="str">
        <f t="shared" si="3"/>
        <v>Sep</v>
      </c>
      <c r="J12" s="20">
        <f t="shared" si="0"/>
        <v>90179600</v>
      </c>
      <c r="K12" s="20">
        <f t="shared" si="1"/>
        <v>22138450</v>
      </c>
      <c r="L12" s="7">
        <f t="shared" si="2"/>
        <v>0.24549288309107603</v>
      </c>
    </row>
    <row r="13" spans="1:12" x14ac:dyDescent="0.3">
      <c r="F13" s="23" t="s">
        <v>155</v>
      </c>
      <c r="G13" s="20">
        <v>72279850</v>
      </c>
      <c r="H13" s="20">
        <v>97653100</v>
      </c>
      <c r="I13" t="str">
        <f t="shared" si="3"/>
        <v>Oct</v>
      </c>
      <c r="J13" s="20">
        <f t="shared" si="0"/>
        <v>97653100</v>
      </c>
      <c r="K13" s="20">
        <f t="shared" si="1"/>
        <v>25373250</v>
      </c>
      <c r="L13" s="7">
        <f t="shared" si="2"/>
        <v>0.25983046109135294</v>
      </c>
    </row>
    <row r="14" spans="1:12" x14ac:dyDescent="0.3">
      <c r="F14" s="23" t="s">
        <v>156</v>
      </c>
      <c r="G14" s="20">
        <v>74220150</v>
      </c>
      <c r="H14" s="20">
        <v>98638900</v>
      </c>
      <c r="I14" t="str">
        <f t="shared" si="3"/>
        <v>Nov</v>
      </c>
      <c r="J14" s="20">
        <f t="shared" si="0"/>
        <v>98638900</v>
      </c>
      <c r="K14" s="20">
        <f t="shared" si="1"/>
        <v>24418750</v>
      </c>
      <c r="L14" s="7">
        <f t="shared" si="2"/>
        <v>0.24755699830391459</v>
      </c>
    </row>
    <row r="15" spans="1:12" x14ac:dyDescent="0.3">
      <c r="F15" s="23" t="s">
        <v>157</v>
      </c>
      <c r="G15" s="20">
        <v>74540000</v>
      </c>
      <c r="H15" s="20">
        <v>98229900</v>
      </c>
      <c r="I15" t="str">
        <f t="shared" si="3"/>
        <v>Dec</v>
      </c>
      <c r="J15" s="20">
        <f t="shared" si="0"/>
        <v>98229900</v>
      </c>
      <c r="K15" s="20">
        <f t="shared" si="1"/>
        <v>23689900</v>
      </c>
      <c r="L15" s="7">
        <f t="shared" si="2"/>
        <v>0.24116791323212178</v>
      </c>
    </row>
    <row r="16" spans="1:12" x14ac:dyDescent="0.3">
      <c r="J16" s="20"/>
      <c r="K16" s="20"/>
      <c r="L16" s="21"/>
    </row>
    <row r="19" spans="1:22" s="28" customFormat="1" x14ac:dyDescent="0.3">
      <c r="A19" s="27" t="s">
        <v>158</v>
      </c>
      <c r="G19" s="27" t="s">
        <v>160</v>
      </c>
      <c r="N19" s="27" t="s">
        <v>163</v>
      </c>
    </row>
    <row r="20" spans="1:22" x14ac:dyDescent="0.3">
      <c r="A20" s="5"/>
      <c r="G20" s="5"/>
    </row>
    <row r="21" spans="1:22" x14ac:dyDescent="0.3">
      <c r="A21" s="22" t="s">
        <v>143</v>
      </c>
      <c r="B21" t="s">
        <v>134</v>
      </c>
      <c r="G21" s="22" t="s">
        <v>143</v>
      </c>
      <c r="H21" t="s">
        <v>136</v>
      </c>
    </row>
    <row r="22" spans="1:22" x14ac:dyDescent="0.3">
      <c r="A22" s="23" t="s">
        <v>46</v>
      </c>
      <c r="B22" s="2">
        <v>3094</v>
      </c>
      <c r="D22" t="str">
        <f>A22</f>
        <v>Senter Mini LED</v>
      </c>
      <c r="E22" s="26">
        <f>GETPIVOTDATA("QTY",$A$21,"PRODUCT NAME","Senter Mini LED")</f>
        <v>3094</v>
      </c>
      <c r="G22" s="23" t="s">
        <v>71</v>
      </c>
      <c r="H22" s="20">
        <v>160328700</v>
      </c>
      <c r="J22" t="str">
        <f>G22</f>
        <v>Beverage</v>
      </c>
      <c r="K22" s="20">
        <f>H22</f>
        <v>160328700</v>
      </c>
      <c r="L22" s="7">
        <f>K22/$K$27</f>
        <v>0.13334099026593729</v>
      </c>
      <c r="N22" s="22" t="s">
        <v>143</v>
      </c>
      <c r="O22" t="s">
        <v>136</v>
      </c>
    </row>
    <row r="23" spans="1:22" x14ac:dyDescent="0.3">
      <c r="A23" s="23" t="s">
        <v>28</v>
      </c>
      <c r="B23" s="2">
        <v>2557</v>
      </c>
      <c r="G23" s="23" t="s">
        <v>74</v>
      </c>
      <c r="H23" s="20">
        <v>404088000</v>
      </c>
      <c r="J23" t="str">
        <f t="shared" ref="J23:J26" si="4">G23</f>
        <v>Electronics</v>
      </c>
      <c r="K23" s="20">
        <f t="shared" ref="K23:K26" si="5">H23</f>
        <v>404088000</v>
      </c>
      <c r="L23" s="7">
        <f t="shared" ref="L23:L27" si="6">K23/$K$27</f>
        <v>0.33606892636553576</v>
      </c>
      <c r="N23" s="23" t="s">
        <v>74</v>
      </c>
      <c r="O23" s="20">
        <v>404088000</v>
      </c>
      <c r="Q23" s="23" t="str">
        <f>N23</f>
        <v>Electronics</v>
      </c>
      <c r="R23" s="20">
        <f>O23</f>
        <v>404088000</v>
      </c>
      <c r="S23" s="7">
        <f>R23/SUM($R$23:$R$27)</f>
        <v>0.33606892636553576</v>
      </c>
      <c r="U23" t="str">
        <f>N23</f>
        <v>Electronics</v>
      </c>
      <c r="V23" s="20">
        <f>GETPIVOTDATA("TOTAL SELLING PRICE",$N$22,"CATEGORY","Electronics")</f>
        <v>404088000</v>
      </c>
    </row>
    <row r="24" spans="1:22" x14ac:dyDescent="0.3">
      <c r="A24" s="23" t="s">
        <v>3</v>
      </c>
      <c r="B24" s="2">
        <v>2492</v>
      </c>
      <c r="G24" s="23" t="s">
        <v>70</v>
      </c>
      <c r="H24" s="20">
        <v>206273300</v>
      </c>
      <c r="J24" t="str">
        <f t="shared" si="4"/>
        <v>Food</v>
      </c>
      <c r="K24" s="20">
        <f t="shared" si="5"/>
        <v>206273300</v>
      </c>
      <c r="L24" s="7">
        <f t="shared" si="6"/>
        <v>0.17155185620180768</v>
      </c>
      <c r="N24" s="23" t="s">
        <v>72</v>
      </c>
      <c r="O24" s="20">
        <v>323703500</v>
      </c>
      <c r="Q24" s="23" t="str">
        <f t="shared" ref="Q24:Q27" si="7">N24</f>
        <v>Personal Care</v>
      </c>
      <c r="R24" s="20">
        <f>O24</f>
        <v>323703500</v>
      </c>
      <c r="S24" s="7">
        <f t="shared" ref="S24:S27" si="8">R24/SUM($R$23:$R$27)</f>
        <v>0.26921533850489549</v>
      </c>
    </row>
    <row r="25" spans="1:22" x14ac:dyDescent="0.3">
      <c r="A25" s="23" t="s">
        <v>0</v>
      </c>
      <c r="B25" s="2">
        <v>2345</v>
      </c>
      <c r="G25" s="23" t="s">
        <v>72</v>
      </c>
      <c r="H25" s="20">
        <v>323703500</v>
      </c>
      <c r="J25" t="str">
        <f t="shared" si="4"/>
        <v>Personal Care</v>
      </c>
      <c r="K25" s="20">
        <f t="shared" si="5"/>
        <v>323703500</v>
      </c>
      <c r="L25" s="7">
        <f t="shared" si="6"/>
        <v>0.26921533850489549</v>
      </c>
      <c r="N25" s="23" t="s">
        <v>70</v>
      </c>
      <c r="O25" s="20">
        <v>206273300</v>
      </c>
      <c r="Q25" s="23" t="str">
        <f t="shared" si="7"/>
        <v>Food</v>
      </c>
      <c r="R25" s="20">
        <f>O25</f>
        <v>206273300</v>
      </c>
      <c r="S25" s="7">
        <f t="shared" si="8"/>
        <v>0.17155185620180768</v>
      </c>
    </row>
    <row r="26" spans="1:22" x14ac:dyDescent="0.3">
      <c r="A26" s="23" t="s">
        <v>7</v>
      </c>
      <c r="B26" s="2">
        <v>2304</v>
      </c>
      <c r="G26" s="23" t="s">
        <v>73</v>
      </c>
      <c r="H26" s="20">
        <v>108002700</v>
      </c>
      <c r="J26" t="str">
        <f t="shared" si="4"/>
        <v>Stationery</v>
      </c>
      <c r="K26" s="20">
        <f t="shared" si="5"/>
        <v>108002700</v>
      </c>
      <c r="L26" s="7">
        <f t="shared" si="6"/>
        <v>8.982288866182378E-2</v>
      </c>
      <c r="N26" s="23" t="s">
        <v>71</v>
      </c>
      <c r="O26" s="20">
        <v>160328700</v>
      </c>
      <c r="Q26" s="23" t="str">
        <f t="shared" si="7"/>
        <v>Beverage</v>
      </c>
      <c r="R26" s="20">
        <f>O26</f>
        <v>160328700</v>
      </c>
      <c r="S26" s="7">
        <f t="shared" si="8"/>
        <v>0.13334099026593729</v>
      </c>
    </row>
    <row r="27" spans="1:22" x14ac:dyDescent="0.3">
      <c r="A27" s="23" t="s">
        <v>21</v>
      </c>
      <c r="B27" s="2">
        <v>2287</v>
      </c>
      <c r="K27" s="20">
        <f>SUM(K22:K26)</f>
        <v>1202396200</v>
      </c>
      <c r="L27" s="7">
        <f t="shared" si="6"/>
        <v>1</v>
      </c>
      <c r="N27" s="23" t="s">
        <v>73</v>
      </c>
      <c r="O27" s="20">
        <v>108002700</v>
      </c>
      <c r="Q27" s="23" t="str">
        <f t="shared" si="7"/>
        <v>Stationery</v>
      </c>
      <c r="R27" s="20">
        <f>O27</f>
        <v>108002700</v>
      </c>
      <c r="S27" s="7">
        <f t="shared" si="8"/>
        <v>8.982288866182378E-2</v>
      </c>
    </row>
    <row r="28" spans="1:22" x14ac:dyDescent="0.3">
      <c r="A28" s="23" t="s">
        <v>27</v>
      </c>
      <c r="B28" s="2">
        <v>2277</v>
      </c>
    </row>
    <row r="29" spans="1:22" x14ac:dyDescent="0.3">
      <c r="A29" s="23" t="s">
        <v>19</v>
      </c>
      <c r="B29" s="2">
        <v>2203</v>
      </c>
    </row>
    <row r="30" spans="1:22" x14ac:dyDescent="0.3">
      <c r="A30" s="23" t="s">
        <v>18</v>
      </c>
      <c r="B30" s="2">
        <v>2180</v>
      </c>
    </row>
    <row r="31" spans="1:22" x14ac:dyDescent="0.3">
      <c r="A31" s="23" t="s">
        <v>4</v>
      </c>
      <c r="B31" s="2">
        <v>2151</v>
      </c>
    </row>
    <row r="36" spans="1:10" s="28" customFormat="1" x14ac:dyDescent="0.3">
      <c r="A36" s="27" t="s">
        <v>159</v>
      </c>
      <c r="F36" s="27" t="s">
        <v>161</v>
      </c>
      <c r="I36" s="27" t="s">
        <v>162</v>
      </c>
    </row>
    <row r="37" spans="1:10" x14ac:dyDescent="0.3">
      <c r="E37" s="5"/>
    </row>
    <row r="38" spans="1:10" x14ac:dyDescent="0.3">
      <c r="A38" s="22" t="s">
        <v>143</v>
      </c>
      <c r="B38" t="s">
        <v>136</v>
      </c>
      <c r="F38" s="22" t="s">
        <v>143</v>
      </c>
      <c r="G38" t="s">
        <v>136</v>
      </c>
      <c r="I38" s="22" t="s">
        <v>143</v>
      </c>
      <c r="J38" t="s">
        <v>136</v>
      </c>
    </row>
    <row r="39" spans="1:10" x14ac:dyDescent="0.3">
      <c r="A39" s="23" t="s">
        <v>53</v>
      </c>
      <c r="B39" s="20">
        <v>412914650</v>
      </c>
      <c r="C39" t="s">
        <v>53</v>
      </c>
      <c r="D39" s="24">
        <f>B39/SUM($B$39:$B$41)</f>
        <v>0.34340980951203937</v>
      </c>
      <c r="F39" s="23" t="s">
        <v>52</v>
      </c>
      <c r="G39" s="20">
        <v>588017900</v>
      </c>
      <c r="I39" s="23">
        <v>2020</v>
      </c>
      <c r="J39" s="25">
        <v>409981350</v>
      </c>
    </row>
    <row r="40" spans="1:10" x14ac:dyDescent="0.3">
      <c r="A40" s="23" t="s">
        <v>131</v>
      </c>
      <c r="B40" s="20">
        <v>344493050</v>
      </c>
      <c r="C40" t="s">
        <v>131</v>
      </c>
      <c r="D40" s="24">
        <f t="shared" ref="D40:D41" si="9">B40/SUM($B$39:$B$41)</f>
        <v>0.28650543805777162</v>
      </c>
      <c r="F40" s="23" t="s">
        <v>132</v>
      </c>
      <c r="G40" s="20">
        <v>614378300</v>
      </c>
      <c r="I40" s="23">
        <v>2021</v>
      </c>
      <c r="J40" s="25">
        <v>399316450</v>
      </c>
    </row>
    <row r="41" spans="1:10" x14ac:dyDescent="0.3">
      <c r="A41" s="23" t="s">
        <v>130</v>
      </c>
      <c r="B41" s="20">
        <v>444988500</v>
      </c>
      <c r="C41" t="s">
        <v>130</v>
      </c>
      <c r="D41" s="24">
        <f t="shared" si="9"/>
        <v>0.37008475243018896</v>
      </c>
      <c r="I41" s="23">
        <v>2022</v>
      </c>
      <c r="J41" s="25">
        <v>393098400</v>
      </c>
    </row>
    <row r="44" spans="1:10" ht="15" customHeight="1" x14ac:dyDescent="0.3"/>
    <row r="45" spans="1:10" s="28" customFormat="1" x14ac:dyDescent="0.3"/>
  </sheetData>
  <sheetProtection algorithmName="SHA-512" hashValue="HvXvxNbzzsza8rzaS/5yulUYuTPhI7KDCRzKKQjx+QQNcgUrdXnXn9/lleLJWlq1adG3eMfYBB5sNER9utWdgg==" saltValue="hYEJpCUMp8TzDS+IDpT3AA==" spinCount="100000" sheet="1" objects="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Product</vt:lpstr>
      <vt:lpstr>Transaction</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Farah Syahfira</dc:creator>
  <cp:lastModifiedBy>Farah Syahfira</cp:lastModifiedBy>
  <dcterms:created xsi:type="dcterms:W3CDTF">2025-03-08T15:50:18Z</dcterms:created>
  <dcterms:modified xsi:type="dcterms:W3CDTF">2025-03-09T05:52:23Z</dcterms:modified>
</cp:coreProperties>
</file>