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shid\Desktop\"/>
    </mc:Choice>
  </mc:AlternateContent>
  <xr:revisionPtr revIDLastSave="0" documentId="13_ncr:1_{873FF909-2919-4EE0-AB6F-8E41DD40D906}" xr6:coauthVersionLast="36" xr6:coauthVersionMax="36" xr10:uidLastSave="{00000000-0000-0000-0000-000000000000}"/>
  <bookViews>
    <workbookView xWindow="0" yWindow="0" windowWidth="28800" windowHeight="12375" tabRatio="716" xr2:uid="{C315CEAC-DB4D-45FD-8EC9-6C8707FF8EAF}"/>
  </bookViews>
  <sheets>
    <sheet name="مطالب درس" sheetId="1" r:id="rId1"/>
    <sheet name="1- آشنایی با تابع" sheetId="2" r:id="rId2"/>
    <sheet name="2- ارجاع به سلول" sheetId="3" r:id="rId3"/>
    <sheet name="3- گرازش دو بعدی" sheetId="7" r:id="rId4"/>
    <sheet name="4- Table استفاده از" sheetId="9" r:id="rId5"/>
    <sheet name="5- Countifs" sheetId="10" r:id="rId6"/>
    <sheet name="6- Countifs &amp; Vlookup" sheetId="11" r:id="rId7"/>
    <sheet name="7-MultiValue Lookup" sheetId="12" r:id="rId8"/>
    <sheet name="8- محاسبه آخرین قیمت کالا" sheetId="13" r:id="rId9"/>
    <sheet name="about" sheetId="5" r:id="rId10"/>
  </sheets>
  <externalReferences>
    <externalReference r:id="rId11"/>
  </externalReferences>
  <definedNames>
    <definedName name="rgDays">OFFSET('[1]SampleData '!$B$3,'[1]SampleData '!$C$1,0,10)</definedName>
    <definedName name="rgSales">OFFSET('[1]SampleData '!$C$3,'[1]SampleData '!$C$1,0,10)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3" l="1"/>
  <c r="L9" i="13" s="1"/>
  <c r="K8" i="13"/>
  <c r="L8" i="13" s="1"/>
  <c r="K7" i="13"/>
  <c r="L7" i="13" s="1"/>
  <c r="B8" i="13"/>
  <c r="B9" i="13"/>
  <c r="B10" i="13"/>
  <c r="B11" i="13"/>
  <c r="B12" i="13"/>
  <c r="B13" i="13"/>
  <c r="B14" i="13"/>
  <c r="B15" i="13"/>
  <c r="B7" i="13"/>
  <c r="J19" i="12"/>
  <c r="J23" i="12"/>
  <c r="H15" i="12"/>
  <c r="I15" i="12" s="1"/>
  <c r="H16" i="12"/>
  <c r="I16" i="12" s="1"/>
  <c r="H17" i="12"/>
  <c r="I17" i="12" s="1"/>
  <c r="H18" i="12"/>
  <c r="I18" i="12" s="1"/>
  <c r="H19" i="12"/>
  <c r="H20" i="12"/>
  <c r="I20" i="12" s="1"/>
  <c r="H21" i="12"/>
  <c r="I21" i="12" s="1"/>
  <c r="H22" i="12"/>
  <c r="I22" i="12" s="1"/>
  <c r="H23" i="12"/>
  <c r="H24" i="12"/>
  <c r="I24" i="12" s="1"/>
  <c r="B7" i="12"/>
  <c r="B8" i="12"/>
  <c r="B9" i="12"/>
  <c r="B10" i="12"/>
  <c r="B11" i="12"/>
  <c r="B12" i="12"/>
  <c r="B13" i="12"/>
  <c r="B14" i="12"/>
  <c r="I23" i="12" s="1"/>
  <c r="B15" i="12"/>
  <c r="B16" i="12"/>
  <c r="B17" i="12"/>
  <c r="B18" i="12"/>
  <c r="B19" i="12"/>
  <c r="B20" i="12"/>
  <c r="B6" i="12"/>
  <c r="J22" i="12" l="1"/>
  <c r="J18" i="12"/>
  <c r="J15" i="12"/>
  <c r="J21" i="12"/>
  <c r="J17" i="12"/>
  <c r="J24" i="12"/>
  <c r="J20" i="12"/>
  <c r="J16" i="12"/>
  <c r="I19" i="12"/>
  <c r="J8" i="11"/>
  <c r="J9" i="11"/>
  <c r="J10" i="11"/>
  <c r="J11" i="11"/>
  <c r="J12" i="11"/>
  <c r="J13" i="11"/>
  <c r="J14" i="11"/>
  <c r="J15" i="11"/>
  <c r="J7" i="11"/>
  <c r="K15" i="11"/>
  <c r="K14" i="11"/>
  <c r="K13" i="11"/>
  <c r="K12" i="11"/>
  <c r="K11" i="11"/>
  <c r="K10" i="11"/>
  <c r="K9" i="11"/>
  <c r="K8" i="11"/>
  <c r="K7" i="11"/>
  <c r="I9" i="10" l="1"/>
  <c r="I8" i="10"/>
  <c r="I7" i="10"/>
  <c r="I11" i="9"/>
  <c r="I6" i="9"/>
  <c r="J10" i="7" l="1"/>
  <c r="K10" i="7"/>
  <c r="J11" i="7"/>
  <c r="K11" i="7"/>
  <c r="K9" i="7"/>
  <c r="J9" i="7"/>
  <c r="H15" i="3"/>
  <c r="H16" i="3"/>
  <c r="H14" i="3"/>
  <c r="H33" i="2"/>
  <c r="H28" i="2"/>
  <c r="H24" i="2"/>
  <c r="H17" i="2"/>
  <c r="H12" i="2"/>
  <c r="H7" i="2"/>
  <c r="H6" i="3" l="1"/>
  <c r="H5" i="3"/>
  <c r="H4" i="3"/>
</calcChain>
</file>

<file path=xl/sharedStrings.xml><?xml version="1.0" encoding="utf-8"?>
<sst xmlns="http://schemas.openxmlformats.org/spreadsheetml/2006/main" count="237" uniqueCount="52">
  <si>
    <t>تابع SUMIFS در اکسل</t>
  </si>
  <si>
    <t xml:space="preserve">اسم </t>
  </si>
  <si>
    <t>ماه</t>
  </si>
  <si>
    <t>پول توجیبی</t>
  </si>
  <si>
    <t>Romina</t>
  </si>
  <si>
    <t>Roxana</t>
  </si>
  <si>
    <t>Arian</t>
  </si>
  <si>
    <t>به این سوالات پاسخ دهید.</t>
  </si>
  <si>
    <t>خوش باشید  :)</t>
  </si>
  <si>
    <r>
      <t xml:space="preserve">
</t>
    </r>
    <r>
      <rPr>
        <sz val="14"/>
        <color rgb="FFFFC000"/>
        <rFont val="Vazir"/>
        <family val="2"/>
      </rPr>
      <t>فرشــید میــدانی
------------------------------------------------------------------------------------</t>
    </r>
    <r>
      <rPr>
        <sz val="10"/>
        <color rgb="FFFFC000"/>
        <rFont val="Vazir"/>
        <family val="2"/>
      </rPr>
      <t xml:space="preserve">
</t>
    </r>
    <r>
      <rPr>
        <sz val="14"/>
        <color rgb="FFFFC000"/>
        <rFont val="Vazir"/>
        <family val="2"/>
      </rPr>
      <t xml:space="preserve"> </t>
    </r>
    <r>
      <rPr>
        <sz val="18"/>
        <color rgb="FFFFC000"/>
        <rFont val="Vazir"/>
        <family val="2"/>
      </rPr>
      <t xml:space="preserve">فـرســـاران، </t>
    </r>
    <r>
      <rPr>
        <sz val="10"/>
        <color rgb="FFFFC000"/>
        <rFont val="Vazir"/>
        <family val="2"/>
      </rPr>
      <t xml:space="preserve">آمــوزش های تخصصی مایکروسافت اکســل
</t>
    </r>
    <r>
      <rPr>
        <sz val="18"/>
        <color rgb="FFFFC000"/>
        <rFont val="Consolas"/>
        <family val="3"/>
      </rPr>
      <t>www</t>
    </r>
    <r>
      <rPr>
        <sz val="18"/>
        <color rgb="FFE96517"/>
        <rFont val="Consolas"/>
        <family val="3"/>
      </rPr>
      <t>.</t>
    </r>
    <r>
      <rPr>
        <sz val="18"/>
        <color rgb="FFFFC000"/>
        <rFont val="Consolas"/>
        <family val="3"/>
      </rPr>
      <t>farsaran</t>
    </r>
    <r>
      <rPr>
        <sz val="18"/>
        <color rgb="FFE96517"/>
        <rFont val="Consolas"/>
        <family val="3"/>
      </rPr>
      <t>.</t>
    </r>
    <r>
      <rPr>
        <sz val="18"/>
        <color rgb="FFFFC000"/>
        <rFont val="Consolas"/>
        <family val="3"/>
      </rPr>
      <t xml:space="preserve">com
</t>
    </r>
  </si>
  <si>
    <t>فرمول بالا را طوری بازنویسی کنید که ماه آغاز و پایان رو از سلولهای زیر بخواند.</t>
  </si>
  <si>
    <t>ماه آغاز</t>
  </si>
  <si>
    <t>ماه پایان</t>
  </si>
  <si>
    <t>فرمول بالا را طوری بازنویسی کنید که قسمتی از نام را از سلول زیر بخواند.</t>
  </si>
  <si>
    <t>o</t>
  </si>
  <si>
    <t>دسته بندی</t>
  </si>
  <si>
    <t>تفریح</t>
  </si>
  <si>
    <t>خرید کتاب</t>
  </si>
  <si>
    <t>اسم</t>
  </si>
  <si>
    <t>پرسش 5) گزارشی بسازید که جمع پول توجیبی هر کسی را  نمایش دهد؟</t>
  </si>
  <si>
    <t>پرسش 6) گزارشی بسازید که جمع پول توجیبی هر کسی را  که در بازه تاریخ زیر حساب کنید؟</t>
  </si>
  <si>
    <t xml:space="preserve"> پرسش 1) جمع پول‌توجیبی‌ها به شرط اینکه اسمش رومینا چقدر بوده است؟</t>
  </si>
  <si>
    <t>پرسش 2) جمع پول‌توجیبی‌ها به شرط اینکه اسمش رکسانا باشد و همچنین از ماه 6 به بعد پرداخت شده باشد، چقدر بوده است؟</t>
  </si>
  <si>
    <t xml:space="preserve"> پرسش 3) جمع پول توجیبی‌ها که بین ماه 3 تا 7 (یعنی تابستان) پرداخت شده است را محاسبه کنید؟</t>
  </si>
  <si>
    <t xml:space="preserve"> پرسش 4) جمع پول توجیبی دخترها را محاسبه کنید؟</t>
  </si>
  <si>
    <t>پرسش 7) گزارشی بسازید که جمع پول توجیبی هر کسی را بر حسب دسته بندی در بازه تاریخ زیر حساب کنید؟</t>
  </si>
  <si>
    <t xml:space="preserve"> پرسش 8) جمع پول‌توجیبی‌ها به شرط اینکه اسمش رومینا چقدر بوده است؟</t>
  </si>
  <si>
    <t>پرسش 9) جمع پول‌توجیبی‌ها به شرط اینکه اسمش رکسانا باشد و همچنین از ماه 6 به بعد پرداخت شده باشد، چقدر بوده است؟</t>
  </si>
  <si>
    <t xml:space="preserve"> پرسش 10) نام هر کسی چند بار در جدول آمده است؟</t>
  </si>
  <si>
    <t>نام کالا</t>
  </si>
  <si>
    <t>تعداد سفارشات</t>
  </si>
  <si>
    <t>تعداد سفارش</t>
  </si>
  <si>
    <t>مداد قرمز</t>
  </si>
  <si>
    <t>مداد سبز</t>
  </si>
  <si>
    <t>مداد بنفش</t>
  </si>
  <si>
    <t>مداد آبی</t>
  </si>
  <si>
    <t>مداد سیاه</t>
  </si>
  <si>
    <t>مداد صورتی</t>
  </si>
  <si>
    <t>مداد نارنجی</t>
  </si>
  <si>
    <t>مداد سفید</t>
  </si>
  <si>
    <t>مداد خاکستری</t>
  </si>
  <si>
    <t>قیمت کالا</t>
  </si>
  <si>
    <t>یکی از سناریوهای مشهور استفاده از Countifs و Vlookup با یکدیگر است. برای نمونه فرض کنید که جدول سمت راست را باید تکمیل کنید و قیمت یک کالا را از روی جدول سمت چپ باید بیابید.
بدیهی است که اگر برای کالایی 2 قیمت تایپ شده است، شما نمی‌دانید که کدام قیمت را باید ملاک قرار دهید، به همین دلیل باید برای آن نباید قیمتی درج گردد.
پرسش 11) ستون قیمت کالا و تعداد سفارش را در جدول سمت راست تکمیل کنید؟</t>
  </si>
  <si>
    <t>پرسش 11) گزارشی بسازید که با تایپ کردن نام یک نفر درسلول سبز رنگ، کل پول توجیبی هایی که او گرفته است را برای ما نشان دهد.</t>
  </si>
  <si>
    <t>نکته: به این کار اصطلاحا Multi Value Lookup می گویند، زیرا شما می خواهید چیزهایی را lookup کنید (بیابید) که چندین با تکرار شده اند.</t>
  </si>
  <si>
    <t>چندمین تکرار + اسم</t>
  </si>
  <si>
    <t>قیمت</t>
  </si>
  <si>
    <t>آخرین قیمت کالا</t>
  </si>
  <si>
    <t>مبلغ کل</t>
  </si>
  <si>
    <t>پرسش 12) آخرین قیمت هر کالا را از روی لیست تغییر قیمت ها بیابید.</t>
  </si>
  <si>
    <t>ماه + نام کالا</t>
  </si>
  <si>
    <t>توجه مهم: در این مثال از Maxifs استفاده شده است واین تابع فقط در Excel 2019 وجود دارد.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</si>
</sst>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EBC522"/>
      <name val="Vazir"/>
      <family val="2"/>
    </font>
    <font>
      <sz val="12"/>
      <color rgb="FFFFC000"/>
      <name val="Calibri"/>
      <family val="2"/>
      <scheme val="minor"/>
    </font>
    <font>
      <sz val="14"/>
      <color rgb="FFFFC000"/>
      <name val="Vazir"/>
      <family val="2"/>
    </font>
    <font>
      <sz val="26"/>
      <color rgb="FFFFC000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sz val="11"/>
      <color rgb="FFEBC522"/>
      <name val="Calibri"/>
      <family val="2"/>
      <scheme val="minor"/>
    </font>
    <font>
      <sz val="10"/>
      <color rgb="FFFFC000"/>
      <name val="Vazir"/>
      <family val="2"/>
    </font>
    <font>
      <sz val="18"/>
      <color rgb="FFFFC000"/>
      <name val="Vazir"/>
      <family val="2"/>
    </font>
    <font>
      <sz val="18"/>
      <color rgb="FFFFC000"/>
      <name val="Consolas"/>
      <family val="3"/>
    </font>
    <font>
      <sz val="18"/>
      <color rgb="FFE96517"/>
      <name val="Consolas"/>
      <family val="3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Source Code Pro"/>
      <family val="2"/>
    </font>
    <font>
      <sz val="11"/>
      <color theme="2" tint="-0.499984740745262"/>
      <name val="Calibri"/>
      <family val="2"/>
      <scheme val="minor"/>
    </font>
    <font>
      <b/>
      <sz val="11"/>
      <color rgb="FF9C0006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22282A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rgb="FFE9651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96517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5" fillId="9" borderId="0" applyNumberFormat="0" applyBorder="0" applyAlignment="0" applyProtection="0"/>
    <xf numFmtId="0" fontId="14" fillId="10" borderId="16" applyNumberFormat="0" applyFont="0" applyAlignment="0" applyProtection="0"/>
  </cellStyleXfs>
  <cellXfs count="6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 vertical="center" readingOrder="2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3" fillId="2" borderId="0" xfId="0" applyFont="1" applyFill="1"/>
    <xf numFmtId="0" fontId="1" fillId="2" borderId="0" xfId="0" quotePrefix="1" applyFont="1" applyFill="1" applyAlignment="1">
      <alignment horizontal="center"/>
    </xf>
    <xf numFmtId="0" fontId="4" fillId="2" borderId="0" xfId="0" applyFont="1" applyFill="1" applyAlignment="1">
      <alignment vertical="top" wrapText="1"/>
    </xf>
    <xf numFmtId="0" fontId="6" fillId="3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indent="2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left" indent="2"/>
    </xf>
    <xf numFmtId="0" fontId="0" fillId="0" borderId="2" xfId="0" applyBorder="1" applyAlignment="1">
      <alignment horizontal="center"/>
    </xf>
    <xf numFmtId="0" fontId="0" fillId="5" borderId="2" xfId="0" applyFill="1" applyBorder="1" applyAlignment="1">
      <alignment horizontal="left" indent="2"/>
    </xf>
    <xf numFmtId="0" fontId="0" fillId="5" borderId="2" xfId="0" applyFill="1" applyBorder="1" applyAlignment="1">
      <alignment horizontal="center"/>
    </xf>
    <xf numFmtId="0" fontId="0" fillId="0" borderId="0" xfId="0" applyAlignment="1">
      <alignment readingOrder="2"/>
    </xf>
    <xf numFmtId="0" fontId="0" fillId="0" borderId="0" xfId="0" applyAlignment="1">
      <alignment horizontal="right" readingOrder="2"/>
    </xf>
    <xf numFmtId="0" fontId="0" fillId="6" borderId="0" xfId="0" applyFill="1"/>
    <xf numFmtId="0" fontId="1" fillId="2" borderId="1" xfId="0" applyFont="1" applyFill="1" applyBorder="1" applyAlignment="1">
      <alignment vertical="center" textRotation="180"/>
    </xf>
    <xf numFmtId="0" fontId="7" fillId="2" borderId="0" xfId="0" applyFont="1" applyFill="1"/>
    <xf numFmtId="0" fontId="8" fillId="2" borderId="3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0" fontId="0" fillId="7" borderId="0" xfId="0" applyFill="1"/>
    <xf numFmtId="0" fontId="0" fillId="7" borderId="0" xfId="0" applyFont="1" applyFill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5" borderId="2" xfId="0" applyFill="1" applyBorder="1" applyAlignment="1">
      <alignment horizontal="right"/>
    </xf>
    <xf numFmtId="0" fontId="13" fillId="0" borderId="0" xfId="0" applyFont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indent="2"/>
    </xf>
    <xf numFmtId="0" fontId="0" fillId="0" borderId="0" xfId="0" applyFont="1" applyFill="1" applyBorder="1" applyAlignment="1">
      <alignment horizontal="center"/>
    </xf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6" borderId="9" xfId="0" applyFill="1" applyBorder="1"/>
    <xf numFmtId="0" fontId="12" fillId="0" borderId="0" xfId="0" applyFont="1" applyAlignment="1">
      <alignment horizontal="left"/>
    </xf>
    <xf numFmtId="0" fontId="0" fillId="6" borderId="11" xfId="0" applyFill="1" applyBorder="1"/>
    <xf numFmtId="0" fontId="4" fillId="2" borderId="0" xfId="0" applyFont="1" applyFill="1" applyAlignment="1">
      <alignment horizontal="right" vertical="top" wrapText="1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 wrapText="1" readingOrder="2"/>
    </xf>
    <xf numFmtId="0" fontId="0" fillId="0" borderId="0" xfId="0" applyAlignment="1">
      <alignment horizontal="right" vertical="top" wrapText="1" readingOrder="2"/>
    </xf>
    <xf numFmtId="0" fontId="8" fillId="2" borderId="3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11" borderId="8" xfId="0" applyFill="1" applyBorder="1"/>
    <xf numFmtId="0" fontId="0" fillId="10" borderId="16" xfId="2" applyFont="1" applyAlignment="1">
      <alignment horizontal="right" wrapText="1" readingOrder="2"/>
    </xf>
    <xf numFmtId="0" fontId="16" fillId="0" borderId="0" xfId="0" applyFont="1"/>
    <xf numFmtId="0" fontId="0" fillId="8" borderId="2" xfId="0" applyFill="1" applyBorder="1"/>
    <xf numFmtId="0" fontId="0" fillId="6" borderId="2" xfId="0" applyFill="1" applyBorder="1"/>
    <xf numFmtId="0" fontId="0" fillId="0" borderId="2" xfId="0" applyFill="1" applyBorder="1"/>
    <xf numFmtId="0" fontId="0" fillId="0" borderId="0" xfId="0" applyAlignment="1">
      <alignment vertical="top" wrapText="1" readingOrder="2"/>
    </xf>
    <xf numFmtId="0" fontId="17" fillId="9" borderId="0" xfId="1" applyFont="1" applyAlignment="1">
      <alignment horizontal="right" vertical="top" wrapText="1" readingOrder="2"/>
    </xf>
  </cellXfs>
  <cellStyles count="3">
    <cellStyle name="Bad" xfId="1" builtinId="27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359834</xdr:colOff>
      <xdr:row>1</xdr:row>
      <xdr:rowOff>84667</xdr:rowOff>
    </xdr:from>
    <xdr:to>
      <xdr:col>11</xdr:col>
      <xdr:colOff>95251</xdr:colOff>
      <xdr:row>1</xdr:row>
      <xdr:rowOff>836084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A17084-0F93-4309-897D-85F4D0004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1509" y="275167"/>
          <a:ext cx="754592" cy="751417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>
    <xdr:from>
      <xdr:col>6</xdr:col>
      <xdr:colOff>264584</xdr:colOff>
      <xdr:row>1</xdr:row>
      <xdr:rowOff>21165</xdr:rowOff>
    </xdr:from>
    <xdr:to>
      <xdr:col>10</xdr:col>
      <xdr:colOff>275168</xdr:colOff>
      <xdr:row>1</xdr:row>
      <xdr:rowOff>984248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87BDF42-9938-49F6-B804-F7757284882F}"/>
            </a:ext>
          </a:extLst>
        </xdr:cNvPr>
        <xdr:cNvSpPr txBox="1"/>
      </xdr:nvSpPr>
      <xdr:spPr>
        <a:xfrm flipH="1">
          <a:off x="3607859" y="211665"/>
          <a:ext cx="2448984" cy="96308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pPr algn="l" rtl="1"/>
          <a:r>
            <a:rPr lang="fa-IR" sz="2400" b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فـرســاران</a:t>
          </a:r>
        </a:p>
        <a:p>
          <a:pPr algn="l" rtl="1"/>
          <a:r>
            <a:rPr lang="en-US" sz="1200">
              <a:solidFill>
                <a:schemeClr val="bg1">
                  <a:lumMod val="75000"/>
                </a:schemeClr>
              </a:solidFill>
              <a:latin typeface="Vazir" panose="020B0603030804020204" pitchFamily="34" charset="-78"/>
              <a:cs typeface="Vazir" panose="020B0603030804020204" pitchFamily="34" charset="-78"/>
            </a:rPr>
            <a:t>www.farsaran.com</a:t>
          </a:r>
          <a:endParaRPr lang="en-US" sz="1050">
            <a:solidFill>
              <a:schemeClr val="bg1">
                <a:lumMod val="75000"/>
              </a:schemeClr>
            </a:solidFill>
            <a:latin typeface="Vazir" panose="020B0603030804020204" pitchFamily="34" charset="-78"/>
            <a:cs typeface="Vazir" panose="020B0603030804020204" pitchFamily="34" charset="-78"/>
          </a:endParaRPr>
        </a:p>
      </xdr:txBody>
    </xdr:sp>
    <xdr:clientData/>
  </xdr:twoCellAnchor>
  <xdr:twoCellAnchor>
    <xdr:from>
      <xdr:col>2</xdr:col>
      <xdr:colOff>112058</xdr:colOff>
      <xdr:row>4</xdr:row>
      <xdr:rowOff>134471</xdr:rowOff>
    </xdr:from>
    <xdr:to>
      <xdr:col>11</xdr:col>
      <xdr:colOff>168088</xdr:colOff>
      <xdr:row>25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1146B4-34A4-4D79-A4B3-D7EE372EA096}"/>
            </a:ext>
          </a:extLst>
        </xdr:cNvPr>
        <xdr:cNvSpPr txBox="1"/>
      </xdr:nvSpPr>
      <xdr:spPr>
        <a:xfrm flipH="1">
          <a:off x="1016933" y="2020421"/>
          <a:ext cx="5952005" cy="50185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endParaRPr lang="en-US" sz="1600">
            <a:solidFill>
              <a:srgbClr val="EBC522"/>
            </a:solidFill>
            <a:latin typeface="Vazir" panose="020B0603030804020204" pitchFamily="34" charset="-78"/>
            <a:cs typeface="Vazir" panose="020B0603030804020204" pitchFamily="34" charset="-78"/>
          </a:endParaRPr>
        </a:p>
        <a:p>
          <a:pPr algn="r" rtl="1"/>
          <a:r>
            <a:rPr lang="fa-IR" sz="160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+ آشنایی با تابع </a:t>
          </a:r>
          <a:r>
            <a:rPr lang="en-US" sz="160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SUMIFS</a:t>
          </a:r>
        </a:p>
        <a:p>
          <a:pPr algn="r" rtl="1"/>
          <a:r>
            <a:rPr lang="en-US" sz="160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+</a:t>
          </a:r>
          <a:r>
            <a:rPr lang="fa-IR" sz="1600" baseline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 جمع بر اساس شرط های بزرگتر و کوچکتر</a:t>
          </a:r>
        </a:p>
        <a:p>
          <a:pPr algn="r" rtl="1"/>
          <a:r>
            <a:rPr lang="fa-IR" sz="1600" baseline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+ جمع بر اساس </a:t>
          </a:r>
          <a:r>
            <a:rPr lang="en-US" sz="1600" baseline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wildcard</a:t>
          </a:r>
          <a:r>
            <a:rPr lang="fa-IR" sz="1600" baseline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ها</a:t>
          </a:r>
        </a:p>
        <a:p>
          <a:pPr algn="r" rtl="1"/>
          <a:r>
            <a:rPr lang="fa-IR" sz="1600" baseline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+ ارجاع به سلول ها</a:t>
          </a:r>
        </a:p>
        <a:p>
          <a:pPr algn="r" rtl="1"/>
          <a:r>
            <a:rPr lang="fa-IR" sz="1600" baseline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+ گزارش دو بعدی (مطلق کردن آدرس ها)</a:t>
          </a:r>
        </a:p>
        <a:p>
          <a:pPr algn="r" rtl="1"/>
          <a:r>
            <a:rPr lang="fa-IR" sz="1600" baseline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+ حتما از </a:t>
          </a:r>
          <a:r>
            <a:rPr lang="en-US" sz="1600" baseline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Table</a:t>
          </a:r>
          <a:r>
            <a:rPr lang="fa-IR" sz="1600" baseline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 استفاده کنید.</a:t>
          </a:r>
        </a:p>
        <a:p>
          <a:pPr algn="r" rtl="1"/>
          <a:r>
            <a:rPr lang="en-US" sz="1600" baseline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+</a:t>
          </a:r>
          <a:r>
            <a:rPr lang="fa-IR" sz="1600" baseline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 مثال </a:t>
          </a:r>
          <a:r>
            <a:rPr lang="en-US" sz="1600" baseline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Countifs</a:t>
          </a:r>
        </a:p>
        <a:p>
          <a:pPr algn="r" rtl="1"/>
          <a:r>
            <a:rPr lang="en-US" sz="1600" baseline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+</a:t>
          </a:r>
          <a:r>
            <a:rPr lang="fa-IR" sz="1600" baseline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 یافتن مقادیر تکراری با </a:t>
          </a:r>
          <a:r>
            <a:rPr lang="en-US" sz="1600" baseline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Vlookup</a:t>
          </a:r>
        </a:p>
        <a:p>
          <a:pPr algn="r" rtl="1"/>
          <a:r>
            <a:rPr lang="en-US" sz="1600" baseline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+</a:t>
          </a:r>
          <a:r>
            <a:rPr lang="fa-IR" sz="1600" baseline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 یافتن آخرین مقدار با </a:t>
          </a:r>
          <a:r>
            <a:rPr lang="en-US" sz="1600" baseline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Maxifs</a:t>
          </a:r>
        </a:p>
        <a:p>
          <a:pPr algn="r" rtl="1"/>
          <a:endParaRPr lang="fa-IR" sz="1600" baseline="0">
            <a:solidFill>
              <a:srgbClr val="EBC522"/>
            </a:solidFill>
            <a:latin typeface="Vazir" panose="020B0603030804020204" pitchFamily="34" charset="-78"/>
            <a:cs typeface="Vazir" panose="020B0603030804020204" pitchFamily="34" charset="-78"/>
          </a:endParaRPr>
        </a:p>
        <a:p>
          <a:pPr algn="r" rtl="1"/>
          <a:endParaRPr lang="fa-IR" sz="1600">
            <a:solidFill>
              <a:srgbClr val="EBC522"/>
            </a:solidFill>
            <a:latin typeface="Vazir" panose="020B0603030804020204" pitchFamily="34" charset="-78"/>
            <a:cs typeface="Vazir" panose="020B0603030804020204" pitchFamily="34" charset="-78"/>
          </a:endParaRPr>
        </a:p>
        <a:p>
          <a:pPr algn="r" rtl="1"/>
          <a:endParaRPr lang="en-US" sz="1600">
            <a:solidFill>
              <a:srgbClr val="EBC522"/>
            </a:solidFill>
            <a:latin typeface="Vazir" panose="020B0603030804020204" pitchFamily="34" charset="-78"/>
            <a:cs typeface="Vazir" panose="020B0603030804020204" pitchFamily="34" charset="-78"/>
          </a:endParaRPr>
        </a:p>
        <a:p>
          <a:pPr algn="r" rtl="1"/>
          <a:endParaRPr lang="fa-IR" sz="1600">
            <a:solidFill>
              <a:srgbClr val="EBC522"/>
            </a:solidFill>
            <a:latin typeface="Vazir" panose="020B0603030804020204" pitchFamily="34" charset="-78"/>
            <a:cs typeface="Vazir" panose="020B0603030804020204" pitchFamily="34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26276</xdr:colOff>
      <xdr:row>6</xdr:row>
      <xdr:rowOff>39413</xdr:rowOff>
    </xdr:from>
    <xdr:to>
      <xdr:col>6</xdr:col>
      <xdr:colOff>511370</xdr:colOff>
      <xdr:row>8</xdr:row>
      <xdr:rowOff>23085</xdr:rowOff>
    </xdr:to>
    <xdr:sp macro="" textlink="">
      <xdr:nvSpPr>
        <xdr:cNvPr id="2" name="Rectangular Callout 10">
          <a:extLst>
            <a:ext uri="{FF2B5EF4-FFF2-40B4-BE49-F238E27FC236}">
              <a16:creationId xmlns:a16="http://schemas.microsoft.com/office/drawing/2014/main" id="{2478D932-D409-4520-BA53-26A562A7A0C5}"/>
            </a:ext>
          </a:extLst>
        </xdr:cNvPr>
        <xdr:cNvSpPr/>
      </xdr:nvSpPr>
      <xdr:spPr>
        <a:xfrm>
          <a:off x="2312276" y="2915963"/>
          <a:ext cx="1247094" cy="364672"/>
        </a:xfrm>
        <a:prstGeom prst="wedgeRectCallout">
          <a:avLst>
            <a:gd name="adj1" fmla="val 69529"/>
            <a:gd name="adj2" fmla="val -33287"/>
          </a:avLst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fa-IR" sz="7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فرمول ها را ببیند و سپس خودتان</a:t>
          </a:r>
          <a:r>
            <a:rPr lang="fa-IR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آنها را یکبار بنویسید.</a:t>
          </a:r>
          <a:endParaRPr lang="en-US" sz="700">
            <a:solidFill>
              <a:schemeClr val="tx1">
                <a:lumMod val="85000"/>
                <a:lumOff val="1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5</xdr:col>
      <xdr:colOff>52552</xdr:colOff>
      <xdr:row>11</xdr:row>
      <xdr:rowOff>19706</xdr:rowOff>
    </xdr:from>
    <xdr:to>
      <xdr:col>6</xdr:col>
      <xdr:colOff>537646</xdr:colOff>
      <xdr:row>13</xdr:row>
      <xdr:rowOff>3378</xdr:rowOff>
    </xdr:to>
    <xdr:sp macro="" textlink="">
      <xdr:nvSpPr>
        <xdr:cNvPr id="3" name="Rectangular Callout 10">
          <a:extLst>
            <a:ext uri="{FF2B5EF4-FFF2-40B4-BE49-F238E27FC236}">
              <a16:creationId xmlns:a16="http://schemas.microsoft.com/office/drawing/2014/main" id="{0B626258-013D-4D34-AA35-133E42DC694C}"/>
            </a:ext>
          </a:extLst>
        </xdr:cNvPr>
        <xdr:cNvSpPr/>
      </xdr:nvSpPr>
      <xdr:spPr>
        <a:xfrm>
          <a:off x="2338552" y="3658256"/>
          <a:ext cx="1247094" cy="364672"/>
        </a:xfrm>
        <a:prstGeom prst="wedgeRectCallout">
          <a:avLst>
            <a:gd name="adj1" fmla="val 69529"/>
            <a:gd name="adj2" fmla="val -33287"/>
          </a:avLst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fa-IR" sz="7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فرمول ها را ببیند و سپس خودتان</a:t>
          </a:r>
          <a:r>
            <a:rPr lang="fa-IR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آنها را یکبار بنویسید.</a:t>
          </a:r>
          <a:endParaRPr lang="en-US" sz="700">
            <a:solidFill>
              <a:schemeClr val="tx1">
                <a:lumMod val="85000"/>
                <a:lumOff val="1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564931</xdr:colOff>
      <xdr:row>13</xdr:row>
      <xdr:rowOff>32845</xdr:rowOff>
    </xdr:from>
    <xdr:to>
      <xdr:col>10</xdr:col>
      <xdr:colOff>288025</xdr:colOff>
      <xdr:row>15</xdr:row>
      <xdr:rowOff>16517</xdr:rowOff>
    </xdr:to>
    <xdr:sp macro="" textlink="">
      <xdr:nvSpPr>
        <xdr:cNvPr id="2" name="Rectangular Callout 10">
          <a:extLst>
            <a:ext uri="{FF2B5EF4-FFF2-40B4-BE49-F238E27FC236}">
              <a16:creationId xmlns:a16="http://schemas.microsoft.com/office/drawing/2014/main" id="{27C3C5F4-8C89-4890-A172-49DC80AF3B3C}"/>
            </a:ext>
          </a:extLst>
        </xdr:cNvPr>
        <xdr:cNvSpPr/>
      </xdr:nvSpPr>
      <xdr:spPr>
        <a:xfrm>
          <a:off x="6660931" y="2529052"/>
          <a:ext cx="1247094" cy="364672"/>
        </a:xfrm>
        <a:prstGeom prst="wedgeRectCallout">
          <a:avLst>
            <a:gd name="adj1" fmla="val -66897"/>
            <a:gd name="adj2" fmla="val -40492"/>
          </a:avLst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fa-IR" sz="7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به آدرس هایی که علامت $ دارند دقت کنید.</a:t>
          </a:r>
          <a:endParaRPr lang="en-US" sz="700">
            <a:solidFill>
              <a:schemeClr val="tx1">
                <a:lumMod val="85000"/>
                <a:lumOff val="1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348156</xdr:colOff>
      <xdr:row>8</xdr:row>
      <xdr:rowOff>144517</xdr:rowOff>
    </xdr:from>
    <xdr:to>
      <xdr:col>13</xdr:col>
      <xdr:colOff>71250</xdr:colOff>
      <xdr:row>10</xdr:row>
      <xdr:rowOff>128189</xdr:rowOff>
    </xdr:to>
    <xdr:sp macro="" textlink="">
      <xdr:nvSpPr>
        <xdr:cNvPr id="2" name="Rectangular Callout 10">
          <a:extLst>
            <a:ext uri="{FF2B5EF4-FFF2-40B4-BE49-F238E27FC236}">
              <a16:creationId xmlns:a16="http://schemas.microsoft.com/office/drawing/2014/main" id="{42937593-0A70-4348-8C8B-C3E61FCEE761}"/>
            </a:ext>
          </a:extLst>
        </xdr:cNvPr>
        <xdr:cNvSpPr/>
      </xdr:nvSpPr>
      <xdr:spPr>
        <a:xfrm>
          <a:off x="8730156" y="1688224"/>
          <a:ext cx="1247094" cy="364672"/>
        </a:xfrm>
        <a:prstGeom prst="wedgeRectCallout">
          <a:avLst>
            <a:gd name="adj1" fmla="val -66897"/>
            <a:gd name="adj2" fmla="val -40492"/>
          </a:avLst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fa-IR" sz="7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به آدرس هایی که علامت $ دارند </a:t>
          </a:r>
          <a:r>
            <a:rPr lang="fa-IR" sz="700" b="1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خیلی </a:t>
          </a:r>
          <a:r>
            <a:rPr lang="fa-IR" sz="7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دقت کنید.</a:t>
          </a:r>
          <a:endParaRPr lang="en-US" sz="700">
            <a:solidFill>
              <a:schemeClr val="tx1">
                <a:lumMod val="85000"/>
                <a:lumOff val="1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282466</xdr:colOff>
      <xdr:row>1</xdr:row>
      <xdr:rowOff>59119</xdr:rowOff>
    </xdr:from>
    <xdr:to>
      <xdr:col>6</xdr:col>
      <xdr:colOff>5560</xdr:colOff>
      <xdr:row>4</xdr:row>
      <xdr:rowOff>52551</xdr:rowOff>
    </xdr:to>
    <xdr:sp macro="" textlink="">
      <xdr:nvSpPr>
        <xdr:cNvPr id="2" name="Rectangular Callout 10">
          <a:extLst>
            <a:ext uri="{FF2B5EF4-FFF2-40B4-BE49-F238E27FC236}">
              <a16:creationId xmlns:a16="http://schemas.microsoft.com/office/drawing/2014/main" id="{7466D6D3-2241-4538-B5B3-B75EA362AF6B}"/>
            </a:ext>
          </a:extLst>
        </xdr:cNvPr>
        <xdr:cNvSpPr/>
      </xdr:nvSpPr>
      <xdr:spPr>
        <a:xfrm>
          <a:off x="3330466" y="249619"/>
          <a:ext cx="1247094" cy="584639"/>
        </a:xfrm>
        <a:prstGeom prst="wedgeRectCallout">
          <a:avLst>
            <a:gd name="adj1" fmla="val -71111"/>
            <a:gd name="adj2" fmla="val -19696"/>
          </a:avLst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fa-IR" sz="7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اطلاعات را  </a:t>
          </a:r>
          <a:r>
            <a:rPr lang="en-US" sz="7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Table</a:t>
          </a:r>
          <a:r>
            <a:rPr lang="fa-IR" sz="7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کرده</a:t>
          </a:r>
          <a:r>
            <a:rPr lang="fa-IR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ایم و نام این </a:t>
          </a:r>
          <a:r>
            <a:rPr lang="en-US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Table</a:t>
          </a:r>
          <a:r>
            <a:rPr lang="fa-IR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را </a:t>
          </a:r>
          <a:r>
            <a:rPr lang="en-US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Data</a:t>
          </a:r>
          <a:r>
            <a:rPr lang="fa-IR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گذاشته ایم.</a:t>
          </a:r>
          <a:endParaRPr lang="en-US" sz="700">
            <a:solidFill>
              <a:schemeClr val="tx1">
                <a:lumMod val="85000"/>
                <a:lumOff val="1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5</xdr:col>
      <xdr:colOff>413845</xdr:colOff>
      <xdr:row>9</xdr:row>
      <xdr:rowOff>164222</xdr:rowOff>
    </xdr:from>
    <xdr:to>
      <xdr:col>7</xdr:col>
      <xdr:colOff>491663</xdr:colOff>
      <xdr:row>12</xdr:row>
      <xdr:rowOff>124809</xdr:rowOff>
    </xdr:to>
    <xdr:sp macro="" textlink="">
      <xdr:nvSpPr>
        <xdr:cNvPr id="3" name="Rectangular Callout 10">
          <a:extLst>
            <a:ext uri="{FF2B5EF4-FFF2-40B4-BE49-F238E27FC236}">
              <a16:creationId xmlns:a16="http://schemas.microsoft.com/office/drawing/2014/main" id="{4E9039A0-D1E4-4EED-AAEE-FAECF5B9E97F}"/>
            </a:ext>
          </a:extLst>
        </xdr:cNvPr>
        <xdr:cNvSpPr/>
      </xdr:nvSpPr>
      <xdr:spPr>
        <a:xfrm>
          <a:off x="4223845" y="1898429"/>
          <a:ext cx="1601818" cy="532087"/>
        </a:xfrm>
        <a:prstGeom prst="wedgeRectCallout">
          <a:avLst>
            <a:gd name="adj1" fmla="val 65838"/>
            <a:gd name="adj2" fmla="val -24645"/>
          </a:avLst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fa-IR" sz="7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در</a:t>
          </a:r>
          <a:r>
            <a:rPr lang="fa-IR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فرمول ها از آدرس </a:t>
          </a:r>
          <a:r>
            <a:rPr lang="en-US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Table</a:t>
          </a:r>
          <a:r>
            <a:rPr lang="fa-IR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استفاده شده است و می بنیدکه خوانایی فرمول بیشتر شد ه است.</a:t>
          </a:r>
          <a:endParaRPr lang="en-US" sz="700">
            <a:solidFill>
              <a:schemeClr val="tx1">
                <a:lumMod val="85000"/>
                <a:lumOff val="1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4</xdr:col>
      <xdr:colOff>394138</xdr:colOff>
      <xdr:row>14</xdr:row>
      <xdr:rowOff>26276</xdr:rowOff>
    </xdr:from>
    <xdr:to>
      <xdr:col>11</xdr:col>
      <xdr:colOff>131379</xdr:colOff>
      <xdr:row>18</xdr:row>
      <xdr:rowOff>130342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8CD69E1-F67A-4E56-8A84-A72F7A788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2138" y="2712983"/>
          <a:ext cx="5071241" cy="8660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282465</xdr:colOff>
      <xdr:row>1</xdr:row>
      <xdr:rowOff>59119</xdr:rowOff>
    </xdr:from>
    <xdr:to>
      <xdr:col>6</xdr:col>
      <xdr:colOff>335016</xdr:colOff>
      <xdr:row>4</xdr:row>
      <xdr:rowOff>144517</xdr:rowOff>
    </xdr:to>
    <xdr:sp macro="" textlink="">
      <xdr:nvSpPr>
        <xdr:cNvPr id="2" name="Rectangular Callout 10">
          <a:extLst>
            <a:ext uri="{FF2B5EF4-FFF2-40B4-BE49-F238E27FC236}">
              <a16:creationId xmlns:a16="http://schemas.microsoft.com/office/drawing/2014/main" id="{9D43687C-877E-4EEB-975B-9EF8A2CC4F4E}"/>
            </a:ext>
          </a:extLst>
        </xdr:cNvPr>
        <xdr:cNvSpPr/>
      </xdr:nvSpPr>
      <xdr:spPr>
        <a:xfrm>
          <a:off x="3330465" y="249619"/>
          <a:ext cx="1576551" cy="676605"/>
        </a:xfrm>
        <a:prstGeom prst="wedgeRectCallout">
          <a:avLst>
            <a:gd name="adj1" fmla="val -71111"/>
            <a:gd name="adj2" fmla="val -19696"/>
          </a:avLst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fa-IR" sz="7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اطلاعات را  </a:t>
          </a:r>
          <a:r>
            <a:rPr lang="en-US" sz="7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Table</a:t>
          </a:r>
          <a:r>
            <a:rPr lang="fa-IR" sz="7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کرده</a:t>
          </a:r>
          <a:r>
            <a:rPr lang="fa-IR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ایم و نام این </a:t>
          </a:r>
          <a:r>
            <a:rPr lang="en-US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Table</a:t>
          </a:r>
          <a:r>
            <a:rPr lang="fa-IR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را </a:t>
          </a:r>
          <a:r>
            <a:rPr lang="en-US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Data_2</a:t>
          </a:r>
          <a:r>
            <a:rPr lang="fa-IR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گذاشته ایم. (چون نام جدول شیت قبلی </a:t>
          </a:r>
          <a:r>
            <a:rPr lang="en-US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Data</a:t>
          </a:r>
          <a:r>
            <a:rPr lang="fa-IR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است و نام جدول ها نمی تواند تکراری باشد.)</a:t>
          </a:r>
          <a:endParaRPr lang="en-US" sz="700">
            <a:solidFill>
              <a:schemeClr val="tx1">
                <a:lumMod val="85000"/>
                <a:lumOff val="1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58614</xdr:colOff>
      <xdr:row>1</xdr:row>
      <xdr:rowOff>73269</xdr:rowOff>
    </xdr:from>
    <xdr:to>
      <xdr:col>3</xdr:col>
      <xdr:colOff>168518</xdr:colOff>
      <xdr:row>3</xdr:row>
      <xdr:rowOff>56941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6CF20708-FA05-48FC-80F5-BAF3A633DCA4}"/>
            </a:ext>
          </a:extLst>
        </xdr:cNvPr>
        <xdr:cNvSpPr/>
      </xdr:nvSpPr>
      <xdr:spPr>
        <a:xfrm>
          <a:off x="666749" y="73269"/>
          <a:ext cx="1597269" cy="364672"/>
        </a:xfrm>
        <a:prstGeom prst="wedgeRectCallout">
          <a:avLst>
            <a:gd name="adj1" fmla="val -10252"/>
            <a:gd name="adj2" fmla="val 112622"/>
          </a:avLst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fa-IR" sz="8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برای</a:t>
          </a:r>
          <a:r>
            <a:rPr lang="fa-IR" sz="8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مداد سبز 2 قیمت داریم.</a:t>
          </a:r>
        </a:p>
        <a:p>
          <a:pPr algn="r" rtl="1"/>
          <a:endParaRPr lang="en-US" sz="800">
            <a:solidFill>
              <a:schemeClr val="tx1">
                <a:lumMod val="85000"/>
                <a:lumOff val="1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</xdr:col>
      <xdr:colOff>51289</xdr:colOff>
      <xdr:row>1</xdr:row>
      <xdr:rowOff>80596</xdr:rowOff>
    </xdr:from>
    <xdr:to>
      <xdr:col>6</xdr:col>
      <xdr:colOff>65943</xdr:colOff>
      <xdr:row>3</xdr:row>
      <xdr:rowOff>64268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60D75D00-B5E9-49C0-8018-BA778EBD3E6E}"/>
            </a:ext>
          </a:extLst>
        </xdr:cNvPr>
        <xdr:cNvSpPr/>
      </xdr:nvSpPr>
      <xdr:spPr>
        <a:xfrm>
          <a:off x="2832589" y="80596"/>
          <a:ext cx="1414829" cy="364672"/>
        </a:xfrm>
        <a:prstGeom prst="wedgeRectCallout">
          <a:avLst>
            <a:gd name="adj1" fmla="val -10252"/>
            <a:gd name="adj2" fmla="val 112622"/>
          </a:avLst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fa-IR" sz="8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واحد</a:t>
          </a:r>
          <a:r>
            <a:rPr lang="fa-IR" sz="8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بازرگانی این سفارشات را دریافت کرده است.</a:t>
          </a:r>
          <a:endParaRPr lang="en-US" sz="800">
            <a:solidFill>
              <a:schemeClr val="tx1">
                <a:lumMod val="85000"/>
                <a:lumOff val="1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10</xdr:col>
      <xdr:colOff>80594</xdr:colOff>
      <xdr:row>1</xdr:row>
      <xdr:rowOff>131886</xdr:rowOff>
    </xdr:from>
    <xdr:to>
      <xdr:col>12</xdr:col>
      <xdr:colOff>380998</xdr:colOff>
      <xdr:row>3</xdr:row>
      <xdr:rowOff>115558</xdr:rowOff>
    </xdr:to>
    <xdr:sp macro="" textlink="">
      <xdr:nvSpPr>
        <xdr:cNvPr id="4" name="Rectangular Callout 3">
          <a:extLst>
            <a:ext uri="{FF2B5EF4-FFF2-40B4-BE49-F238E27FC236}">
              <a16:creationId xmlns:a16="http://schemas.microsoft.com/office/drawing/2014/main" id="{4BD6F8A0-84C7-41F3-A4D2-6E87DB754000}"/>
            </a:ext>
          </a:extLst>
        </xdr:cNvPr>
        <xdr:cNvSpPr/>
      </xdr:nvSpPr>
      <xdr:spPr>
        <a:xfrm>
          <a:off x="7077806" y="131886"/>
          <a:ext cx="2110154" cy="364672"/>
        </a:xfrm>
        <a:prstGeom prst="wedgeRectCallout">
          <a:avLst>
            <a:gd name="adj1" fmla="val -20321"/>
            <a:gd name="adj2" fmla="val 112622"/>
          </a:avLst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fa-IR" sz="8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این لیستی است که باید اطلاعات آن را با توجه به دو جدول سمت چپ تکمیل کنید</a:t>
          </a:r>
          <a:endParaRPr lang="en-US" sz="800">
            <a:solidFill>
              <a:schemeClr val="tx1">
                <a:lumMod val="85000"/>
                <a:lumOff val="1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593479</xdr:colOff>
      <xdr:row>1</xdr:row>
      <xdr:rowOff>131883</xdr:rowOff>
    </xdr:from>
    <xdr:to>
      <xdr:col>9</xdr:col>
      <xdr:colOff>783979</xdr:colOff>
      <xdr:row>3</xdr:row>
      <xdr:rowOff>115555</xdr:rowOff>
    </xdr:to>
    <xdr:sp macro="" textlink="">
      <xdr:nvSpPr>
        <xdr:cNvPr id="5" name="Rectangular Callout 1">
          <a:extLst>
            <a:ext uri="{FF2B5EF4-FFF2-40B4-BE49-F238E27FC236}">
              <a16:creationId xmlns:a16="http://schemas.microsoft.com/office/drawing/2014/main" id="{FA7BBE61-A67F-4EC9-AA93-E44B9F09768E}"/>
            </a:ext>
          </a:extLst>
        </xdr:cNvPr>
        <xdr:cNvSpPr/>
      </xdr:nvSpPr>
      <xdr:spPr>
        <a:xfrm>
          <a:off x="5385287" y="131883"/>
          <a:ext cx="1597269" cy="364672"/>
        </a:xfrm>
        <a:prstGeom prst="wedgeRectCallout">
          <a:avLst>
            <a:gd name="adj1" fmla="val 21399"/>
            <a:gd name="adj2" fmla="val 112622"/>
          </a:avLst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fa-IR" sz="8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قیمت های کالای تکراری</a:t>
          </a:r>
          <a:r>
            <a:rPr lang="fa-IR" sz="8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را نباید اینجا وارد کنید و فقط اگر کالایی یک قیمت دارد، باید قمیتش درج شود.</a:t>
          </a:r>
          <a:endParaRPr lang="en-US" sz="800">
            <a:solidFill>
              <a:schemeClr val="tx1">
                <a:lumMod val="85000"/>
                <a:lumOff val="1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505811</xdr:colOff>
      <xdr:row>0</xdr:row>
      <xdr:rowOff>65690</xdr:rowOff>
    </xdr:from>
    <xdr:to>
      <xdr:col>3</xdr:col>
      <xdr:colOff>702879</xdr:colOff>
      <xdr:row>3</xdr:row>
      <xdr:rowOff>49362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246CE128-79BA-4548-A97C-EDCF35D997CE}"/>
            </a:ext>
          </a:extLst>
        </xdr:cNvPr>
        <xdr:cNvSpPr/>
      </xdr:nvSpPr>
      <xdr:spPr>
        <a:xfrm>
          <a:off x="505811" y="65690"/>
          <a:ext cx="2483068" cy="555172"/>
        </a:xfrm>
        <a:prstGeom prst="wedgeRectCallout">
          <a:avLst>
            <a:gd name="adj1" fmla="val -21401"/>
            <a:gd name="adj2" fmla="val 93796"/>
          </a:avLst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fa-IR" sz="8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یک ستون کمکی با </a:t>
          </a:r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Countifs</a:t>
          </a:r>
          <a:r>
            <a:rPr lang="fa-IR" sz="8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می سازیم که در کنار هر نام برای ما مشخص می کند که</a:t>
          </a:r>
          <a:r>
            <a:rPr lang="fa-IR" sz="8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چندمین تکرار آن نام در لیست است و سپس آن عدد را به نام می چسبانیم تا یک مقدار </a:t>
          </a:r>
          <a:r>
            <a:rPr lang="en-US" sz="8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unique</a:t>
          </a:r>
          <a:r>
            <a:rPr lang="fa-IR" sz="8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(منحصر بفرد) ساخته شود.</a:t>
          </a:r>
        </a:p>
        <a:p>
          <a:pPr algn="r" rtl="1"/>
          <a:endParaRPr lang="en-US" sz="800">
            <a:solidFill>
              <a:schemeClr val="tx1">
                <a:lumMod val="85000"/>
                <a:lumOff val="1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302172</xdr:colOff>
      <xdr:row>10</xdr:row>
      <xdr:rowOff>157656</xdr:rowOff>
    </xdr:from>
    <xdr:to>
      <xdr:col>11</xdr:col>
      <xdr:colOff>375441</xdr:colOff>
      <xdr:row>12</xdr:row>
      <xdr:rowOff>141328</xdr:rowOff>
    </xdr:to>
    <xdr:sp macro="" textlink="">
      <xdr:nvSpPr>
        <xdr:cNvPr id="4" name="Rectangular Callout 1">
          <a:extLst>
            <a:ext uri="{FF2B5EF4-FFF2-40B4-BE49-F238E27FC236}">
              <a16:creationId xmlns:a16="http://schemas.microsoft.com/office/drawing/2014/main" id="{56739D0B-C3BC-4302-849E-487A7D728591}"/>
            </a:ext>
          </a:extLst>
        </xdr:cNvPr>
        <xdr:cNvSpPr/>
      </xdr:nvSpPr>
      <xdr:spPr>
        <a:xfrm>
          <a:off x="7376948" y="2213742"/>
          <a:ext cx="1597269" cy="364672"/>
        </a:xfrm>
        <a:prstGeom prst="wedgeRectCallout">
          <a:avLst>
            <a:gd name="adj1" fmla="val -65377"/>
            <a:gd name="adj2" fmla="val -20677"/>
          </a:avLst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fa-IR" sz="8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اسم کسی را تایپ کنید تا گزارش دریافتی های او را ببینید:</a:t>
          </a:r>
          <a:endParaRPr lang="en-US" sz="800">
            <a:solidFill>
              <a:schemeClr val="tx1">
                <a:lumMod val="85000"/>
                <a:lumOff val="1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5</xdr:col>
      <xdr:colOff>697826</xdr:colOff>
      <xdr:row>25</xdr:row>
      <xdr:rowOff>69732</xdr:rowOff>
    </xdr:from>
    <xdr:to>
      <xdr:col>8</xdr:col>
      <xdr:colOff>9095</xdr:colOff>
      <xdr:row>27</xdr:row>
      <xdr:rowOff>53404</xdr:rowOff>
    </xdr:to>
    <xdr:sp macro="" textlink="">
      <xdr:nvSpPr>
        <xdr:cNvPr id="5" name="Rectangular Callout 1">
          <a:extLst>
            <a:ext uri="{FF2B5EF4-FFF2-40B4-BE49-F238E27FC236}">
              <a16:creationId xmlns:a16="http://schemas.microsoft.com/office/drawing/2014/main" id="{1BAE45C0-2C87-40A3-A4F4-44E7D3D5324F}"/>
            </a:ext>
          </a:extLst>
        </xdr:cNvPr>
        <xdr:cNvSpPr/>
      </xdr:nvSpPr>
      <xdr:spPr>
        <a:xfrm>
          <a:off x="4727634" y="4986097"/>
          <a:ext cx="1597269" cy="364672"/>
        </a:xfrm>
        <a:prstGeom prst="wedgeRectCallout">
          <a:avLst>
            <a:gd name="adj1" fmla="val 20862"/>
            <a:gd name="adj2" fmla="val -117118"/>
          </a:avLst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fa-IR" sz="8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این</a:t>
          </a:r>
          <a:r>
            <a:rPr lang="fa-IR" sz="8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ستون ها را معمولا </a:t>
          </a:r>
          <a:r>
            <a:rPr lang="en-US" sz="8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Hide</a:t>
          </a:r>
          <a:r>
            <a:rPr lang="fa-IR" sz="8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می کنیم تا دیده نشوند.</a:t>
          </a:r>
          <a:endParaRPr lang="en-US" sz="800">
            <a:solidFill>
              <a:schemeClr val="tx1">
                <a:lumMod val="85000"/>
                <a:lumOff val="1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111672</xdr:colOff>
      <xdr:row>25</xdr:row>
      <xdr:rowOff>69732</xdr:rowOff>
    </xdr:from>
    <xdr:to>
      <xdr:col>10</xdr:col>
      <xdr:colOff>184941</xdr:colOff>
      <xdr:row>27</xdr:row>
      <xdr:rowOff>53404</xdr:rowOff>
    </xdr:to>
    <xdr:sp macro="" textlink="">
      <xdr:nvSpPr>
        <xdr:cNvPr id="6" name="Rectangular Callout 1">
          <a:extLst>
            <a:ext uri="{FF2B5EF4-FFF2-40B4-BE49-F238E27FC236}">
              <a16:creationId xmlns:a16="http://schemas.microsoft.com/office/drawing/2014/main" id="{51E56EC7-EBCA-493D-9006-EF2EF206F51F}"/>
            </a:ext>
          </a:extLst>
        </xdr:cNvPr>
        <xdr:cNvSpPr/>
      </xdr:nvSpPr>
      <xdr:spPr>
        <a:xfrm>
          <a:off x="6427480" y="4986097"/>
          <a:ext cx="1597269" cy="364672"/>
        </a:xfrm>
        <a:prstGeom prst="wedgeRectCallout">
          <a:avLst>
            <a:gd name="adj1" fmla="val 20862"/>
            <a:gd name="adj2" fmla="val -117118"/>
          </a:avLst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fa-IR" sz="8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اگر می</a:t>
          </a:r>
          <a:r>
            <a:rPr lang="fa-IR" sz="8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خواهید خطاها را نبینید از </a:t>
          </a:r>
          <a:r>
            <a:rPr lang="en-US" sz="8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iferror</a:t>
          </a:r>
          <a:r>
            <a:rPr lang="fa-IR" sz="8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استفاده کنید.</a:t>
          </a:r>
          <a:endParaRPr lang="en-US" sz="800">
            <a:solidFill>
              <a:schemeClr val="tx1">
                <a:lumMod val="85000"/>
                <a:lumOff val="1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32339</xdr:colOff>
      <xdr:row>1</xdr:row>
      <xdr:rowOff>145527</xdr:rowOff>
    </xdr:from>
    <xdr:to>
      <xdr:col>3</xdr:col>
      <xdr:colOff>269328</xdr:colOff>
      <xdr:row>3</xdr:row>
      <xdr:rowOff>129199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40621E71-9B5F-4E97-A0A3-5504F7DB94F2}"/>
            </a:ext>
          </a:extLst>
        </xdr:cNvPr>
        <xdr:cNvSpPr/>
      </xdr:nvSpPr>
      <xdr:spPr>
        <a:xfrm>
          <a:off x="32339" y="336027"/>
          <a:ext cx="1741282" cy="364672"/>
        </a:xfrm>
        <a:prstGeom prst="wedgeRectCallout">
          <a:avLst>
            <a:gd name="adj1" fmla="val -21624"/>
            <a:gd name="adj2" fmla="val 110821"/>
          </a:avLst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fa-IR" sz="8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این ستون کمکی</a:t>
          </a:r>
          <a:r>
            <a:rPr lang="fa-IR" sz="8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را برای </a:t>
          </a:r>
          <a:r>
            <a:rPr lang="en-US" sz="8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vlookup</a:t>
          </a:r>
          <a:r>
            <a:rPr lang="fa-IR" sz="8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بسازید.</a:t>
          </a:r>
          <a:endParaRPr lang="en-US" sz="800">
            <a:solidFill>
              <a:schemeClr val="tx1">
                <a:lumMod val="85000"/>
                <a:lumOff val="1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761316</xdr:colOff>
      <xdr:row>1</xdr:row>
      <xdr:rowOff>138452</xdr:rowOff>
    </xdr:from>
    <xdr:to>
      <xdr:col>11</xdr:col>
      <xdr:colOff>262759</xdr:colOff>
      <xdr:row>3</xdr:row>
      <xdr:rowOff>122124</xdr:rowOff>
    </xdr:to>
    <xdr:sp macro="" textlink="">
      <xdr:nvSpPr>
        <xdr:cNvPr id="5" name="Rectangular Callout 1">
          <a:extLst>
            <a:ext uri="{FF2B5EF4-FFF2-40B4-BE49-F238E27FC236}">
              <a16:creationId xmlns:a16="http://schemas.microsoft.com/office/drawing/2014/main" id="{BBA4FE86-CD70-4591-8FE3-CC68E5264A65}"/>
            </a:ext>
          </a:extLst>
        </xdr:cNvPr>
        <xdr:cNvSpPr/>
      </xdr:nvSpPr>
      <xdr:spPr>
        <a:xfrm>
          <a:off x="6266109" y="328952"/>
          <a:ext cx="2175012" cy="364672"/>
        </a:xfrm>
        <a:prstGeom prst="wedgeRectCallout">
          <a:avLst>
            <a:gd name="adj1" fmla="val 21399"/>
            <a:gd name="adj2" fmla="val 112622"/>
          </a:avLst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fa-IR" sz="8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از</a:t>
          </a:r>
          <a:r>
            <a:rPr lang="fa-IR" sz="8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این فرمول نترسید :)         نسبتا ساده است</a:t>
          </a:r>
        </a:p>
        <a:p>
          <a:pPr algn="r" rtl="1"/>
          <a:r>
            <a:rPr lang="fa-IR" sz="8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حوصله کنید و به مرور زمان یادش می گیرید.</a:t>
          </a:r>
          <a:endParaRPr lang="en-US" sz="800">
            <a:solidFill>
              <a:schemeClr val="tx1">
                <a:lumMod val="85000"/>
                <a:lumOff val="1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rshid/AppData/Local/Temp/VLOOKUP%20(www.farsaran.com)%20%20%20_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مطالب درس"/>
      <sheetName val="1- آشنایی با تابع"/>
      <sheetName val="SampleData "/>
      <sheetName val="SampleData"/>
      <sheetName val="2- شروع کار "/>
      <sheetName val="3- مثالی از ادغام داده ها"/>
      <sheetName val="about"/>
    </sheetNames>
    <sheetDataSet>
      <sheetData sheetId="0"/>
      <sheetData sheetId="1"/>
      <sheetData sheetId="2"/>
      <sheetData sheetId="3">
        <row r="1">
          <cell r="C1">
            <v>74</v>
          </cell>
        </row>
        <row r="3">
          <cell r="B3" t="str">
            <v>Days</v>
          </cell>
          <cell r="C3" t="str">
            <v>Sales</v>
          </cell>
        </row>
      </sheetData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E7A037-C3D5-4682-8E20-0240CD713718}" name="Data" displayName="Data" ref="B2:D20" totalsRowShown="0">
  <autoFilter ref="B2:D20" xr:uid="{4AAE38B0-0E1A-4110-9DDB-90BF1F46AEB3}"/>
  <tableColumns count="3">
    <tableColumn id="1" xr3:uid="{4F3A135B-2BB5-4462-85D5-2F55725EDBC2}" name="اسم"/>
    <tableColumn id="2" xr3:uid="{DF682C7B-93C7-4682-874F-2FC960349771}" name="ماه"/>
    <tableColumn id="3" xr3:uid="{3093DFDE-4DFB-403C-B04B-039606CCB067}" name="پول توجیب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F057EE-5EFA-4D2E-835C-A75469593FBB}" name="Data2" displayName="Data2" ref="B2:D20" totalsRowShown="0">
  <autoFilter ref="B2:D20" xr:uid="{4AAE38B0-0E1A-4110-9DDB-90BF1F46AEB3}"/>
  <tableColumns count="3">
    <tableColumn id="1" xr3:uid="{6088840B-E34D-4843-9899-634CD03C873E}" name="اسم"/>
    <tableColumn id="2" xr3:uid="{AF75004A-4DC2-439B-8CF0-5CE87FA848A6}" name="ماه"/>
    <tableColumn id="3" xr3:uid="{8C643F44-BF3D-4B80-826C-D5388658B1FA}" name="پول توجیب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E85C-4EF5-4D00-8745-85CE9EAD85FC}">
  <sheetPr>
    <pageSetUpPr autoPageBreaks="0"/>
  </sheetPr>
  <dimension ref="A2:X48"/>
  <sheetViews>
    <sheetView tabSelected="1" zoomScaleNormal="100" workbookViewId="0">
      <selection activeCell="O2" sqref="O2"/>
    </sheetView>
  </sheetViews>
  <sheetFormatPr defaultRowHeight="15" x14ac:dyDescent="0.25"/>
  <cols>
    <col min="1" max="1" width="4.42578125" style="1" customWidth="1"/>
    <col min="2" max="2" width="9.140625" style="2"/>
    <col min="3" max="10" width="9.140625" style="1"/>
    <col min="11" max="11" width="15.28515625" style="1" customWidth="1"/>
    <col min="12" max="16384" width="9.140625" style="1"/>
  </cols>
  <sheetData>
    <row r="2" spans="1:24" ht="85.5" customHeight="1" x14ac:dyDescent="0.25"/>
    <row r="3" spans="1:24" ht="33" customHeight="1" thickBot="1" x14ac:dyDescent="0.3">
      <c r="C3" s="3" t="s">
        <v>0</v>
      </c>
      <c r="D3" s="4"/>
      <c r="E3" s="4"/>
      <c r="F3" s="4"/>
      <c r="G3" s="5"/>
      <c r="H3" s="4"/>
      <c r="I3" s="4"/>
      <c r="J3" s="4"/>
      <c r="K3" s="6"/>
    </row>
    <row r="5" spans="1:24" ht="15.75" x14ac:dyDescent="0.25">
      <c r="P5" s="7"/>
      <c r="Q5" s="7"/>
      <c r="R5" s="7"/>
      <c r="S5" s="7"/>
      <c r="T5" s="7"/>
      <c r="U5" s="7"/>
      <c r="V5" s="7"/>
      <c r="W5" s="7"/>
      <c r="X5" s="7"/>
    </row>
    <row r="6" spans="1:24" ht="19.5" customHeight="1" x14ac:dyDescent="0.25">
      <c r="C6" s="48"/>
      <c r="D6" s="48"/>
      <c r="E6" s="48"/>
      <c r="F6" s="48"/>
      <c r="G6" s="48"/>
      <c r="H6" s="48"/>
      <c r="I6" s="48"/>
      <c r="J6" s="48"/>
      <c r="K6" s="48"/>
      <c r="P6" s="7"/>
      <c r="Q6" s="7"/>
      <c r="R6" s="7"/>
      <c r="S6" s="7"/>
      <c r="T6" s="7"/>
      <c r="U6" s="7"/>
      <c r="V6" s="7"/>
      <c r="W6" s="7"/>
      <c r="X6" s="7"/>
    </row>
    <row r="7" spans="1:24" ht="19.5" customHeight="1" x14ac:dyDescent="0.25">
      <c r="C7" s="48"/>
      <c r="D7" s="48"/>
      <c r="E7" s="48"/>
      <c r="F7" s="48"/>
      <c r="G7" s="48"/>
      <c r="H7" s="48"/>
      <c r="I7" s="48"/>
      <c r="J7" s="48"/>
      <c r="K7" s="48"/>
      <c r="P7" s="7"/>
      <c r="Q7" s="7"/>
      <c r="R7" s="7"/>
      <c r="S7" s="7"/>
      <c r="T7" s="7"/>
      <c r="U7" s="7"/>
      <c r="V7" s="7"/>
      <c r="W7" s="7"/>
      <c r="X7" s="7"/>
    </row>
    <row r="8" spans="1:24" ht="19.5" customHeight="1" x14ac:dyDescent="0.25">
      <c r="C8" s="48"/>
      <c r="D8" s="48"/>
      <c r="E8" s="48"/>
      <c r="F8" s="48"/>
      <c r="G8" s="48"/>
      <c r="H8" s="48"/>
      <c r="I8" s="48"/>
      <c r="J8" s="48"/>
      <c r="K8" s="48"/>
      <c r="P8" s="7"/>
      <c r="Q8" s="7"/>
      <c r="R8" s="7"/>
      <c r="S8" s="7"/>
      <c r="T8" s="7"/>
      <c r="U8" s="7"/>
      <c r="V8" s="7"/>
      <c r="W8" s="7"/>
      <c r="X8" s="7"/>
    </row>
    <row r="9" spans="1:24" ht="19.5" customHeight="1" x14ac:dyDescent="0.25">
      <c r="C9" s="48"/>
      <c r="D9" s="48"/>
      <c r="E9" s="48"/>
      <c r="F9" s="48"/>
      <c r="G9" s="48"/>
      <c r="H9" s="48"/>
      <c r="I9" s="48"/>
      <c r="J9" s="48"/>
      <c r="K9" s="48"/>
      <c r="P9" s="7"/>
      <c r="Q9" s="7"/>
      <c r="R9" s="7"/>
      <c r="S9" s="7"/>
      <c r="T9" s="7"/>
      <c r="U9" s="7"/>
      <c r="V9" s="7"/>
      <c r="W9" s="7"/>
      <c r="X9" s="7"/>
    </row>
    <row r="10" spans="1:24" ht="19.5" customHeight="1" x14ac:dyDescent="0.25">
      <c r="C10" s="48"/>
      <c r="D10" s="48"/>
      <c r="E10" s="48"/>
      <c r="F10" s="48"/>
      <c r="G10" s="48"/>
      <c r="H10" s="48"/>
      <c r="I10" s="48"/>
      <c r="J10" s="48"/>
      <c r="K10" s="48"/>
      <c r="P10" s="7"/>
      <c r="Q10" s="7"/>
      <c r="R10" s="7"/>
      <c r="S10" s="7"/>
      <c r="T10" s="7"/>
      <c r="U10" s="7"/>
      <c r="V10" s="7"/>
      <c r="W10" s="7"/>
      <c r="X10" s="7"/>
    </row>
    <row r="11" spans="1:24" ht="19.5" customHeight="1" x14ac:dyDescent="0.25">
      <c r="C11" s="48"/>
      <c r="D11" s="48"/>
      <c r="E11" s="48"/>
      <c r="F11" s="48"/>
      <c r="G11" s="48"/>
      <c r="H11" s="48"/>
      <c r="I11" s="48"/>
      <c r="J11" s="48"/>
      <c r="K11" s="48"/>
      <c r="P11" s="7"/>
      <c r="Q11" s="7"/>
      <c r="R11" s="7"/>
      <c r="S11" s="7"/>
      <c r="T11" s="7"/>
      <c r="U11" s="7"/>
      <c r="V11" s="7"/>
      <c r="W11" s="7"/>
      <c r="X11" s="7"/>
    </row>
    <row r="12" spans="1:24" ht="19.5" customHeight="1" x14ac:dyDescent="0.25">
      <c r="C12" s="48"/>
      <c r="D12" s="48"/>
      <c r="E12" s="48"/>
      <c r="F12" s="48"/>
      <c r="G12" s="48"/>
      <c r="H12" s="48"/>
      <c r="I12" s="48"/>
      <c r="J12" s="48"/>
      <c r="K12" s="48"/>
      <c r="P12" s="7"/>
      <c r="Q12" s="7"/>
      <c r="R12" s="7"/>
      <c r="S12" s="7"/>
      <c r="T12" s="7"/>
      <c r="U12" s="7"/>
      <c r="V12" s="7"/>
      <c r="W12" s="7"/>
      <c r="X12" s="7"/>
    </row>
    <row r="13" spans="1:24" ht="19.5" customHeight="1" x14ac:dyDescent="0.25">
      <c r="A13" s="8"/>
      <c r="C13" s="48"/>
      <c r="D13" s="48"/>
      <c r="E13" s="48"/>
      <c r="F13" s="48"/>
      <c r="G13" s="48"/>
      <c r="H13" s="48"/>
      <c r="I13" s="48"/>
      <c r="J13" s="48"/>
      <c r="K13" s="48"/>
      <c r="P13" s="7"/>
      <c r="Q13" s="7"/>
      <c r="R13" s="7"/>
      <c r="S13" s="7"/>
      <c r="T13" s="7"/>
      <c r="U13" s="7"/>
      <c r="V13" s="7"/>
      <c r="W13" s="7"/>
      <c r="X13" s="7"/>
    </row>
    <row r="14" spans="1:24" ht="19.5" customHeight="1" x14ac:dyDescent="0.25">
      <c r="C14" s="48"/>
      <c r="D14" s="48"/>
      <c r="E14" s="48"/>
      <c r="F14" s="48"/>
      <c r="G14" s="48"/>
      <c r="H14" s="48"/>
      <c r="I14" s="48"/>
      <c r="J14" s="48"/>
      <c r="K14" s="48"/>
      <c r="P14" s="7"/>
      <c r="Q14" s="7"/>
      <c r="R14" s="7"/>
      <c r="S14" s="7"/>
      <c r="T14" s="7"/>
      <c r="U14" s="7"/>
      <c r="V14" s="7"/>
      <c r="W14" s="7"/>
      <c r="X14" s="7"/>
    </row>
    <row r="15" spans="1:24" ht="19.5" customHeight="1" x14ac:dyDescent="0.25">
      <c r="C15" s="48"/>
      <c r="D15" s="48"/>
      <c r="E15" s="48"/>
      <c r="F15" s="48"/>
      <c r="G15" s="48"/>
      <c r="H15" s="48"/>
      <c r="I15" s="48"/>
      <c r="J15" s="48"/>
      <c r="K15" s="48"/>
      <c r="P15" s="7"/>
      <c r="Q15" s="7"/>
      <c r="R15" s="7"/>
      <c r="S15" s="7"/>
      <c r="T15" s="7"/>
      <c r="U15" s="7"/>
      <c r="V15" s="7"/>
      <c r="W15" s="7"/>
      <c r="X15" s="7"/>
    </row>
    <row r="16" spans="1:24" ht="19.5" customHeight="1" x14ac:dyDescent="0.25">
      <c r="C16" s="48"/>
      <c r="D16" s="48"/>
      <c r="E16" s="48"/>
      <c r="F16" s="48"/>
      <c r="G16" s="48"/>
      <c r="H16" s="48"/>
      <c r="I16" s="48"/>
      <c r="J16" s="48"/>
      <c r="K16" s="48"/>
      <c r="P16" s="7"/>
      <c r="Q16" s="7"/>
      <c r="R16" s="7"/>
      <c r="S16" s="7"/>
      <c r="T16" s="7"/>
      <c r="U16" s="7"/>
      <c r="V16" s="7"/>
      <c r="W16" s="7"/>
      <c r="X16" s="7"/>
    </row>
    <row r="17" spans="3:24" ht="19.5" customHeight="1" x14ac:dyDescent="0.25">
      <c r="C17" s="48"/>
      <c r="D17" s="48"/>
      <c r="E17" s="48"/>
      <c r="F17" s="48"/>
      <c r="G17" s="48"/>
      <c r="H17" s="48"/>
      <c r="I17" s="48"/>
      <c r="J17" s="48"/>
      <c r="K17" s="48"/>
      <c r="P17" s="7"/>
      <c r="Q17" s="7"/>
      <c r="R17" s="7"/>
      <c r="S17" s="7"/>
      <c r="T17" s="7"/>
      <c r="U17" s="7"/>
      <c r="V17" s="7"/>
      <c r="W17" s="7"/>
      <c r="X17" s="7"/>
    </row>
    <row r="18" spans="3:24" ht="19.5" customHeight="1" x14ac:dyDescent="0.25">
      <c r="C18" s="48"/>
      <c r="D18" s="48"/>
      <c r="E18" s="48"/>
      <c r="F18" s="48"/>
      <c r="G18" s="48"/>
      <c r="H18" s="48"/>
      <c r="I18" s="48"/>
      <c r="J18" s="48"/>
      <c r="K18" s="48"/>
      <c r="P18" s="7"/>
      <c r="Q18" s="7"/>
      <c r="R18" s="7"/>
      <c r="S18" s="7"/>
      <c r="T18" s="7"/>
      <c r="U18" s="7"/>
      <c r="V18" s="7"/>
      <c r="W18" s="7"/>
      <c r="X18" s="7"/>
    </row>
    <row r="19" spans="3:24" ht="19.5" customHeight="1" x14ac:dyDescent="0.25">
      <c r="C19" s="48"/>
      <c r="D19" s="48"/>
      <c r="E19" s="48"/>
      <c r="F19" s="48"/>
      <c r="G19" s="48"/>
      <c r="H19" s="48"/>
      <c r="I19" s="48"/>
      <c r="J19" s="48"/>
      <c r="K19" s="48"/>
      <c r="P19" s="7"/>
      <c r="Q19" s="7"/>
      <c r="R19" s="7"/>
      <c r="S19" s="7"/>
      <c r="T19" s="7"/>
      <c r="U19" s="7"/>
      <c r="V19" s="7"/>
      <c r="W19" s="7"/>
      <c r="X19" s="7"/>
    </row>
    <row r="20" spans="3:24" ht="19.5" customHeight="1" x14ac:dyDescent="0.25">
      <c r="C20" s="48"/>
      <c r="D20" s="48"/>
      <c r="E20" s="48"/>
      <c r="F20" s="48"/>
      <c r="G20" s="48"/>
      <c r="H20" s="48"/>
      <c r="I20" s="48"/>
      <c r="J20" s="48"/>
      <c r="K20" s="48"/>
      <c r="P20" s="7"/>
      <c r="Q20" s="7"/>
      <c r="R20" s="7"/>
      <c r="S20" s="7"/>
      <c r="T20" s="7"/>
      <c r="U20" s="7"/>
      <c r="V20" s="7"/>
      <c r="W20" s="7"/>
      <c r="X20" s="7"/>
    </row>
    <row r="21" spans="3:24" ht="19.5" customHeight="1" x14ac:dyDescent="0.25">
      <c r="C21" s="48"/>
      <c r="D21" s="48"/>
      <c r="E21" s="48"/>
      <c r="F21" s="48"/>
      <c r="G21" s="48"/>
      <c r="H21" s="48"/>
      <c r="I21" s="48"/>
      <c r="J21" s="48"/>
      <c r="K21" s="48"/>
      <c r="P21" s="7"/>
      <c r="Q21" s="7"/>
      <c r="R21" s="7"/>
      <c r="S21" s="7"/>
      <c r="T21" s="7"/>
      <c r="U21" s="7"/>
      <c r="V21" s="7"/>
      <c r="W21" s="7"/>
      <c r="X21" s="7"/>
    </row>
    <row r="22" spans="3:24" ht="19.5" customHeight="1" x14ac:dyDescent="0.25">
      <c r="C22" s="48"/>
      <c r="D22" s="48"/>
      <c r="E22" s="48"/>
      <c r="F22" s="48"/>
      <c r="G22" s="48"/>
      <c r="H22" s="48"/>
      <c r="I22" s="48"/>
      <c r="J22" s="48"/>
      <c r="K22" s="48"/>
      <c r="P22" s="7"/>
      <c r="Q22" s="7"/>
      <c r="R22" s="7"/>
      <c r="S22" s="7"/>
      <c r="T22" s="7"/>
      <c r="U22" s="7"/>
      <c r="V22" s="7"/>
      <c r="W22" s="7"/>
      <c r="X22" s="7"/>
    </row>
    <row r="23" spans="3:24" ht="19.5" customHeight="1" x14ac:dyDescent="0.25">
      <c r="C23" s="48"/>
      <c r="D23" s="48"/>
      <c r="E23" s="48"/>
      <c r="F23" s="48"/>
      <c r="G23" s="48"/>
      <c r="H23" s="48"/>
      <c r="I23" s="48"/>
      <c r="J23" s="48"/>
      <c r="K23" s="48"/>
      <c r="P23" s="7"/>
      <c r="Q23" s="7"/>
      <c r="R23" s="7"/>
      <c r="S23" s="7"/>
      <c r="T23" s="7"/>
      <c r="U23" s="7"/>
      <c r="V23" s="7"/>
      <c r="W23" s="7"/>
      <c r="X23" s="7"/>
    </row>
    <row r="24" spans="3:24" ht="19.5" customHeight="1" x14ac:dyDescent="0.25">
      <c r="C24" s="48"/>
      <c r="D24" s="48"/>
      <c r="E24" s="48"/>
      <c r="F24" s="48"/>
      <c r="G24" s="48"/>
      <c r="H24" s="48"/>
      <c r="I24" s="48"/>
      <c r="J24" s="48"/>
      <c r="K24" s="48"/>
      <c r="P24" s="7"/>
      <c r="Q24" s="7"/>
      <c r="R24" s="7"/>
      <c r="S24" s="7"/>
      <c r="T24" s="7"/>
      <c r="U24" s="7"/>
      <c r="V24" s="7"/>
      <c r="W24" s="7"/>
      <c r="X24" s="7"/>
    </row>
    <row r="25" spans="3:24" ht="19.5" customHeight="1" x14ac:dyDescent="0.25">
      <c r="C25" s="48"/>
      <c r="D25" s="48"/>
      <c r="E25" s="48"/>
      <c r="F25" s="48"/>
      <c r="G25" s="48"/>
      <c r="H25" s="48"/>
      <c r="I25" s="48"/>
      <c r="J25" s="48"/>
      <c r="K25" s="48"/>
      <c r="P25" s="7"/>
      <c r="Q25" s="7"/>
      <c r="R25" s="7"/>
      <c r="S25" s="7"/>
      <c r="T25" s="7"/>
      <c r="U25" s="7"/>
      <c r="V25" s="7"/>
      <c r="W25" s="7"/>
      <c r="X25" s="7"/>
    </row>
    <row r="26" spans="3:24" ht="19.5" hidden="1" customHeight="1" x14ac:dyDescent="0.25">
      <c r="C26" s="48"/>
      <c r="D26" s="48"/>
      <c r="E26" s="48"/>
      <c r="F26" s="48"/>
      <c r="G26" s="48"/>
      <c r="H26" s="48"/>
      <c r="I26" s="48"/>
      <c r="J26" s="48"/>
      <c r="K26" s="48"/>
      <c r="P26" s="7"/>
      <c r="Q26" s="7"/>
      <c r="R26" s="7"/>
      <c r="S26" s="7"/>
      <c r="T26" s="7"/>
      <c r="U26" s="7"/>
      <c r="V26" s="7"/>
      <c r="W26" s="7"/>
      <c r="X26" s="7"/>
    </row>
    <row r="27" spans="3:24" ht="19.5" hidden="1" customHeight="1" x14ac:dyDescent="0.25">
      <c r="C27" s="48"/>
      <c r="D27" s="48"/>
      <c r="E27" s="48"/>
      <c r="F27" s="48"/>
      <c r="G27" s="48"/>
      <c r="H27" s="48"/>
      <c r="I27" s="48"/>
      <c r="J27" s="48"/>
      <c r="K27" s="48"/>
      <c r="P27" s="7"/>
      <c r="Q27" s="7"/>
      <c r="R27" s="7"/>
      <c r="S27" s="7"/>
      <c r="T27" s="7"/>
      <c r="U27" s="7"/>
      <c r="V27" s="7"/>
      <c r="W27" s="7"/>
      <c r="X27" s="7"/>
    </row>
    <row r="28" spans="3:24" ht="19.5" hidden="1" customHeight="1" x14ac:dyDescent="0.25">
      <c r="C28" s="48"/>
      <c r="D28" s="48"/>
      <c r="E28" s="48"/>
      <c r="F28" s="48"/>
      <c r="G28" s="48"/>
      <c r="H28" s="48"/>
      <c r="I28" s="48"/>
      <c r="J28" s="48"/>
      <c r="K28" s="48"/>
      <c r="P28" s="7"/>
      <c r="Q28" s="7"/>
      <c r="R28" s="7"/>
      <c r="S28" s="7"/>
      <c r="T28" s="7"/>
      <c r="U28" s="7"/>
      <c r="V28" s="7"/>
      <c r="W28" s="7"/>
      <c r="X28" s="7"/>
    </row>
    <row r="29" spans="3:24" ht="19.5" hidden="1" customHeight="1" x14ac:dyDescent="0.25">
      <c r="C29" s="48"/>
      <c r="D29" s="48"/>
      <c r="E29" s="48"/>
      <c r="F29" s="48"/>
      <c r="G29" s="48"/>
      <c r="H29" s="48"/>
      <c r="I29" s="48"/>
      <c r="J29" s="48"/>
      <c r="K29" s="48"/>
    </row>
    <row r="30" spans="3:24" ht="21.75" customHeight="1" thickBot="1" x14ac:dyDescent="0.3">
      <c r="C30" s="49"/>
      <c r="D30" s="49"/>
      <c r="E30" s="4"/>
      <c r="F30" s="4"/>
      <c r="G30" s="5"/>
      <c r="H30" s="4"/>
      <c r="I30" s="4"/>
      <c r="J30" s="4"/>
      <c r="K30" s="6"/>
    </row>
    <row r="31" spans="3:24" ht="15" customHeight="1" x14ac:dyDescent="0.25">
      <c r="C31" s="9"/>
      <c r="D31" s="9"/>
      <c r="E31" s="9"/>
      <c r="F31" s="9"/>
      <c r="G31" s="9"/>
      <c r="H31" s="9"/>
      <c r="I31" s="9"/>
      <c r="J31" s="9"/>
      <c r="K31" s="9"/>
    </row>
    <row r="32" spans="3:24" ht="132.75" customHeight="1" x14ac:dyDescent="0.25">
      <c r="C32" s="48"/>
      <c r="D32" s="48"/>
      <c r="E32" s="48"/>
      <c r="F32" s="48"/>
      <c r="G32" s="48"/>
      <c r="H32" s="48"/>
      <c r="I32" s="48"/>
      <c r="J32" s="48"/>
      <c r="K32" s="48"/>
    </row>
    <row r="33" spans="3:11" ht="80.25" customHeight="1" x14ac:dyDescent="0.25">
      <c r="C33" s="48"/>
      <c r="D33" s="48"/>
      <c r="E33" s="48"/>
      <c r="F33" s="48"/>
      <c r="G33" s="48"/>
      <c r="H33" s="48"/>
      <c r="I33" s="48"/>
      <c r="J33" s="48"/>
      <c r="K33" s="48"/>
    </row>
    <row r="34" spans="3:11" ht="15" customHeight="1" x14ac:dyDescent="0.25">
      <c r="C34" s="48"/>
      <c r="D34" s="48"/>
      <c r="E34" s="48"/>
      <c r="F34" s="48"/>
      <c r="G34" s="48"/>
      <c r="H34" s="48"/>
      <c r="I34" s="48"/>
      <c r="J34" s="48"/>
      <c r="K34" s="48"/>
    </row>
    <row r="35" spans="3:11" ht="15" customHeight="1" x14ac:dyDescent="0.25">
      <c r="C35" s="48"/>
      <c r="D35" s="48"/>
      <c r="E35" s="48"/>
      <c r="F35" s="48"/>
      <c r="G35" s="48"/>
      <c r="H35" s="48"/>
      <c r="I35" s="48"/>
      <c r="J35" s="48"/>
      <c r="K35" s="48"/>
    </row>
    <row r="36" spans="3:11" ht="15" customHeight="1" x14ac:dyDescent="0.25">
      <c r="C36" s="48"/>
      <c r="D36" s="48"/>
      <c r="E36" s="48"/>
      <c r="F36" s="48"/>
      <c r="G36" s="48"/>
      <c r="H36" s="48"/>
      <c r="I36" s="48"/>
      <c r="J36" s="48"/>
      <c r="K36" s="48"/>
    </row>
    <row r="37" spans="3:11" ht="15" customHeight="1" x14ac:dyDescent="0.25">
      <c r="C37" s="48"/>
      <c r="D37" s="48"/>
      <c r="E37" s="48"/>
      <c r="F37" s="48"/>
      <c r="G37" s="48"/>
      <c r="H37" s="48"/>
      <c r="I37" s="48"/>
      <c r="J37" s="48"/>
      <c r="K37" s="48"/>
    </row>
    <row r="38" spans="3:11" x14ac:dyDescent="0.25">
      <c r="C38" s="48"/>
      <c r="D38" s="48"/>
      <c r="E38" s="48"/>
      <c r="F38" s="48"/>
      <c r="G38" s="48"/>
      <c r="H38" s="48"/>
      <c r="I38" s="48"/>
      <c r="J38" s="48"/>
      <c r="K38" s="48"/>
    </row>
    <row r="39" spans="3:11" x14ac:dyDescent="0.25">
      <c r="C39" s="48"/>
      <c r="D39" s="48"/>
      <c r="E39" s="48"/>
      <c r="F39" s="48"/>
      <c r="G39" s="48"/>
      <c r="H39" s="48"/>
      <c r="I39" s="48"/>
      <c r="J39" s="48"/>
      <c r="K39" s="48"/>
    </row>
    <row r="40" spans="3:11" x14ac:dyDescent="0.25">
      <c r="C40" s="48"/>
      <c r="D40" s="48"/>
      <c r="E40" s="48"/>
      <c r="F40" s="48"/>
      <c r="G40" s="48"/>
      <c r="H40" s="48"/>
      <c r="I40" s="48"/>
      <c r="J40" s="48"/>
      <c r="K40" s="48"/>
    </row>
    <row r="41" spans="3:11" ht="15.75" x14ac:dyDescent="0.25">
      <c r="E41" s="7"/>
    </row>
    <row r="48" spans="3:11" x14ac:dyDescent="0.25">
      <c r="C48"/>
    </row>
  </sheetData>
  <mergeCells count="3">
    <mergeCell ref="C6:K29"/>
    <mergeCell ref="C30:D30"/>
    <mergeCell ref="C32:K4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44FFA-B7E6-499A-86DF-0B2C3C509278}">
  <dimension ref="A2:L18"/>
  <sheetViews>
    <sheetView showFormulas="1" zoomScale="115" zoomScaleNormal="115" workbookViewId="0">
      <selection activeCell="F22" sqref="F22"/>
    </sheetView>
  </sheetViews>
  <sheetFormatPr defaultRowHeight="15" x14ac:dyDescent="0.25"/>
  <cols>
    <col min="1" max="13" width="9" style="1" customWidth="1"/>
    <col min="14" max="16384" width="9.140625" style="1"/>
  </cols>
  <sheetData>
    <row r="2" spans="1:12" ht="36" customHeight="1" thickBot="1" x14ac:dyDescent="0.3">
      <c r="B2" s="54" t="s">
        <v>8</v>
      </c>
      <c r="C2" s="54"/>
      <c r="D2" s="20"/>
      <c r="E2" s="4"/>
      <c r="F2" s="4"/>
      <c r="G2" s="4"/>
      <c r="H2" s="4"/>
      <c r="I2" s="4"/>
      <c r="J2" s="4"/>
      <c r="K2" s="4"/>
      <c r="L2" s="6"/>
    </row>
    <row r="3" spans="1:12" ht="14.25" customHeight="1" x14ac:dyDescent="0.25">
      <c r="B3" s="21"/>
      <c r="C3" s="52" t="s">
        <v>9</v>
      </c>
      <c r="D3" s="52"/>
      <c r="E3" s="52"/>
      <c r="F3" s="52"/>
      <c r="G3" s="52"/>
      <c r="H3" s="52"/>
      <c r="I3" s="52"/>
      <c r="J3" s="52"/>
      <c r="K3" s="52"/>
      <c r="L3" s="22"/>
    </row>
    <row r="4" spans="1:12" ht="15" customHeight="1" x14ac:dyDescent="0.25">
      <c r="C4" s="53"/>
      <c r="D4" s="53"/>
      <c r="E4" s="53"/>
      <c r="F4" s="53"/>
      <c r="G4" s="53"/>
      <c r="H4" s="53"/>
      <c r="I4" s="53"/>
      <c r="J4" s="53"/>
      <c r="K4" s="53"/>
      <c r="L4" s="23"/>
    </row>
    <row r="5" spans="1:12" ht="15" customHeight="1" x14ac:dyDescent="0.25">
      <c r="C5" s="53"/>
      <c r="D5" s="53"/>
      <c r="E5" s="53"/>
      <c r="F5" s="53"/>
      <c r="G5" s="53"/>
      <c r="H5" s="53"/>
      <c r="I5" s="53"/>
      <c r="J5" s="53"/>
      <c r="K5" s="53"/>
      <c r="L5" s="23"/>
    </row>
    <row r="6" spans="1:12" ht="15" customHeight="1" x14ac:dyDescent="0.25">
      <c r="C6" s="53"/>
      <c r="D6" s="53"/>
      <c r="E6" s="53"/>
      <c r="F6" s="53"/>
      <c r="G6" s="53"/>
      <c r="H6" s="53"/>
      <c r="I6" s="53"/>
      <c r="J6" s="53"/>
      <c r="K6" s="53"/>
      <c r="L6" s="23"/>
    </row>
    <row r="7" spans="1:12" ht="15" customHeight="1" x14ac:dyDescent="0.25">
      <c r="C7" s="53"/>
      <c r="D7" s="53"/>
      <c r="E7" s="53"/>
      <c r="F7" s="53"/>
      <c r="G7" s="53"/>
      <c r="H7" s="53"/>
      <c r="I7" s="53"/>
      <c r="J7" s="53"/>
      <c r="K7" s="53"/>
      <c r="L7" s="23"/>
    </row>
    <row r="8" spans="1:12" ht="15" customHeight="1" x14ac:dyDescent="0.25">
      <c r="C8" s="53"/>
      <c r="D8" s="53"/>
      <c r="E8" s="53"/>
      <c r="F8" s="53"/>
      <c r="G8" s="53"/>
      <c r="H8" s="53"/>
      <c r="I8" s="53"/>
      <c r="J8" s="53"/>
      <c r="K8" s="53"/>
      <c r="L8" s="23"/>
    </row>
    <row r="9" spans="1:12" ht="15" customHeight="1" x14ac:dyDescent="0.25">
      <c r="C9" s="53"/>
      <c r="D9" s="53"/>
      <c r="E9" s="53"/>
      <c r="F9" s="53"/>
      <c r="G9" s="53"/>
      <c r="H9" s="53"/>
      <c r="I9" s="53"/>
      <c r="J9" s="53"/>
      <c r="K9" s="53"/>
      <c r="L9" s="23"/>
    </row>
    <row r="10" spans="1:12" ht="18.75" customHeight="1" x14ac:dyDescent="0.25">
      <c r="C10" s="53"/>
      <c r="D10" s="53"/>
      <c r="E10" s="53"/>
      <c r="F10" s="53"/>
      <c r="G10" s="53"/>
      <c r="H10" s="53"/>
      <c r="I10" s="53"/>
      <c r="J10" s="53"/>
      <c r="K10" s="53"/>
      <c r="L10" s="23"/>
    </row>
    <row r="11" spans="1:12" ht="15" customHeight="1" x14ac:dyDescent="0.25">
      <c r="C11" s="53"/>
      <c r="D11" s="53"/>
      <c r="E11" s="53"/>
      <c r="F11" s="53"/>
      <c r="G11" s="53"/>
      <c r="H11" s="53"/>
      <c r="I11" s="53"/>
      <c r="J11" s="53"/>
      <c r="K11" s="53"/>
      <c r="L11" s="23"/>
    </row>
    <row r="12" spans="1:12" ht="15" customHeight="1" x14ac:dyDescent="0.25">
      <c r="C12" s="53"/>
      <c r="D12" s="53"/>
      <c r="E12" s="53"/>
      <c r="F12" s="53"/>
      <c r="G12" s="53"/>
      <c r="H12" s="53"/>
      <c r="I12" s="53"/>
      <c r="J12" s="53"/>
      <c r="K12" s="53"/>
      <c r="L12" s="23"/>
    </row>
    <row r="13" spans="1:12" ht="15" customHeight="1" x14ac:dyDescent="0.25">
      <c r="A13" s="8"/>
      <c r="C13" s="53"/>
      <c r="D13" s="53"/>
      <c r="E13" s="53"/>
      <c r="F13" s="53"/>
      <c r="G13" s="53"/>
      <c r="H13" s="53"/>
      <c r="I13" s="53"/>
      <c r="J13" s="53"/>
      <c r="K13" s="53"/>
      <c r="L13" s="23"/>
    </row>
    <row r="14" spans="1:12" ht="15" customHeight="1" x14ac:dyDescent="0.25">
      <c r="C14" s="53"/>
      <c r="D14" s="53"/>
      <c r="E14" s="53"/>
      <c r="F14" s="53"/>
      <c r="G14" s="53"/>
      <c r="H14" s="53"/>
      <c r="I14" s="53"/>
      <c r="J14" s="53"/>
      <c r="K14" s="53"/>
      <c r="L14" s="23"/>
    </row>
    <row r="15" spans="1:12" ht="15" customHeight="1" x14ac:dyDescent="0.25">
      <c r="C15" s="53"/>
      <c r="D15" s="53"/>
      <c r="E15" s="53"/>
      <c r="F15" s="53"/>
      <c r="G15" s="53"/>
      <c r="H15" s="53"/>
      <c r="I15" s="53"/>
      <c r="J15" s="53"/>
      <c r="K15" s="53"/>
      <c r="L15" s="23"/>
    </row>
    <row r="16" spans="1:12" ht="15" customHeight="1" x14ac:dyDescent="0.25">
      <c r="C16" s="53"/>
      <c r="D16" s="53"/>
      <c r="E16" s="53"/>
      <c r="F16" s="53"/>
      <c r="G16" s="53"/>
      <c r="H16" s="53"/>
      <c r="I16" s="53"/>
      <c r="J16" s="53"/>
      <c r="K16" s="53"/>
      <c r="L16" s="23"/>
    </row>
    <row r="17" spans="3:11" x14ac:dyDescent="0.25">
      <c r="C17" s="53"/>
      <c r="D17" s="53"/>
      <c r="E17" s="53"/>
      <c r="F17" s="53"/>
      <c r="G17" s="53"/>
      <c r="H17" s="53"/>
      <c r="I17" s="53"/>
      <c r="J17" s="53"/>
      <c r="K17" s="53"/>
    </row>
    <row r="18" spans="3:11" x14ac:dyDescent="0.25">
      <c r="C18" s="53"/>
      <c r="D18" s="53"/>
      <c r="E18" s="53"/>
      <c r="F18" s="53"/>
      <c r="G18" s="53"/>
      <c r="H18" s="53"/>
      <c r="I18" s="53"/>
      <c r="J18" s="53"/>
      <c r="K18" s="53"/>
    </row>
  </sheetData>
  <mergeCells count="2">
    <mergeCell ref="C3:K18"/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81A8B-8C1C-4977-8A75-0C5D1DED5BB3}">
  <dimension ref="B2:J33"/>
  <sheetViews>
    <sheetView zoomScale="145" zoomScaleNormal="145" zoomScaleSheetLayoutView="100" workbookViewId="0">
      <selection activeCell="J27" sqref="J27"/>
    </sheetView>
  </sheetViews>
  <sheetFormatPr defaultColWidth="11.42578125" defaultRowHeight="15" x14ac:dyDescent="0.25"/>
  <sheetData>
    <row r="2" spans="2:10" ht="16.5" customHeight="1" x14ac:dyDescent="0.25">
      <c r="B2" s="10" t="s">
        <v>1</v>
      </c>
      <c r="C2" s="10" t="s">
        <v>2</v>
      </c>
      <c r="D2" s="10" t="s">
        <v>3</v>
      </c>
    </row>
    <row r="3" spans="2:10" x14ac:dyDescent="0.25">
      <c r="B3" s="11" t="s">
        <v>4</v>
      </c>
      <c r="C3" s="12">
        <v>1</v>
      </c>
      <c r="D3" s="12">
        <v>17</v>
      </c>
    </row>
    <row r="4" spans="2:10" x14ac:dyDescent="0.25">
      <c r="B4" s="11" t="s">
        <v>5</v>
      </c>
      <c r="C4" s="12">
        <v>1</v>
      </c>
      <c r="D4" s="12">
        <v>19</v>
      </c>
      <c r="J4" t="s">
        <v>7</v>
      </c>
    </row>
    <row r="5" spans="2:10" x14ac:dyDescent="0.25">
      <c r="B5" s="11" t="s">
        <v>6</v>
      </c>
      <c r="C5" s="12">
        <v>1</v>
      </c>
      <c r="D5" s="12">
        <v>19</v>
      </c>
    </row>
    <row r="6" spans="2:10" x14ac:dyDescent="0.25">
      <c r="B6" s="13" t="s">
        <v>4</v>
      </c>
      <c r="C6" s="14">
        <v>2</v>
      </c>
      <c r="D6" s="14">
        <v>11</v>
      </c>
      <c r="F6" s="17"/>
      <c r="G6" s="17"/>
      <c r="H6" s="17"/>
      <c r="I6" s="17"/>
      <c r="J6" s="18" t="s">
        <v>21</v>
      </c>
    </row>
    <row r="7" spans="2:10" x14ac:dyDescent="0.25">
      <c r="B7" s="13" t="s">
        <v>5</v>
      </c>
      <c r="C7" s="14">
        <v>2</v>
      </c>
      <c r="D7" s="14">
        <v>10</v>
      </c>
      <c r="H7" s="19">
        <f>SUMIFS(D:D, B:B, "Romina")</f>
        <v>46</v>
      </c>
    </row>
    <row r="8" spans="2:10" x14ac:dyDescent="0.25">
      <c r="B8" s="13" t="s">
        <v>6</v>
      </c>
      <c r="C8" s="14">
        <v>2</v>
      </c>
      <c r="D8" s="14">
        <v>12</v>
      </c>
    </row>
    <row r="9" spans="2:10" x14ac:dyDescent="0.25">
      <c r="B9" s="15" t="s">
        <v>4</v>
      </c>
      <c r="C9" s="16">
        <v>3</v>
      </c>
      <c r="D9" s="16">
        <v>18</v>
      </c>
    </row>
    <row r="10" spans="2:10" x14ac:dyDescent="0.25">
      <c r="B10" s="15" t="s">
        <v>5</v>
      </c>
      <c r="C10" s="16">
        <v>3</v>
      </c>
      <c r="D10" s="16">
        <v>16</v>
      </c>
      <c r="F10" s="50" t="s">
        <v>22</v>
      </c>
      <c r="G10" s="50"/>
      <c r="H10" s="50"/>
      <c r="I10" s="50"/>
      <c r="J10" s="50"/>
    </row>
    <row r="11" spans="2:10" x14ac:dyDescent="0.25">
      <c r="B11" s="15" t="s">
        <v>6</v>
      </c>
      <c r="C11" s="16">
        <v>3</v>
      </c>
      <c r="D11" s="16">
        <v>14</v>
      </c>
      <c r="F11" s="50"/>
      <c r="G11" s="50"/>
      <c r="H11" s="50"/>
      <c r="I11" s="50"/>
      <c r="J11" s="50"/>
    </row>
    <row r="12" spans="2:10" x14ac:dyDescent="0.25">
      <c r="B12" s="16" t="s">
        <v>5</v>
      </c>
      <c r="C12" s="16">
        <v>4</v>
      </c>
      <c r="D12" s="16">
        <v>20</v>
      </c>
      <c r="H12" s="19">
        <f>SUMIFS(D:D, B:B, "Roxana", C:C, "&gt;6")</f>
        <v>81</v>
      </c>
    </row>
    <row r="13" spans="2:10" x14ac:dyDescent="0.25">
      <c r="B13" s="16" t="s">
        <v>5</v>
      </c>
      <c r="C13" s="16">
        <v>5</v>
      </c>
      <c r="D13" s="16">
        <v>15</v>
      </c>
    </row>
    <row r="14" spans="2:10" x14ac:dyDescent="0.25">
      <c r="B14" s="16" t="s">
        <v>5</v>
      </c>
      <c r="C14" s="16">
        <v>6</v>
      </c>
      <c r="D14" s="16">
        <v>14</v>
      </c>
    </row>
    <row r="15" spans="2:10" x14ac:dyDescent="0.25">
      <c r="B15" s="16" t="s">
        <v>5</v>
      </c>
      <c r="C15" s="16">
        <v>7</v>
      </c>
      <c r="D15" s="16">
        <v>10</v>
      </c>
      <c r="F15" s="50" t="s">
        <v>23</v>
      </c>
      <c r="G15" s="50"/>
      <c r="H15" s="50"/>
      <c r="I15" s="50"/>
      <c r="J15" s="50"/>
    </row>
    <row r="16" spans="2:10" x14ac:dyDescent="0.25">
      <c r="B16" s="16" t="s">
        <v>5</v>
      </c>
      <c r="C16" s="16">
        <v>8</v>
      </c>
      <c r="D16" s="16">
        <v>17</v>
      </c>
      <c r="F16" s="50"/>
      <c r="G16" s="50"/>
      <c r="H16" s="50"/>
      <c r="I16" s="50"/>
      <c r="J16" s="50"/>
    </row>
    <row r="17" spans="2:10" x14ac:dyDescent="0.25">
      <c r="B17" s="16" t="s">
        <v>5</v>
      </c>
      <c r="C17" s="16">
        <v>9</v>
      </c>
      <c r="D17" s="16">
        <v>20</v>
      </c>
      <c r="H17" s="19">
        <f>SUMIFS(D:D, C:C, "&gt;=4", C:C, "&lt;=6")</f>
        <v>49</v>
      </c>
    </row>
    <row r="18" spans="2:10" x14ac:dyDescent="0.25">
      <c r="B18" s="16" t="s">
        <v>5</v>
      </c>
      <c r="C18" s="16">
        <v>10</v>
      </c>
      <c r="D18" s="16">
        <v>10</v>
      </c>
    </row>
    <row r="19" spans="2:10" x14ac:dyDescent="0.25">
      <c r="B19" s="16" t="s">
        <v>5</v>
      </c>
      <c r="C19" s="16">
        <v>11</v>
      </c>
      <c r="D19" s="16">
        <v>14</v>
      </c>
    </row>
    <row r="20" spans="2:10" x14ac:dyDescent="0.25">
      <c r="B20" s="16" t="s">
        <v>5</v>
      </c>
      <c r="C20" s="16">
        <v>12</v>
      </c>
      <c r="D20" s="16">
        <v>10</v>
      </c>
      <c r="J20" t="s">
        <v>10</v>
      </c>
    </row>
    <row r="21" spans="2:10" x14ac:dyDescent="0.25">
      <c r="C21" s="17"/>
    </row>
    <row r="22" spans="2:10" x14ac:dyDescent="0.25">
      <c r="G22" t="s">
        <v>11</v>
      </c>
      <c r="H22" s="24">
        <v>4</v>
      </c>
    </row>
    <row r="23" spans="2:10" x14ac:dyDescent="0.25">
      <c r="G23" t="s">
        <v>12</v>
      </c>
      <c r="H23" s="24">
        <v>6</v>
      </c>
    </row>
    <row r="24" spans="2:10" x14ac:dyDescent="0.25">
      <c r="H24" s="19">
        <f>SUMIFS(D:D, C:C, "&gt;=" &amp; H22, C:C, "&lt;=" &amp; H23)</f>
        <v>49</v>
      </c>
    </row>
    <row r="25" spans="2:10" x14ac:dyDescent="0.25">
      <c r="C25" s="17"/>
    </row>
    <row r="26" spans="2:10" x14ac:dyDescent="0.25">
      <c r="J26" t="s">
        <v>24</v>
      </c>
    </row>
    <row r="28" spans="2:10" x14ac:dyDescent="0.25">
      <c r="H28" s="19">
        <f>SUMIFS(D:D, B:B, "RO*")</f>
        <v>221</v>
      </c>
    </row>
    <row r="30" spans="2:10" x14ac:dyDescent="0.25">
      <c r="J30" t="s">
        <v>13</v>
      </c>
    </row>
    <row r="32" spans="2:10" x14ac:dyDescent="0.25">
      <c r="H32" s="25" t="s">
        <v>14</v>
      </c>
    </row>
    <row r="33" spans="8:8" x14ac:dyDescent="0.25">
      <c r="H33" s="19">
        <f>SUMIFS(D:D, B:B, "*" &amp; H32 &amp; "*")</f>
        <v>221</v>
      </c>
    </row>
  </sheetData>
  <mergeCells count="2">
    <mergeCell ref="F10:J11"/>
    <mergeCell ref="F15:J1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B025C-51C2-4E24-8447-C86A0356D3FD}">
  <dimension ref="B2:I20"/>
  <sheetViews>
    <sheetView zoomScale="145" zoomScaleNormal="145" zoomScaleSheetLayoutView="100" workbookViewId="0">
      <selection activeCell="B2" sqref="B2:D20"/>
    </sheetView>
  </sheetViews>
  <sheetFormatPr defaultColWidth="11.42578125" defaultRowHeight="15" x14ac:dyDescent="0.25"/>
  <sheetData>
    <row r="2" spans="2:9" ht="16.5" customHeight="1" x14ac:dyDescent="0.25">
      <c r="B2" s="10" t="s">
        <v>1</v>
      </c>
      <c r="C2" s="10" t="s">
        <v>2</v>
      </c>
      <c r="D2" s="10" t="s">
        <v>3</v>
      </c>
      <c r="I2" s="18" t="s">
        <v>19</v>
      </c>
    </row>
    <row r="3" spans="2:9" x14ac:dyDescent="0.25">
      <c r="B3" s="11" t="s">
        <v>4</v>
      </c>
      <c r="C3" s="12">
        <v>1</v>
      </c>
      <c r="D3" s="12">
        <v>17</v>
      </c>
    </row>
    <row r="4" spans="2:9" x14ac:dyDescent="0.25">
      <c r="B4" s="11" t="s">
        <v>5</v>
      </c>
      <c r="C4" s="12">
        <v>1</v>
      </c>
      <c r="D4" s="12">
        <v>19</v>
      </c>
      <c r="G4" t="s">
        <v>4</v>
      </c>
      <c r="H4" s="19">
        <f>SUMIFS(D:D, B:B, G4)</f>
        <v>46</v>
      </c>
    </row>
    <row r="5" spans="2:9" x14ac:dyDescent="0.25">
      <c r="B5" s="11" t="s">
        <v>6</v>
      </c>
      <c r="C5" s="12">
        <v>1</v>
      </c>
      <c r="D5" s="12">
        <v>19</v>
      </c>
      <c r="G5" t="s">
        <v>5</v>
      </c>
      <c r="H5" s="19">
        <f>SUMIFS(D:D, B:B, G5)</f>
        <v>175</v>
      </c>
    </row>
    <row r="6" spans="2:9" x14ac:dyDescent="0.25">
      <c r="B6" s="13" t="s">
        <v>4</v>
      </c>
      <c r="C6" s="14">
        <v>2</v>
      </c>
      <c r="D6" s="14">
        <v>11</v>
      </c>
      <c r="G6" t="s">
        <v>6</v>
      </c>
      <c r="H6" s="19">
        <f>SUMIFS(D:D, B:B, G6)</f>
        <v>45</v>
      </c>
    </row>
    <row r="7" spans="2:9" x14ac:dyDescent="0.25">
      <c r="B7" s="13" t="s">
        <v>5</v>
      </c>
      <c r="C7" s="14">
        <v>2</v>
      </c>
      <c r="D7" s="14">
        <v>10</v>
      </c>
    </row>
    <row r="8" spans="2:9" x14ac:dyDescent="0.25">
      <c r="B8" s="13" t="s">
        <v>6</v>
      </c>
      <c r="C8" s="14">
        <v>2</v>
      </c>
      <c r="D8" s="14">
        <v>12</v>
      </c>
      <c r="H8" s="18"/>
    </row>
    <row r="9" spans="2:9" x14ac:dyDescent="0.25">
      <c r="B9" s="15" t="s">
        <v>4</v>
      </c>
      <c r="C9" s="16">
        <v>3</v>
      </c>
      <c r="D9" s="16">
        <v>18</v>
      </c>
      <c r="F9" s="50" t="s">
        <v>20</v>
      </c>
      <c r="G9" s="50"/>
      <c r="H9" s="50"/>
      <c r="I9" s="50"/>
    </row>
    <row r="10" spans="2:9" x14ac:dyDescent="0.25">
      <c r="B10" s="15" t="s">
        <v>5</v>
      </c>
      <c r="C10" s="16">
        <v>3</v>
      </c>
      <c r="D10" s="16">
        <v>16</v>
      </c>
      <c r="F10" s="50"/>
      <c r="G10" s="50"/>
      <c r="H10" s="50"/>
      <c r="I10" s="50"/>
    </row>
    <row r="11" spans="2:9" x14ac:dyDescent="0.25">
      <c r="B11" s="15" t="s">
        <v>6</v>
      </c>
      <c r="C11" s="16">
        <v>3</v>
      </c>
      <c r="D11" s="16">
        <v>14</v>
      </c>
      <c r="G11" s="24" t="s">
        <v>11</v>
      </c>
      <c r="H11">
        <v>2</v>
      </c>
    </row>
    <row r="12" spans="2:9" x14ac:dyDescent="0.25">
      <c r="B12" s="16" t="s">
        <v>5</v>
      </c>
      <c r="C12" s="16">
        <v>4</v>
      </c>
      <c r="D12" s="16">
        <v>20</v>
      </c>
      <c r="G12" s="24" t="s">
        <v>12</v>
      </c>
      <c r="H12">
        <v>6</v>
      </c>
    </row>
    <row r="13" spans="2:9" x14ac:dyDescent="0.25">
      <c r="B13" s="16" t="s">
        <v>5</v>
      </c>
      <c r="C13" s="16">
        <v>5</v>
      </c>
      <c r="D13" s="16">
        <v>15</v>
      </c>
      <c r="E13" s="17"/>
    </row>
    <row r="14" spans="2:9" x14ac:dyDescent="0.25">
      <c r="B14" s="16" t="s">
        <v>5</v>
      </c>
      <c r="C14" s="16">
        <v>6</v>
      </c>
      <c r="D14" s="16">
        <v>14</v>
      </c>
      <c r="G14" t="s">
        <v>4</v>
      </c>
      <c r="H14" s="19">
        <f>SUMIFS(D:D, B:B, G14, C:C, "&gt;=" &amp; H$11, C:C, "&lt;=" &amp; H$12)</f>
        <v>29</v>
      </c>
    </row>
    <row r="15" spans="2:9" x14ac:dyDescent="0.25">
      <c r="B15" s="16" t="s">
        <v>5</v>
      </c>
      <c r="C15" s="16">
        <v>7</v>
      </c>
      <c r="D15" s="16">
        <v>10</v>
      </c>
      <c r="G15" t="s">
        <v>5</v>
      </c>
      <c r="H15" s="19">
        <f t="shared" ref="H15:H16" si="0">SUMIFS(D:D, B:B, G15, C:C, "&gt;=" &amp; H$11, C:C, "&lt;=" &amp; H$12)</f>
        <v>75</v>
      </c>
    </row>
    <row r="16" spans="2:9" x14ac:dyDescent="0.25">
      <c r="B16" s="16" t="s">
        <v>5</v>
      </c>
      <c r="C16" s="16">
        <v>8</v>
      </c>
      <c r="D16" s="16">
        <v>17</v>
      </c>
      <c r="G16" t="s">
        <v>6</v>
      </c>
      <c r="H16" s="19">
        <f t="shared" si="0"/>
        <v>26</v>
      </c>
    </row>
    <row r="17" spans="2:9" x14ac:dyDescent="0.25">
      <c r="B17" s="16" t="s">
        <v>5</v>
      </c>
      <c r="C17" s="16">
        <v>9</v>
      </c>
      <c r="D17" s="16">
        <v>20</v>
      </c>
    </row>
    <row r="18" spans="2:9" ht="15" customHeight="1" x14ac:dyDescent="0.25">
      <c r="B18" s="16" t="s">
        <v>5</v>
      </c>
      <c r="C18" s="16">
        <v>10</v>
      </c>
      <c r="D18" s="16">
        <v>10</v>
      </c>
      <c r="F18" s="50"/>
      <c r="G18" s="50"/>
      <c r="H18" s="50"/>
      <c r="I18" s="50"/>
    </row>
    <row r="19" spans="2:9" x14ac:dyDescent="0.25">
      <c r="B19" s="16" t="s">
        <v>5</v>
      </c>
      <c r="C19" s="16">
        <v>11</v>
      </c>
      <c r="D19" s="16">
        <v>14</v>
      </c>
      <c r="F19" s="50"/>
      <c r="G19" s="50"/>
      <c r="H19" s="50"/>
      <c r="I19" s="50"/>
    </row>
    <row r="20" spans="2:9" x14ac:dyDescent="0.25">
      <c r="B20" s="16" t="s">
        <v>5</v>
      </c>
      <c r="C20" s="16">
        <v>12</v>
      </c>
      <c r="D20" s="16">
        <v>10</v>
      </c>
    </row>
  </sheetData>
  <mergeCells count="2">
    <mergeCell ref="F9:I10"/>
    <mergeCell ref="F18:I1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A61C-E58F-4CCA-ACCB-1102209B8AAA}">
  <dimension ref="B2:K20"/>
  <sheetViews>
    <sheetView zoomScale="145" zoomScaleNormal="145" zoomScaleSheetLayoutView="100" workbookViewId="0">
      <selection activeCell="F20" sqref="F20"/>
    </sheetView>
  </sheetViews>
  <sheetFormatPr defaultColWidth="11.42578125" defaultRowHeight="15" x14ac:dyDescent="0.25"/>
  <sheetData>
    <row r="2" spans="2:11" ht="16.5" customHeight="1" x14ac:dyDescent="0.25">
      <c r="B2" s="10" t="s">
        <v>1</v>
      </c>
      <c r="C2" s="10" t="s">
        <v>2</v>
      </c>
      <c r="D2" s="10" t="s">
        <v>3</v>
      </c>
      <c r="E2" s="26" t="s">
        <v>15</v>
      </c>
      <c r="I2" s="18"/>
    </row>
    <row r="3" spans="2:11" x14ac:dyDescent="0.25">
      <c r="B3" s="11" t="s">
        <v>4</v>
      </c>
      <c r="C3" s="12">
        <v>1</v>
      </c>
      <c r="D3" s="12">
        <v>17</v>
      </c>
      <c r="E3" s="27" t="s">
        <v>16</v>
      </c>
      <c r="H3" s="50" t="s">
        <v>25</v>
      </c>
      <c r="I3" s="50"/>
      <c r="J3" s="50"/>
      <c r="K3" s="50"/>
    </row>
    <row r="4" spans="2:11" x14ac:dyDescent="0.25">
      <c r="B4" s="11" t="s">
        <v>5</v>
      </c>
      <c r="C4" s="12">
        <v>1</v>
      </c>
      <c r="D4" s="12">
        <v>19</v>
      </c>
      <c r="E4" s="27" t="s">
        <v>17</v>
      </c>
      <c r="H4" s="50"/>
      <c r="I4" s="50"/>
      <c r="J4" s="50"/>
      <c r="K4" s="50"/>
    </row>
    <row r="5" spans="2:11" x14ac:dyDescent="0.25">
      <c r="B5" s="11" t="s">
        <v>6</v>
      </c>
      <c r="C5" s="12">
        <v>1</v>
      </c>
      <c r="D5" s="12">
        <v>19</v>
      </c>
      <c r="E5" s="27" t="s">
        <v>17</v>
      </c>
      <c r="I5" s="24" t="s">
        <v>11</v>
      </c>
      <c r="J5">
        <v>2</v>
      </c>
    </row>
    <row r="6" spans="2:11" x14ac:dyDescent="0.25">
      <c r="B6" s="13" t="s">
        <v>4</v>
      </c>
      <c r="C6" s="14">
        <v>2</v>
      </c>
      <c r="D6" s="14">
        <v>11</v>
      </c>
      <c r="E6" s="28" t="s">
        <v>16</v>
      </c>
      <c r="I6" s="24" t="s">
        <v>12</v>
      </c>
      <c r="J6">
        <v>6</v>
      </c>
    </row>
    <row r="7" spans="2:11" x14ac:dyDescent="0.25">
      <c r="B7" s="13" t="s">
        <v>5</v>
      </c>
      <c r="C7" s="14">
        <v>2</v>
      </c>
      <c r="D7" s="14">
        <v>10</v>
      </c>
      <c r="E7" s="28" t="s">
        <v>17</v>
      </c>
    </row>
    <row r="8" spans="2:11" x14ac:dyDescent="0.25">
      <c r="B8" s="13" t="s">
        <v>6</v>
      </c>
      <c r="C8" s="14">
        <v>2</v>
      </c>
      <c r="D8" s="14">
        <v>12</v>
      </c>
      <c r="E8" s="28" t="s">
        <v>16</v>
      </c>
      <c r="J8" s="30" t="s">
        <v>16</v>
      </c>
      <c r="K8" s="30" t="s">
        <v>17</v>
      </c>
    </row>
    <row r="9" spans="2:11" x14ac:dyDescent="0.25">
      <c r="B9" s="15" t="s">
        <v>4</v>
      </c>
      <c r="C9" s="16">
        <v>3</v>
      </c>
      <c r="D9" s="16">
        <v>18</v>
      </c>
      <c r="E9" s="29" t="s">
        <v>17</v>
      </c>
      <c r="I9" s="30" t="s">
        <v>4</v>
      </c>
      <c r="J9" s="19">
        <f>SUMIFS($D:$D, $B:$B, $I9, $E:$E, J$8, $C:$C, "&gt;=" &amp; $J$5, $C:$C, "&lt;=" &amp; $J$6)</f>
        <v>11</v>
      </c>
      <c r="K9" s="19">
        <f>SUMIFS($D:$D, $B:$B, $I9, $E:$E, K$8, $C:$C, "&gt;=" &amp; $J$5, $C:$C, "&lt;=" &amp; $J$6)</f>
        <v>18</v>
      </c>
    </row>
    <row r="10" spans="2:11" x14ac:dyDescent="0.25">
      <c r="B10" s="15" t="s">
        <v>5</v>
      </c>
      <c r="C10" s="16">
        <v>3</v>
      </c>
      <c r="D10" s="16">
        <v>16</v>
      </c>
      <c r="E10" s="29" t="s">
        <v>17</v>
      </c>
      <c r="I10" s="30" t="s">
        <v>5</v>
      </c>
      <c r="J10" s="19">
        <f t="shared" ref="J10:K11" si="0">SUMIFS($D:$D, $B:$B, $I10, $E:$E, J$8, $C:$C, "&gt;=" &amp; $J$5, $C:$C, "&lt;=" &amp; $J$6)</f>
        <v>35</v>
      </c>
      <c r="K10" s="19">
        <f t="shared" si="0"/>
        <v>40</v>
      </c>
    </row>
    <row r="11" spans="2:11" x14ac:dyDescent="0.25">
      <c r="B11" s="15" t="s">
        <v>6</v>
      </c>
      <c r="C11" s="16">
        <v>3</v>
      </c>
      <c r="D11" s="16">
        <v>14</v>
      </c>
      <c r="E11" s="29" t="s">
        <v>16</v>
      </c>
      <c r="I11" s="30" t="s">
        <v>6</v>
      </c>
      <c r="J11" s="19">
        <f t="shared" si="0"/>
        <v>26</v>
      </c>
      <c r="K11" s="19">
        <f t="shared" si="0"/>
        <v>0</v>
      </c>
    </row>
    <row r="12" spans="2:11" x14ac:dyDescent="0.25">
      <c r="B12" s="16" t="s">
        <v>5</v>
      </c>
      <c r="C12" s="16">
        <v>4</v>
      </c>
      <c r="D12" s="16">
        <v>20</v>
      </c>
      <c r="E12" s="29" t="s">
        <v>16</v>
      </c>
    </row>
    <row r="13" spans="2:11" x14ac:dyDescent="0.25">
      <c r="B13" s="16" t="s">
        <v>5</v>
      </c>
      <c r="C13" s="16">
        <v>5</v>
      </c>
      <c r="D13" s="16">
        <v>15</v>
      </c>
      <c r="E13" s="29" t="s">
        <v>16</v>
      </c>
    </row>
    <row r="14" spans="2:11" x14ac:dyDescent="0.25">
      <c r="B14" s="16" t="s">
        <v>5</v>
      </c>
      <c r="C14" s="16">
        <v>6</v>
      </c>
      <c r="D14" s="16">
        <v>14</v>
      </c>
      <c r="E14" s="29" t="s">
        <v>17</v>
      </c>
    </row>
    <row r="15" spans="2:11" x14ac:dyDescent="0.25">
      <c r="B15" s="16" t="s">
        <v>5</v>
      </c>
      <c r="C15" s="16">
        <v>7</v>
      </c>
      <c r="D15" s="16">
        <v>10</v>
      </c>
      <c r="E15" s="29" t="s">
        <v>17</v>
      </c>
    </row>
    <row r="16" spans="2:11" x14ac:dyDescent="0.25">
      <c r="B16" s="16" t="s">
        <v>5</v>
      </c>
      <c r="C16" s="16">
        <v>8</v>
      </c>
      <c r="D16" s="16">
        <v>17</v>
      </c>
      <c r="E16" s="29" t="s">
        <v>16</v>
      </c>
    </row>
    <row r="17" spans="2:9" x14ac:dyDescent="0.25">
      <c r="B17" s="16" t="s">
        <v>5</v>
      </c>
      <c r="C17" s="16">
        <v>9</v>
      </c>
      <c r="D17" s="16">
        <v>20</v>
      </c>
      <c r="E17" s="29" t="s">
        <v>16</v>
      </c>
    </row>
    <row r="18" spans="2:9" ht="15" customHeight="1" x14ac:dyDescent="0.25">
      <c r="B18" s="16" t="s">
        <v>5</v>
      </c>
      <c r="C18" s="16">
        <v>10</v>
      </c>
      <c r="D18" s="16">
        <v>10</v>
      </c>
      <c r="E18" s="29" t="s">
        <v>16</v>
      </c>
      <c r="F18" s="50"/>
      <c r="G18" s="50"/>
      <c r="H18" s="50"/>
      <c r="I18" s="50"/>
    </row>
    <row r="19" spans="2:9" x14ac:dyDescent="0.25">
      <c r="B19" s="16" t="s">
        <v>5</v>
      </c>
      <c r="C19" s="16">
        <v>11</v>
      </c>
      <c r="D19" s="16">
        <v>14</v>
      </c>
      <c r="E19" s="29" t="s">
        <v>16</v>
      </c>
      <c r="F19" s="50"/>
      <c r="G19" s="50"/>
      <c r="H19" s="50"/>
      <c r="I19" s="50"/>
    </row>
    <row r="20" spans="2:9" x14ac:dyDescent="0.25">
      <c r="B20" s="16" t="s">
        <v>5</v>
      </c>
      <c r="C20" s="16">
        <v>12</v>
      </c>
      <c r="D20" s="16">
        <v>10</v>
      </c>
      <c r="E20" s="29" t="s">
        <v>17</v>
      </c>
    </row>
  </sheetData>
  <mergeCells count="2">
    <mergeCell ref="H3:K4"/>
    <mergeCell ref="F18:I1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009CB-D9D4-4515-9039-342E6010877B}">
  <dimension ref="B2:K25"/>
  <sheetViews>
    <sheetView zoomScale="145" zoomScaleNormal="145" zoomScaleSheetLayoutView="100" workbookViewId="0">
      <selection activeCell="N17" sqref="N17"/>
    </sheetView>
  </sheetViews>
  <sheetFormatPr defaultColWidth="11.42578125" defaultRowHeight="15" x14ac:dyDescent="0.25"/>
  <sheetData>
    <row r="2" spans="2:11" ht="16.5" customHeight="1" x14ac:dyDescent="0.25">
      <c r="B2" s="31" t="s">
        <v>18</v>
      </c>
      <c r="C2" s="31" t="s">
        <v>2</v>
      </c>
      <c r="D2" s="31" t="s">
        <v>3</v>
      </c>
    </row>
    <row r="3" spans="2:11" x14ac:dyDescent="0.25">
      <c r="B3" s="32" t="s">
        <v>4</v>
      </c>
      <c r="C3" s="33">
        <v>1</v>
      </c>
      <c r="D3" s="33">
        <v>17</v>
      </c>
      <c r="K3" t="s">
        <v>7</v>
      </c>
    </row>
    <row r="4" spans="2:11" x14ac:dyDescent="0.25">
      <c r="B4" s="32" t="s">
        <v>5</v>
      </c>
      <c r="C4" s="33">
        <v>1</v>
      </c>
      <c r="D4" s="33">
        <v>19</v>
      </c>
    </row>
    <row r="5" spans="2:11" x14ac:dyDescent="0.25">
      <c r="B5" s="32" t="s">
        <v>6</v>
      </c>
      <c r="C5" s="33">
        <v>1</v>
      </c>
      <c r="D5" s="33">
        <v>19</v>
      </c>
      <c r="G5" s="17"/>
      <c r="H5" s="17"/>
      <c r="I5" s="17"/>
      <c r="J5" s="17"/>
      <c r="K5" s="18" t="s">
        <v>26</v>
      </c>
    </row>
    <row r="6" spans="2:11" x14ac:dyDescent="0.25">
      <c r="B6" s="32" t="s">
        <v>4</v>
      </c>
      <c r="C6" s="33">
        <v>2</v>
      </c>
      <c r="D6" s="33">
        <v>11</v>
      </c>
      <c r="I6" s="19">
        <f>SUMIFS(Data[پول توجیبی],Data[اسم], "Romina")</f>
        <v>46</v>
      </c>
    </row>
    <row r="7" spans="2:11" x14ac:dyDescent="0.25">
      <c r="B7" s="32" t="s">
        <v>5</v>
      </c>
      <c r="C7" s="33">
        <v>2</v>
      </c>
      <c r="D7" s="33">
        <v>10</v>
      </c>
    </row>
    <row r="8" spans="2:11" x14ac:dyDescent="0.25">
      <c r="B8" s="32" t="s">
        <v>6</v>
      </c>
      <c r="C8" s="33">
        <v>2</v>
      </c>
      <c r="D8" s="33">
        <v>12</v>
      </c>
    </row>
    <row r="9" spans="2:11" x14ac:dyDescent="0.25">
      <c r="B9" s="32" t="s">
        <v>4</v>
      </c>
      <c r="C9" s="33">
        <v>3</v>
      </c>
      <c r="D9" s="33">
        <v>18</v>
      </c>
      <c r="G9" s="50" t="s">
        <v>27</v>
      </c>
      <c r="H9" s="50"/>
      <c r="I9" s="50"/>
      <c r="J9" s="50"/>
      <c r="K9" s="50"/>
    </row>
    <row r="10" spans="2:11" x14ac:dyDescent="0.25">
      <c r="B10" s="32" t="s">
        <v>5</v>
      </c>
      <c r="C10" s="33">
        <v>3</v>
      </c>
      <c r="D10" s="33">
        <v>16</v>
      </c>
      <c r="G10" s="50"/>
      <c r="H10" s="50"/>
      <c r="I10" s="50"/>
      <c r="J10" s="50"/>
      <c r="K10" s="50"/>
    </row>
    <row r="11" spans="2:11" x14ac:dyDescent="0.25">
      <c r="B11" s="32" t="s">
        <v>6</v>
      </c>
      <c r="C11" s="33">
        <v>3</v>
      </c>
      <c r="D11" s="33">
        <v>14</v>
      </c>
      <c r="I11" s="19">
        <f>SUMIFS(Data[پول توجیبی],Data[اسم], "Roxana", Data[ماه], "&gt;6")</f>
        <v>81</v>
      </c>
    </row>
    <row r="12" spans="2:11" x14ac:dyDescent="0.25">
      <c r="B12" s="33" t="s">
        <v>5</v>
      </c>
      <c r="C12" s="33">
        <v>4</v>
      </c>
      <c r="D12" s="33">
        <v>20</v>
      </c>
    </row>
    <row r="13" spans="2:11" x14ac:dyDescent="0.25">
      <c r="B13" s="33" t="s">
        <v>5</v>
      </c>
      <c r="C13" s="33">
        <v>5</v>
      </c>
      <c r="D13" s="33">
        <v>15</v>
      </c>
    </row>
    <row r="14" spans="2:11" x14ac:dyDescent="0.25">
      <c r="B14" s="33" t="s">
        <v>5</v>
      </c>
      <c r="C14" s="33">
        <v>6</v>
      </c>
      <c r="D14" s="33">
        <v>14</v>
      </c>
    </row>
    <row r="15" spans="2:11" x14ac:dyDescent="0.25">
      <c r="B15" s="33" t="s">
        <v>5</v>
      </c>
      <c r="C15" s="33">
        <v>7</v>
      </c>
      <c r="D15" s="33">
        <v>10</v>
      </c>
    </row>
    <row r="16" spans="2:11" x14ac:dyDescent="0.25">
      <c r="B16" s="33" t="s">
        <v>5</v>
      </c>
      <c r="C16" s="33">
        <v>8</v>
      </c>
      <c r="D16" s="33">
        <v>17</v>
      </c>
    </row>
    <row r="17" spans="2:4" x14ac:dyDescent="0.25">
      <c r="B17" s="33" t="s">
        <v>5</v>
      </c>
      <c r="C17" s="33">
        <v>9</v>
      </c>
      <c r="D17" s="33">
        <v>20</v>
      </c>
    </row>
    <row r="18" spans="2:4" x14ac:dyDescent="0.25">
      <c r="B18" s="33" t="s">
        <v>5</v>
      </c>
      <c r="C18" s="33">
        <v>10</v>
      </c>
      <c r="D18" s="33">
        <v>10</v>
      </c>
    </row>
    <row r="19" spans="2:4" x14ac:dyDescent="0.25">
      <c r="B19" s="33" t="s">
        <v>5</v>
      </c>
      <c r="C19" s="33">
        <v>11</v>
      </c>
      <c r="D19" s="33">
        <v>14</v>
      </c>
    </row>
    <row r="20" spans="2:4" x14ac:dyDescent="0.25">
      <c r="B20" s="33" t="s">
        <v>5</v>
      </c>
      <c r="C20" s="33">
        <v>12</v>
      </c>
      <c r="D20" s="33">
        <v>10</v>
      </c>
    </row>
    <row r="21" spans="2:4" x14ac:dyDescent="0.25">
      <c r="C21" s="17"/>
    </row>
    <row r="25" spans="2:4" x14ac:dyDescent="0.25">
      <c r="C25" s="17"/>
    </row>
  </sheetData>
  <mergeCells count="1">
    <mergeCell ref="G9:K10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9BF1F-FE83-4980-A16A-64C85A139B97}">
  <dimension ref="B2:K25"/>
  <sheetViews>
    <sheetView zoomScale="145" zoomScaleNormal="145" zoomScaleSheetLayoutView="100" workbookViewId="0"/>
  </sheetViews>
  <sheetFormatPr defaultColWidth="11.42578125" defaultRowHeight="15" x14ac:dyDescent="0.25"/>
  <sheetData>
    <row r="2" spans="2:11" ht="16.5" customHeight="1" x14ac:dyDescent="0.25">
      <c r="B2" s="31" t="s">
        <v>18</v>
      </c>
      <c r="C2" s="31" t="s">
        <v>2</v>
      </c>
      <c r="D2" s="31" t="s">
        <v>3</v>
      </c>
    </row>
    <row r="3" spans="2:11" x14ac:dyDescent="0.25">
      <c r="B3" s="32" t="s">
        <v>4</v>
      </c>
      <c r="C3" s="33">
        <v>1</v>
      </c>
      <c r="D3" s="33">
        <v>17</v>
      </c>
      <c r="K3" t="s">
        <v>7</v>
      </c>
    </row>
    <row r="4" spans="2:11" x14ac:dyDescent="0.25">
      <c r="B4" s="32" t="s">
        <v>5</v>
      </c>
      <c r="C4" s="33">
        <v>1</v>
      </c>
      <c r="D4" s="33">
        <v>19</v>
      </c>
    </row>
    <row r="5" spans="2:11" x14ac:dyDescent="0.25">
      <c r="B5" s="32" t="s">
        <v>6</v>
      </c>
      <c r="C5" s="33">
        <v>1</v>
      </c>
      <c r="D5" s="33">
        <v>19</v>
      </c>
      <c r="G5" s="17"/>
      <c r="H5" s="17"/>
      <c r="I5" s="17"/>
      <c r="J5" s="17"/>
      <c r="K5" s="18" t="s">
        <v>28</v>
      </c>
    </row>
    <row r="6" spans="2:11" x14ac:dyDescent="0.25">
      <c r="B6" s="32" t="s">
        <v>4</v>
      </c>
      <c r="C6" s="33">
        <v>2</v>
      </c>
      <c r="D6" s="33">
        <v>11</v>
      </c>
    </row>
    <row r="7" spans="2:11" x14ac:dyDescent="0.25">
      <c r="B7" s="32" t="s">
        <v>5</v>
      </c>
      <c r="C7" s="33">
        <v>2</v>
      </c>
      <c r="D7" s="33">
        <v>10</v>
      </c>
      <c r="H7" t="s">
        <v>4</v>
      </c>
      <c r="I7" s="19">
        <f>COUNTIFS(Data2[اسم],  H7)</f>
        <v>3</v>
      </c>
    </row>
    <row r="8" spans="2:11" x14ac:dyDescent="0.25">
      <c r="B8" s="32" t="s">
        <v>6</v>
      </c>
      <c r="C8" s="33">
        <v>2</v>
      </c>
      <c r="D8" s="33">
        <v>12</v>
      </c>
      <c r="H8" t="s">
        <v>5</v>
      </c>
      <c r="I8" s="19">
        <f>COUNTIFS(Data2[اسم],  H8)</f>
        <v>12</v>
      </c>
    </row>
    <row r="9" spans="2:11" x14ac:dyDescent="0.25">
      <c r="B9" s="32" t="s">
        <v>4</v>
      </c>
      <c r="C9" s="33">
        <v>3</v>
      </c>
      <c r="D9" s="33">
        <v>18</v>
      </c>
      <c r="H9" t="s">
        <v>6</v>
      </c>
      <c r="I9" s="19">
        <f>COUNTIFS(Data2[اسم],  H9)</f>
        <v>3</v>
      </c>
    </row>
    <row r="10" spans="2:11" x14ac:dyDescent="0.25">
      <c r="B10" s="32" t="s">
        <v>5</v>
      </c>
      <c r="C10" s="33">
        <v>3</v>
      </c>
      <c r="D10" s="33">
        <v>16</v>
      </c>
    </row>
    <row r="11" spans="2:11" x14ac:dyDescent="0.25">
      <c r="B11" s="32" t="s">
        <v>6</v>
      </c>
      <c r="C11" s="33">
        <v>3</v>
      </c>
      <c r="D11" s="33">
        <v>14</v>
      </c>
    </row>
    <row r="12" spans="2:11" x14ac:dyDescent="0.25">
      <c r="B12" s="33" t="s">
        <v>5</v>
      </c>
      <c r="C12" s="33">
        <v>4</v>
      </c>
      <c r="D12" s="33">
        <v>20</v>
      </c>
    </row>
    <row r="13" spans="2:11" x14ac:dyDescent="0.25">
      <c r="B13" s="33" t="s">
        <v>5</v>
      </c>
      <c r="C13" s="33">
        <v>5</v>
      </c>
      <c r="D13" s="33">
        <v>15</v>
      </c>
    </row>
    <row r="14" spans="2:11" x14ac:dyDescent="0.25">
      <c r="B14" s="33" t="s">
        <v>5</v>
      </c>
      <c r="C14" s="33">
        <v>6</v>
      </c>
      <c r="D14" s="33">
        <v>14</v>
      </c>
    </row>
    <row r="15" spans="2:11" x14ac:dyDescent="0.25">
      <c r="B15" s="33" t="s">
        <v>5</v>
      </c>
      <c r="C15" s="33">
        <v>7</v>
      </c>
      <c r="D15" s="33">
        <v>10</v>
      </c>
    </row>
    <row r="16" spans="2:11" x14ac:dyDescent="0.25">
      <c r="B16" s="33" t="s">
        <v>5</v>
      </c>
      <c r="C16" s="33">
        <v>8</v>
      </c>
      <c r="D16" s="33">
        <v>17</v>
      </c>
    </row>
    <row r="17" spans="2:4" x14ac:dyDescent="0.25">
      <c r="B17" s="33" t="s">
        <v>5</v>
      </c>
      <c r="C17" s="33">
        <v>9</v>
      </c>
      <c r="D17" s="33">
        <v>20</v>
      </c>
    </row>
    <row r="18" spans="2:4" x14ac:dyDescent="0.25">
      <c r="B18" s="33" t="s">
        <v>5</v>
      </c>
      <c r="C18" s="33">
        <v>10</v>
      </c>
      <c r="D18" s="33">
        <v>10</v>
      </c>
    </row>
    <row r="19" spans="2:4" x14ac:dyDescent="0.25">
      <c r="B19" s="33" t="s">
        <v>5</v>
      </c>
      <c r="C19" s="33">
        <v>11</v>
      </c>
      <c r="D19" s="33">
        <v>14</v>
      </c>
    </row>
    <row r="20" spans="2:4" x14ac:dyDescent="0.25">
      <c r="B20" s="33" t="s">
        <v>5</v>
      </c>
      <c r="C20" s="33">
        <v>12</v>
      </c>
      <c r="D20" s="33">
        <v>10</v>
      </c>
    </row>
    <row r="21" spans="2:4" x14ac:dyDescent="0.25">
      <c r="C21" s="17"/>
    </row>
    <row r="25" spans="2:4" x14ac:dyDescent="0.25">
      <c r="C25" s="17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3DF59-0D9E-43DF-85C9-D7312AF5B1B4}">
  <dimension ref="B5:L24"/>
  <sheetViews>
    <sheetView zoomScale="130" zoomScaleNormal="130" workbookViewId="0"/>
  </sheetViews>
  <sheetFormatPr defaultRowHeight="15" x14ac:dyDescent="0.25"/>
  <cols>
    <col min="2" max="2" width="10.7109375" customWidth="1"/>
    <col min="3" max="3" width="11.5703125" customWidth="1"/>
    <col min="4" max="4" width="10.28515625" customWidth="1"/>
    <col min="6" max="6" width="11.85546875" customWidth="1"/>
    <col min="9" max="9" width="12" customWidth="1"/>
    <col min="10" max="10" width="21.5703125" bestFit="1" customWidth="1"/>
    <col min="11" max="11" width="12.42578125" customWidth="1"/>
    <col min="12" max="12" width="14.7109375" customWidth="1"/>
  </cols>
  <sheetData>
    <row r="5" spans="2:12" ht="15.75" thickBot="1" x14ac:dyDescent="0.3"/>
    <row r="6" spans="2:12" x14ac:dyDescent="0.25">
      <c r="B6" s="34" t="s">
        <v>29</v>
      </c>
      <c r="C6" s="35" t="s">
        <v>41</v>
      </c>
      <c r="E6" s="34" t="s">
        <v>29</v>
      </c>
      <c r="F6" s="35" t="s">
        <v>30</v>
      </c>
      <c r="I6" s="36" t="s">
        <v>29</v>
      </c>
      <c r="J6" s="55" t="s">
        <v>41</v>
      </c>
      <c r="K6" s="55" t="s">
        <v>31</v>
      </c>
    </row>
    <row r="7" spans="2:12" x14ac:dyDescent="0.25">
      <c r="B7" s="37" t="s">
        <v>32</v>
      </c>
      <c r="C7" s="38">
        <v>50</v>
      </c>
      <c r="E7" s="37" t="s">
        <v>33</v>
      </c>
      <c r="F7" s="38">
        <v>35</v>
      </c>
      <c r="I7" s="39" t="s">
        <v>32</v>
      </c>
      <c r="J7" s="40">
        <f>IF(COUNTIFS(B:B,I7)=1,VLOOKUP(I7,B:C,2,0),"تکراری است یا موجود نیست")</f>
        <v>50</v>
      </c>
      <c r="K7" s="40">
        <f t="shared" ref="K7:K15" si="0">IFERROR(  VLOOKUP(I7,E:F,2,0), 0 )</f>
        <v>0</v>
      </c>
    </row>
    <row r="8" spans="2:12" x14ac:dyDescent="0.25">
      <c r="B8" s="45" t="s">
        <v>33</v>
      </c>
      <c r="C8" s="38">
        <v>100</v>
      </c>
      <c r="E8" s="37" t="s">
        <v>34</v>
      </c>
      <c r="F8" s="38">
        <v>105</v>
      </c>
      <c r="I8" s="47" t="s">
        <v>33</v>
      </c>
      <c r="J8" s="40" t="str">
        <f t="shared" ref="J8:J15" si="1">IF(COUNTIFS(B:B,I8)=1,VLOOKUP(I8,B:C,2,0),"تکراری است یا موجود نیست")</f>
        <v>تکراری است یا موجود نیست</v>
      </c>
      <c r="K8" s="40">
        <f t="shared" si="0"/>
        <v>35</v>
      </c>
    </row>
    <row r="9" spans="2:12" x14ac:dyDescent="0.25">
      <c r="B9" s="37" t="s">
        <v>35</v>
      </c>
      <c r="C9" s="38">
        <v>200</v>
      </c>
      <c r="E9" s="37" t="s">
        <v>36</v>
      </c>
      <c r="F9" s="38">
        <v>90</v>
      </c>
      <c r="I9" s="39" t="s">
        <v>35</v>
      </c>
      <c r="J9" s="40">
        <f t="shared" si="1"/>
        <v>200</v>
      </c>
      <c r="K9" s="40">
        <f t="shared" si="0"/>
        <v>0</v>
      </c>
    </row>
    <row r="10" spans="2:12" x14ac:dyDescent="0.25">
      <c r="B10" s="45" t="s">
        <v>33</v>
      </c>
      <c r="C10" s="38">
        <v>80</v>
      </c>
      <c r="E10" s="37" t="s">
        <v>37</v>
      </c>
      <c r="F10" s="38">
        <v>70</v>
      </c>
      <c r="I10" s="39" t="s">
        <v>34</v>
      </c>
      <c r="J10" s="40" t="str">
        <f t="shared" si="1"/>
        <v>تکراری است یا موجود نیست</v>
      </c>
      <c r="K10" s="40">
        <f t="shared" si="0"/>
        <v>105</v>
      </c>
    </row>
    <row r="11" spans="2:12" ht="15.75" thickBot="1" x14ac:dyDescent="0.3">
      <c r="B11" s="37" t="s">
        <v>36</v>
      </c>
      <c r="C11" s="38">
        <v>66</v>
      </c>
      <c r="E11" s="41" t="s">
        <v>38</v>
      </c>
      <c r="F11" s="42">
        <v>50</v>
      </c>
      <c r="I11" s="39" t="s">
        <v>36</v>
      </c>
      <c r="J11" s="40">
        <f t="shared" si="1"/>
        <v>66</v>
      </c>
      <c r="K11" s="40">
        <f t="shared" si="0"/>
        <v>90</v>
      </c>
    </row>
    <row r="12" spans="2:12" ht="19.5" thickBot="1" x14ac:dyDescent="0.35">
      <c r="B12" s="41" t="s">
        <v>37</v>
      </c>
      <c r="C12" s="42">
        <v>132</v>
      </c>
      <c r="I12" s="39" t="s">
        <v>37</v>
      </c>
      <c r="J12" s="40">
        <f t="shared" si="1"/>
        <v>132</v>
      </c>
      <c r="K12" s="40">
        <f t="shared" si="0"/>
        <v>70</v>
      </c>
      <c r="L12" s="46"/>
    </row>
    <row r="13" spans="2:12" x14ac:dyDescent="0.25">
      <c r="I13" s="39" t="s">
        <v>38</v>
      </c>
      <c r="J13" s="40" t="str">
        <f t="shared" si="1"/>
        <v>تکراری است یا موجود نیست</v>
      </c>
      <c r="K13" s="40">
        <f t="shared" si="0"/>
        <v>50</v>
      </c>
    </row>
    <row r="14" spans="2:12" x14ac:dyDescent="0.25">
      <c r="I14" s="39" t="s">
        <v>39</v>
      </c>
      <c r="J14" s="40" t="str">
        <f t="shared" si="1"/>
        <v>تکراری است یا موجود نیست</v>
      </c>
      <c r="K14" s="40">
        <f t="shared" si="0"/>
        <v>0</v>
      </c>
    </row>
    <row r="15" spans="2:12" ht="15.75" thickBot="1" x14ac:dyDescent="0.3">
      <c r="I15" s="43" t="s">
        <v>40</v>
      </c>
      <c r="J15" s="40" t="str">
        <f t="shared" si="1"/>
        <v>تکراری است یا موجود نیست</v>
      </c>
      <c r="K15" s="44">
        <f t="shared" si="0"/>
        <v>0</v>
      </c>
    </row>
    <row r="17" spans="4:12" x14ac:dyDescent="0.25">
      <c r="J17" s="17"/>
    </row>
    <row r="18" spans="4:12" ht="15" customHeight="1" x14ac:dyDescent="0.25">
      <c r="D18" s="51" t="s">
        <v>42</v>
      </c>
      <c r="E18" s="51"/>
      <c r="F18" s="51"/>
      <c r="G18" s="51"/>
      <c r="H18" s="51"/>
      <c r="I18" s="51"/>
      <c r="J18" s="51"/>
      <c r="K18" s="51"/>
      <c r="L18" s="51"/>
    </row>
    <row r="19" spans="4:12" x14ac:dyDescent="0.25">
      <c r="D19" s="51"/>
      <c r="E19" s="51"/>
      <c r="F19" s="51"/>
      <c r="G19" s="51"/>
      <c r="H19" s="51"/>
      <c r="I19" s="51"/>
      <c r="J19" s="51"/>
      <c r="K19" s="51"/>
      <c r="L19" s="51"/>
    </row>
    <row r="20" spans="4:12" x14ac:dyDescent="0.25">
      <c r="D20" s="51"/>
      <c r="E20" s="51"/>
      <c r="F20" s="51"/>
      <c r="G20" s="51"/>
      <c r="H20" s="51"/>
      <c r="I20" s="51"/>
      <c r="J20" s="51"/>
      <c r="K20" s="51"/>
      <c r="L20" s="51"/>
    </row>
    <row r="21" spans="4:12" x14ac:dyDescent="0.25">
      <c r="D21" s="51"/>
      <c r="E21" s="51"/>
      <c r="F21" s="51"/>
      <c r="G21" s="51"/>
      <c r="H21" s="51"/>
      <c r="I21" s="51"/>
      <c r="J21" s="51"/>
      <c r="K21" s="51"/>
      <c r="L21" s="51"/>
    </row>
    <row r="22" spans="4:12" ht="29.25" customHeight="1" x14ac:dyDescent="0.25">
      <c r="D22" s="51"/>
      <c r="E22" s="51"/>
      <c r="F22" s="51"/>
      <c r="G22" s="51"/>
      <c r="H22" s="51"/>
      <c r="I22" s="51"/>
      <c r="J22" s="51"/>
      <c r="K22" s="51"/>
      <c r="L22" s="51"/>
    </row>
    <row r="24" spans="4:12" ht="18.75" x14ac:dyDescent="0.3">
      <c r="I24" s="46"/>
      <c r="J24" s="46"/>
      <c r="K24" s="46"/>
    </row>
  </sheetData>
  <mergeCells count="1">
    <mergeCell ref="D18:L2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3040F-E3D9-438D-A488-04616A9316DA}">
  <dimension ref="B4:J24"/>
  <sheetViews>
    <sheetView zoomScale="130" zoomScaleNormal="130" zoomScaleSheetLayoutView="100" workbookViewId="0"/>
  </sheetViews>
  <sheetFormatPr defaultColWidth="11.42578125" defaultRowHeight="15" x14ac:dyDescent="0.25"/>
  <cols>
    <col min="2" max="2" width="14.7109375" customWidth="1"/>
  </cols>
  <sheetData>
    <row r="4" spans="2:10" ht="25.5" customHeight="1" x14ac:dyDescent="0.25"/>
    <row r="5" spans="2:10" ht="16.5" customHeight="1" x14ac:dyDescent="0.25">
      <c r="B5" t="s">
        <v>45</v>
      </c>
      <c r="C5" s="10" t="s">
        <v>1</v>
      </c>
      <c r="D5" s="10" t="s">
        <v>2</v>
      </c>
      <c r="E5" s="10" t="s">
        <v>3</v>
      </c>
      <c r="G5" s="50" t="s">
        <v>43</v>
      </c>
      <c r="H5" s="50"/>
      <c r="I5" s="50"/>
      <c r="J5" s="50"/>
    </row>
    <row r="6" spans="2:10" x14ac:dyDescent="0.25">
      <c r="B6" t="str">
        <f>COUNTIFS(C$5:C6, C6) &amp; "," &amp;C6</f>
        <v>1,Romina</v>
      </c>
      <c r="C6" s="11" t="s">
        <v>4</v>
      </c>
      <c r="D6" s="12">
        <v>1</v>
      </c>
      <c r="E6" s="12">
        <v>17</v>
      </c>
      <c r="G6" s="50"/>
      <c r="H6" s="50"/>
      <c r="I6" s="50"/>
      <c r="J6" s="50"/>
    </row>
    <row r="7" spans="2:10" x14ac:dyDescent="0.25">
      <c r="B7" t="str">
        <f>COUNTIFS(C$5:C7, C7) &amp; "," &amp;C7</f>
        <v>1,Roxana</v>
      </c>
      <c r="C7" s="11" t="s">
        <v>5</v>
      </c>
      <c r="D7" s="12">
        <v>1</v>
      </c>
      <c r="E7" s="12">
        <v>19</v>
      </c>
      <c r="G7" s="50"/>
      <c r="H7" s="50"/>
      <c r="I7" s="50"/>
      <c r="J7" s="50"/>
    </row>
    <row r="8" spans="2:10" ht="15" customHeight="1" x14ac:dyDescent="0.25">
      <c r="B8" t="str">
        <f>COUNTIFS(C$5:C8, C8) &amp; "," &amp;C8</f>
        <v>1,Arian</v>
      </c>
      <c r="C8" s="11" t="s">
        <v>6</v>
      </c>
      <c r="D8" s="12">
        <v>1</v>
      </c>
      <c r="E8" s="12">
        <v>19</v>
      </c>
      <c r="G8" s="56" t="s">
        <v>44</v>
      </c>
      <c r="H8" s="56"/>
      <c r="I8" s="56"/>
      <c r="J8" s="56"/>
    </row>
    <row r="9" spans="2:10" x14ac:dyDescent="0.25">
      <c r="B9" t="str">
        <f>COUNTIFS(C$5:C9, C9) &amp; "," &amp;C9</f>
        <v>2,Romina</v>
      </c>
      <c r="C9" s="13" t="s">
        <v>4</v>
      </c>
      <c r="D9" s="14">
        <v>2</v>
      </c>
      <c r="E9" s="14">
        <v>11</v>
      </c>
      <c r="G9" s="56"/>
      <c r="H9" s="56"/>
      <c r="I9" s="56"/>
      <c r="J9" s="56"/>
    </row>
    <row r="10" spans="2:10" x14ac:dyDescent="0.25">
      <c r="B10" t="str">
        <f>COUNTIFS(C$5:C10, C10) &amp; "," &amp;C10</f>
        <v>2,Roxana</v>
      </c>
      <c r="C10" s="13" t="s">
        <v>5</v>
      </c>
      <c r="D10" s="14">
        <v>2</v>
      </c>
      <c r="E10" s="14">
        <v>10</v>
      </c>
      <c r="G10" s="56"/>
      <c r="H10" s="56"/>
      <c r="I10" s="56"/>
      <c r="J10" s="56"/>
    </row>
    <row r="11" spans="2:10" x14ac:dyDescent="0.25">
      <c r="B11" t="str">
        <f>COUNTIFS(C$5:C11, C11) &amp; "," &amp;C11</f>
        <v>2,Arian</v>
      </c>
      <c r="C11" s="13" t="s">
        <v>6</v>
      </c>
      <c r="D11" s="14">
        <v>2</v>
      </c>
      <c r="E11" s="14">
        <v>12</v>
      </c>
    </row>
    <row r="12" spans="2:10" x14ac:dyDescent="0.25">
      <c r="B12" t="str">
        <f>COUNTIFS(C$5:C12, C12) &amp; "," &amp;C12</f>
        <v>3,Romina</v>
      </c>
      <c r="C12" s="11" t="s">
        <v>4</v>
      </c>
      <c r="D12" s="12">
        <v>3</v>
      </c>
      <c r="E12" s="12">
        <v>18</v>
      </c>
      <c r="I12" s="19" t="s">
        <v>4</v>
      </c>
    </row>
    <row r="13" spans="2:10" x14ac:dyDescent="0.25">
      <c r="B13" t="str">
        <f>COUNTIFS(C$5:C13, C13) &amp; "," &amp;C13</f>
        <v>3,Roxana</v>
      </c>
      <c r="C13" s="11" t="s">
        <v>5</v>
      </c>
      <c r="D13" s="12">
        <v>3</v>
      </c>
      <c r="E13" s="12">
        <v>16</v>
      </c>
    </row>
    <row r="14" spans="2:10" x14ac:dyDescent="0.25">
      <c r="B14" t="str">
        <f>COUNTIFS(C$5:C14, C14) &amp; "," &amp;C14</f>
        <v>3,Arian</v>
      </c>
      <c r="C14" s="11" t="s">
        <v>6</v>
      </c>
      <c r="D14" s="12">
        <v>3</v>
      </c>
      <c r="E14" s="12">
        <v>14</v>
      </c>
      <c r="I14" s="10" t="s">
        <v>2</v>
      </c>
      <c r="J14" s="10" t="s">
        <v>3</v>
      </c>
    </row>
    <row r="15" spans="2:10" x14ac:dyDescent="0.25">
      <c r="B15" t="str">
        <f>COUNTIFS(C$5:C15, C15) &amp; "," &amp;C15</f>
        <v>4,Romina</v>
      </c>
      <c r="C15" s="13" t="s">
        <v>4</v>
      </c>
      <c r="D15" s="14">
        <v>4</v>
      </c>
      <c r="E15" s="14">
        <v>20</v>
      </c>
      <c r="G15" s="57">
        <v>1</v>
      </c>
      <c r="H15" s="57" t="str">
        <f>G15 &amp; "," &amp; I$12</f>
        <v>1,Romina</v>
      </c>
      <c r="I15">
        <f>VLOOKUP(H15, B:E, 3, 0)</f>
        <v>1</v>
      </c>
      <c r="J15">
        <f>VLOOKUP(H15, B:E, 4, 0)</f>
        <v>17</v>
      </c>
    </row>
    <row r="16" spans="2:10" ht="15" customHeight="1" x14ac:dyDescent="0.25">
      <c r="B16" t="str">
        <f>COUNTIFS(C$5:C16, C16) &amp; "," &amp;C16</f>
        <v>4,Roxana</v>
      </c>
      <c r="C16" s="13" t="s">
        <v>5</v>
      </c>
      <c r="D16" s="14">
        <v>4</v>
      </c>
      <c r="E16" s="14">
        <v>15</v>
      </c>
      <c r="F16" s="17"/>
      <c r="G16" s="57">
        <v>2</v>
      </c>
      <c r="H16" s="57" t="str">
        <f t="shared" ref="H16:H24" si="0">G16 &amp; "," &amp; $I$12</f>
        <v>2,Romina</v>
      </c>
      <c r="I16">
        <f>VLOOKUP(H16, B:E, 3, 0)</f>
        <v>2</v>
      </c>
      <c r="J16">
        <f>VLOOKUP(H16, B:E, 4, 0)</f>
        <v>11</v>
      </c>
    </row>
    <row r="17" spans="2:10" x14ac:dyDescent="0.25">
      <c r="B17" t="str">
        <f>COUNTIFS(C$5:C17, C17) &amp; "," &amp;C17</f>
        <v>4,Arian</v>
      </c>
      <c r="C17" s="13" t="s">
        <v>6</v>
      </c>
      <c r="D17" s="14">
        <v>4</v>
      </c>
      <c r="E17" s="14">
        <v>14</v>
      </c>
      <c r="G17" s="57">
        <v>3</v>
      </c>
      <c r="H17" s="57" t="str">
        <f t="shared" si="0"/>
        <v>3,Romina</v>
      </c>
      <c r="I17">
        <f>VLOOKUP(H17, B:E, 3, 0)</f>
        <v>3</v>
      </c>
      <c r="J17">
        <f>VLOOKUP(H17, B:E, 4, 0)</f>
        <v>18</v>
      </c>
    </row>
    <row r="18" spans="2:10" x14ac:dyDescent="0.25">
      <c r="B18" t="str">
        <f>COUNTIFS(C$5:C18, C18) &amp; "," &amp;C18</f>
        <v>5,Romina</v>
      </c>
      <c r="C18" s="11" t="s">
        <v>4</v>
      </c>
      <c r="D18" s="12">
        <v>5</v>
      </c>
      <c r="E18" s="12">
        <v>10</v>
      </c>
      <c r="G18" s="57">
        <v>4</v>
      </c>
      <c r="H18" s="57" t="str">
        <f t="shared" si="0"/>
        <v>4,Romina</v>
      </c>
      <c r="I18">
        <f>VLOOKUP(H18, B:E, 3, 0)</f>
        <v>4</v>
      </c>
      <c r="J18">
        <f>VLOOKUP(H18, B:E, 4, 0)</f>
        <v>20</v>
      </c>
    </row>
    <row r="19" spans="2:10" x14ac:dyDescent="0.25">
      <c r="B19" t="str">
        <f>COUNTIFS(C$5:C19, C19) &amp; "," &amp;C19</f>
        <v>5,Roxana</v>
      </c>
      <c r="C19" s="11" t="s">
        <v>5</v>
      </c>
      <c r="D19" s="12">
        <v>5</v>
      </c>
      <c r="E19" s="12">
        <v>17</v>
      </c>
      <c r="G19" s="57">
        <v>5</v>
      </c>
      <c r="H19" s="57" t="str">
        <f t="shared" si="0"/>
        <v>5,Romina</v>
      </c>
      <c r="I19">
        <f>VLOOKUP(H19, B:E, 3, 0)</f>
        <v>5</v>
      </c>
      <c r="J19">
        <f>VLOOKUP(H19, B:E, 4, 0)</f>
        <v>10</v>
      </c>
    </row>
    <row r="20" spans="2:10" x14ac:dyDescent="0.25">
      <c r="B20" t="str">
        <f>COUNTIFS(C$5:C20, C20) &amp; "," &amp;C20</f>
        <v>5,Arian</v>
      </c>
      <c r="C20" s="11" t="s">
        <v>6</v>
      </c>
      <c r="D20" s="12">
        <v>5</v>
      </c>
      <c r="E20" s="12">
        <v>20</v>
      </c>
      <c r="G20" s="57">
        <v>6</v>
      </c>
      <c r="H20" s="57" t="str">
        <f t="shared" si="0"/>
        <v>6,Romina</v>
      </c>
      <c r="I20" t="e">
        <f>VLOOKUP(H20, B:E, 3, 0)</f>
        <v>#N/A</v>
      </c>
      <c r="J20" t="e">
        <f>VLOOKUP(H20, B:E, 4, 0)</f>
        <v>#N/A</v>
      </c>
    </row>
    <row r="21" spans="2:10" ht="15" customHeight="1" x14ac:dyDescent="0.25">
      <c r="G21" s="57">
        <v>7</v>
      </c>
      <c r="H21" s="57" t="str">
        <f t="shared" si="0"/>
        <v>7,Romina</v>
      </c>
      <c r="I21" t="e">
        <f>VLOOKUP(H21, B:E, 3, 0)</f>
        <v>#N/A</v>
      </c>
      <c r="J21" t="e">
        <f>VLOOKUP(H21, B:E, 4, 0)</f>
        <v>#N/A</v>
      </c>
    </row>
    <row r="22" spans="2:10" x14ac:dyDescent="0.25">
      <c r="G22" s="57">
        <v>8</v>
      </c>
      <c r="H22" s="57" t="str">
        <f t="shared" si="0"/>
        <v>8,Romina</v>
      </c>
      <c r="I22" t="e">
        <f>VLOOKUP(H22, B:E, 3, 0)</f>
        <v>#N/A</v>
      </c>
      <c r="J22" t="e">
        <f>VLOOKUP(H22, B:E, 4, 0)</f>
        <v>#N/A</v>
      </c>
    </row>
    <row r="23" spans="2:10" x14ac:dyDescent="0.25">
      <c r="G23" s="57">
        <v>9</v>
      </c>
      <c r="H23" s="57" t="str">
        <f t="shared" si="0"/>
        <v>9,Romina</v>
      </c>
      <c r="I23" t="e">
        <f>VLOOKUP(H23, B:E, 3, 0)</f>
        <v>#N/A</v>
      </c>
      <c r="J23" t="e">
        <f>VLOOKUP(H23, B:E, 4, 0)</f>
        <v>#N/A</v>
      </c>
    </row>
    <row r="24" spans="2:10" x14ac:dyDescent="0.25">
      <c r="G24" s="57">
        <v>10</v>
      </c>
      <c r="H24" s="57" t="str">
        <f t="shared" si="0"/>
        <v>10,Romina</v>
      </c>
      <c r="I24" t="e">
        <f>VLOOKUP(H24, B:E, 3, 0)</f>
        <v>#N/A</v>
      </c>
      <c r="J24" t="e">
        <f>VLOOKUP(H24, B:E, 4, 0)</f>
        <v>#N/A</v>
      </c>
    </row>
  </sheetData>
  <mergeCells count="2">
    <mergeCell ref="G5:J7"/>
    <mergeCell ref="G8:J10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3180-B910-4BD4-8DA2-3CD7BB1428F9}">
  <dimension ref="B6:L22"/>
  <sheetViews>
    <sheetView zoomScale="145" zoomScaleNormal="145" workbookViewId="0">
      <selection activeCell="L13" sqref="L13"/>
    </sheetView>
  </sheetViews>
  <sheetFormatPr defaultRowHeight="15" x14ac:dyDescent="0.25"/>
  <cols>
    <col min="2" max="2" width="11.85546875" customWidth="1"/>
    <col min="3" max="4" width="10.7109375" customWidth="1"/>
    <col min="5" max="5" width="11.5703125" customWidth="1"/>
    <col min="6" max="6" width="10.28515625" customWidth="1"/>
    <col min="9" max="9" width="12" customWidth="1"/>
    <col min="10" max="10" width="12.5703125" customWidth="1"/>
    <col min="11" max="11" width="15.42578125" customWidth="1"/>
    <col min="12" max="12" width="11.85546875" customWidth="1"/>
  </cols>
  <sheetData>
    <row r="6" spans="2:12" x14ac:dyDescent="0.25">
      <c r="B6" s="58" t="s">
        <v>50</v>
      </c>
      <c r="C6" s="58" t="s">
        <v>29</v>
      </c>
      <c r="D6" s="58" t="s">
        <v>2</v>
      </c>
      <c r="E6" s="58" t="s">
        <v>46</v>
      </c>
      <c r="I6" s="58" t="s">
        <v>29</v>
      </c>
      <c r="J6" s="58" t="s">
        <v>31</v>
      </c>
      <c r="K6" s="59" t="s">
        <v>47</v>
      </c>
      <c r="L6" s="58" t="s">
        <v>48</v>
      </c>
    </row>
    <row r="7" spans="2:12" x14ac:dyDescent="0.25">
      <c r="B7" s="60" t="str">
        <f>D7 &amp; "," &amp;C7</f>
        <v>1,مداد قرمز</v>
      </c>
      <c r="C7" s="60" t="s">
        <v>32</v>
      </c>
      <c r="D7" s="60">
        <v>1</v>
      </c>
      <c r="E7" s="60">
        <v>300</v>
      </c>
      <c r="I7" s="60" t="s">
        <v>32</v>
      </c>
      <c r="J7" s="60">
        <v>17</v>
      </c>
      <c r="K7" s="60">
        <f>VLOOKUP( _xlfn.MAXIFS(D:D, C:C, I7) &amp; "," &amp; I7, B:E, 4, 0)</f>
        <v>342</v>
      </c>
      <c r="L7" s="60">
        <f>J7 * K7</f>
        <v>5814</v>
      </c>
    </row>
    <row r="8" spans="2:12" x14ac:dyDescent="0.25">
      <c r="B8" s="60" t="str">
        <f t="shared" ref="B8:B15" si="0">D8 &amp; "," &amp;C8</f>
        <v>1,مداد سبز</v>
      </c>
      <c r="C8" s="60" t="s">
        <v>33</v>
      </c>
      <c r="D8" s="60">
        <v>1</v>
      </c>
      <c r="E8" s="60">
        <v>165</v>
      </c>
      <c r="I8" s="60" t="s">
        <v>33</v>
      </c>
      <c r="J8" s="60">
        <v>20</v>
      </c>
      <c r="K8" s="60">
        <f>VLOOKUP( _xlfn.MAXIFS(D:D, C:C, I8) &amp; "," &amp; I8, B:E, 4, 0)</f>
        <v>240</v>
      </c>
      <c r="L8" s="60">
        <f t="shared" ref="L8:L9" si="1">J8 * K8</f>
        <v>4800</v>
      </c>
    </row>
    <row r="9" spans="2:12" x14ac:dyDescent="0.25">
      <c r="B9" s="60" t="str">
        <f t="shared" si="0"/>
        <v>1,مداد آبی</v>
      </c>
      <c r="C9" s="60" t="s">
        <v>35</v>
      </c>
      <c r="D9" s="60">
        <v>1</v>
      </c>
      <c r="E9" s="60">
        <v>204</v>
      </c>
      <c r="I9" s="60" t="s">
        <v>35</v>
      </c>
      <c r="J9" s="60">
        <v>20</v>
      </c>
      <c r="K9" s="60">
        <f>VLOOKUP( _xlfn.MAXIFS(D:D, C:C, I9) &amp; "," &amp; I9, B:E, 4, 0)</f>
        <v>342</v>
      </c>
      <c r="L9" s="60">
        <f t="shared" si="1"/>
        <v>6840</v>
      </c>
    </row>
    <row r="10" spans="2:12" x14ac:dyDescent="0.25">
      <c r="B10" s="60" t="str">
        <f t="shared" si="0"/>
        <v>2,مداد قرمز</v>
      </c>
      <c r="C10" s="60" t="s">
        <v>32</v>
      </c>
      <c r="D10" s="60">
        <v>2</v>
      </c>
      <c r="E10" s="59">
        <v>342</v>
      </c>
    </row>
    <row r="11" spans="2:12" x14ac:dyDescent="0.25">
      <c r="B11" s="60" t="str">
        <f t="shared" si="0"/>
        <v>2,مداد سبز</v>
      </c>
      <c r="C11" s="60" t="s">
        <v>33</v>
      </c>
      <c r="D11" s="60">
        <v>2</v>
      </c>
      <c r="E11" s="59">
        <v>240</v>
      </c>
    </row>
    <row r="12" spans="2:12" x14ac:dyDescent="0.25">
      <c r="B12" s="60" t="str">
        <f t="shared" si="0"/>
        <v>2,مداد آبی</v>
      </c>
      <c r="C12" s="60" t="s">
        <v>35</v>
      </c>
      <c r="D12" s="60">
        <v>2</v>
      </c>
      <c r="E12" s="60">
        <v>400</v>
      </c>
    </row>
    <row r="13" spans="2:12" x14ac:dyDescent="0.25">
      <c r="B13" s="60" t="str">
        <f t="shared" si="0"/>
        <v>3,مداد آبی</v>
      </c>
      <c r="C13" s="60" t="s">
        <v>35</v>
      </c>
      <c r="D13" s="60">
        <v>3</v>
      </c>
      <c r="E13" s="60">
        <v>187</v>
      </c>
    </row>
    <row r="14" spans="2:12" x14ac:dyDescent="0.25">
      <c r="B14" s="60" t="str">
        <f t="shared" si="0"/>
        <v>4,مداد آبی</v>
      </c>
      <c r="C14" s="60" t="s">
        <v>35</v>
      </c>
      <c r="D14" s="60">
        <v>4</v>
      </c>
      <c r="E14" s="60">
        <v>130</v>
      </c>
    </row>
    <row r="15" spans="2:12" x14ac:dyDescent="0.25">
      <c r="B15" s="60" t="str">
        <f t="shared" si="0"/>
        <v>5,مداد آبی</v>
      </c>
      <c r="C15" s="60" t="s">
        <v>35</v>
      </c>
      <c r="D15" s="60">
        <v>5</v>
      </c>
      <c r="E15" s="59">
        <v>342</v>
      </c>
    </row>
    <row r="17" spans="6:11" x14ac:dyDescent="0.25">
      <c r="J17" s="17"/>
    </row>
    <row r="18" spans="6:11" ht="15" customHeight="1" x14ac:dyDescent="0.25">
      <c r="F18" s="51" t="s">
        <v>49</v>
      </c>
      <c r="G18" s="51"/>
      <c r="H18" s="51"/>
      <c r="I18" s="51"/>
      <c r="J18" s="51"/>
      <c r="K18" s="51"/>
    </row>
    <row r="19" spans="6:11" ht="15" customHeight="1" x14ac:dyDescent="0.25">
      <c r="F19" s="61"/>
      <c r="G19" s="61"/>
    </row>
    <row r="20" spans="6:11" x14ac:dyDescent="0.25">
      <c r="F20" s="61"/>
      <c r="G20" s="61"/>
      <c r="H20" s="62" t="s">
        <v>51</v>
      </c>
      <c r="I20" s="62"/>
      <c r="J20" s="62"/>
      <c r="K20" s="62"/>
    </row>
    <row r="21" spans="6:11" x14ac:dyDescent="0.25">
      <c r="F21" s="61"/>
      <c r="G21" s="61"/>
      <c r="H21" s="62"/>
      <c r="I21" s="62"/>
      <c r="J21" s="62"/>
      <c r="K21" s="62"/>
    </row>
    <row r="22" spans="6:11" x14ac:dyDescent="0.25">
      <c r="F22" s="61"/>
      <c r="G22" s="61"/>
      <c r="H22" s="61"/>
      <c r="I22" s="61"/>
      <c r="J22" s="61"/>
      <c r="K22" s="61"/>
    </row>
  </sheetData>
  <mergeCells count="2">
    <mergeCell ref="F18:K18"/>
    <mergeCell ref="H20:K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مطالب درس</vt:lpstr>
      <vt:lpstr>1- آشنایی با تابع</vt:lpstr>
      <vt:lpstr>2- ارجاع به سلول</vt:lpstr>
      <vt:lpstr>3- گرازش دو بعدی</vt:lpstr>
      <vt:lpstr>4- Table استفاده از</vt:lpstr>
      <vt:lpstr>5- Countifs</vt:lpstr>
      <vt:lpstr>6- Countifs &amp; Vlookup</vt:lpstr>
      <vt:lpstr>7-MultiValue Lookup</vt:lpstr>
      <vt:lpstr>8- محاسبه آخرین قیمت کالا</vt:lpstr>
      <vt:lpstr>about</vt:lpstr>
    </vt:vector>
  </TitlesOfParts>
  <Company>farsaran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مثال های تابع sumifs در اکسل</dc:title>
  <dc:subject>توابع اکسل - فرساران</dc:subject>
  <dc:creator>Farshid Meidan; فرشید میدانی</dc:creator>
  <dc:description>Auther: Farshid Meidani _x000d_
website: www.farsaran.com</dc:description>
  <cp:lastModifiedBy>Farshid</cp:lastModifiedBy>
  <dcterms:created xsi:type="dcterms:W3CDTF">2020-03-06T18:25:19Z</dcterms:created>
  <dcterms:modified xsi:type="dcterms:W3CDTF">2020-03-13T09:15:36Z</dcterms:modified>
  <cp:category>مقالات آموزشی فرساران</cp:category>
</cp:coreProperties>
</file>