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БМЦ\ПРОТОКОЛЫ НМЦК 2026 (223-ФЗ)\ПРОТОКОЛы 2026\"/>
    </mc:Choice>
  </mc:AlternateContent>
  <bookViews>
    <workbookView xWindow="0" yWindow="0" windowWidth="28800" windowHeight="12300"/>
  </bookViews>
  <sheets>
    <sheet name="протокол" sheetId="13" r:id="rId1"/>
    <sheet name="доставка" sheetId="14" r:id="rId2"/>
    <sheet name="расчет" sheetId="15" r:id="rId3"/>
  </sheets>
  <definedNames>
    <definedName name="_xlnm.Print_Area" localSheetId="0">протокол!$A$1:$I$41</definedName>
    <definedName name="_xlnm.Print_Area" localSheetId="2">расчет!$A$1:$H$13</definedName>
  </definedNames>
  <calcPr calcId="162913" fullPrecision="0"/>
</workbook>
</file>

<file path=xl/calcChain.xml><?xml version="1.0" encoding="utf-8"?>
<calcChain xmlns="http://schemas.openxmlformats.org/spreadsheetml/2006/main">
  <c r="C4" i="15" l="1"/>
  <c r="E4" i="15" s="1"/>
  <c r="F4" i="15" s="1"/>
  <c r="G4" i="15" s="1"/>
  <c r="H4" i="15" s="1"/>
  <c r="D26" i="14"/>
  <c r="D30" i="14" s="1"/>
  <c r="D21" i="14"/>
  <c r="D12" i="14"/>
  <c r="E33" i="14" s="1"/>
  <c r="F25" i="13" l="1"/>
  <c r="E25" i="13"/>
  <c r="H25" i="13" s="1"/>
  <c r="I25" i="13" s="1"/>
  <c r="I26" i="13" l="1"/>
  <c r="J26" i="13" s="1"/>
</calcChain>
</file>

<file path=xl/sharedStrings.xml><?xml version="1.0" encoding="utf-8"?>
<sst xmlns="http://schemas.openxmlformats.org/spreadsheetml/2006/main" count="93" uniqueCount="68">
  <si>
    <t>"Коммунальные объединенные системы"</t>
  </si>
  <si>
    <t>муниципального образования город Норильск</t>
  </si>
  <si>
    <t>(наименование объекта закупки)</t>
  </si>
  <si>
    <t>(подпись)</t>
  </si>
  <si>
    <t>Источник ценовой информации:</t>
  </si>
  <si>
    <t>Председатель комиссии:</t>
  </si>
  <si>
    <t>Члены комиссии:</t>
  </si>
  <si>
    <t>Комиссия в составе:</t>
  </si>
  <si>
    <t>№ п/п</t>
  </si>
  <si>
    <t>Кол-во</t>
  </si>
  <si>
    <t>ЕИ</t>
  </si>
  <si>
    <t>Е.Л. Дружинина</t>
  </si>
  <si>
    <t>Муниципальное унитарное предприятие</t>
  </si>
  <si>
    <t>Источник финансирования:</t>
  </si>
  <si>
    <t>Собственные средства.</t>
  </si>
  <si>
    <t>А.В. Левченко</t>
  </si>
  <si>
    <t>Заместитель директора по снабжению</t>
  </si>
  <si>
    <t>ПРОТОКОЛ</t>
  </si>
  <si>
    <t>обоснования начальной (максимальной) цены договора (НМЦД)</t>
  </si>
  <si>
    <r>
      <t xml:space="preserve">Используемый метод определения начальной (максимальной) цены договора (НМЦД) с обоснованием </t>
    </r>
    <r>
      <rPr>
        <sz val="11"/>
        <color theme="1"/>
        <rFont val="Times New Roman"/>
        <family val="1"/>
        <charset val="204"/>
      </rPr>
      <t>(метод сопоставимых рыночных цен (анализ рынка), нормативный метод, тарифный метод, проектно-сметный метод, затратный метод):</t>
    </r>
  </si>
  <si>
    <r>
      <t xml:space="preserve">Метод сопостовимых рыночных цен </t>
    </r>
    <r>
      <rPr>
        <sz val="11"/>
        <color theme="1"/>
        <rFont val="Times New Roman"/>
        <family val="1"/>
        <charset val="204"/>
      </rPr>
      <t>(анализ рынка) (согласно п. 1.6.2.5 Положения о закупке товаров, работ, услугдля нужд  Муниципального унитарного предприятия Муниципального образования город Норильск "Коммунальные объединенные системы").</t>
    </r>
  </si>
  <si>
    <r>
      <t>Способ закупки:                                                                                                                                                  Конкурентные способы</t>
    </r>
    <r>
      <rPr>
        <sz val="11"/>
        <color theme="1"/>
        <rFont val="Times New Roman"/>
        <family val="1"/>
        <charset val="204"/>
      </rPr>
      <t xml:space="preserve"> (открытый/закрытый конкурс, открытый/закрытый конкурс с ограниченным участием,  открытый/закрытый двухэтапный конкурс, электронный аукцион, закрытый аукцион, запрос котировок, запрос предложений).</t>
    </r>
  </si>
  <si>
    <r>
      <t xml:space="preserve">Электронный аукцион </t>
    </r>
    <r>
      <rPr>
        <sz val="11"/>
        <rFont val="Times New Roman"/>
        <family val="1"/>
        <charset val="204"/>
      </rPr>
      <t>(п. 1.4.2 Положения о закупке товаров, работ, услуг для нужд Муниципального унитарного предприятия Муниципального образования город Норильск "Коммунальные объединенные системы").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 xml:space="preserve">
</t>
    </r>
  </si>
  <si>
    <t>Расчет НМЦД</t>
  </si>
  <si>
    <t>(при использовании метода сопоставимых рыночных цен (анализ рынка))</t>
  </si>
  <si>
    <t xml:space="preserve">Наименование </t>
  </si>
  <si>
    <t>Коммерческие предложения, данные реестра контрактов и пр. (руб./ед.изм.)</t>
  </si>
  <si>
    <t xml:space="preserve">Ценовое предложение № 1  </t>
  </si>
  <si>
    <t>Начальник бюро МЦ</t>
  </si>
  <si>
    <t>Итого, без учета НДС, руб.:</t>
  </si>
  <si>
    <t>Н.Б. Евсюкова</t>
  </si>
  <si>
    <t>Заместитель директора по экономике и фининсам</t>
  </si>
  <si>
    <t>Н.В. Золкина</t>
  </si>
  <si>
    <t>И.о начальника бюро МТС</t>
  </si>
  <si>
    <t xml:space="preserve">Средняя арифметическая цена за единицу, без НДС, руб. </t>
  </si>
  <si>
    <t xml:space="preserve">Общая стоимость, без НДС,  руб. </t>
  </si>
  <si>
    <t>№ 290 от 07.08.2026</t>
  </si>
  <si>
    <t>Приобретение электросварной трубы.</t>
  </si>
  <si>
    <t>В.Ю. Баюров</t>
  </si>
  <si>
    <r>
      <t>Коммерческое предложение:</t>
    </r>
    <r>
      <rPr>
        <sz val="11"/>
        <rFont val="Times New Roman"/>
        <family val="1"/>
        <charset val="204"/>
      </rPr>
      <t xml:space="preserve"> ИП Рухлаев Р.А. от 05.08.2026, АО "Загорский трубный завод" от 05.08.2026 № 08/26-0488, АО "Выксунский металлургический завод" № 2009243-И-924/26 от 05.08.2026.</t>
    </r>
  </si>
  <si>
    <t xml:space="preserve">Ценовое предложение № 2 </t>
  </si>
  <si>
    <t>Ценовое предложение № 3</t>
  </si>
  <si>
    <t>Главный инженер</t>
  </si>
  <si>
    <t xml:space="preserve">И.о. начальника юридического отдела </t>
  </si>
  <si>
    <t>А.Е. Василенко</t>
  </si>
  <si>
    <t>Приобретение электросварной трубы Ду 630х10, марка стали Ст20.</t>
  </si>
  <si>
    <t>м</t>
  </si>
  <si>
    <t xml:space="preserve">Наименьшая цена за единицу, без НДС, руб. </t>
  </si>
  <si>
    <t xml:space="preserve">НМЦД, без учета НДС,  руб. </t>
  </si>
  <si>
    <r>
      <t xml:space="preserve">В результате НМЦД составила: 2 018 347,65 </t>
    </r>
    <r>
      <rPr>
        <u/>
        <sz val="11"/>
        <rFont val="Times New Roman"/>
        <family val="1"/>
        <charset val="204"/>
      </rPr>
      <t xml:space="preserve">(два миллиона восемнадцать тысяч триста сорок семь) рублей 65 копеек </t>
    </r>
    <r>
      <rPr>
        <b/>
        <u/>
        <sz val="11"/>
        <rFont val="Times New Roman"/>
        <family val="1"/>
        <charset val="204"/>
      </rPr>
      <t xml:space="preserve">(без учета НДС) </t>
    </r>
    <r>
      <rPr>
        <u/>
        <sz val="11"/>
        <rFont val="Times New Roman"/>
        <family val="1"/>
        <charset val="204"/>
      </rPr>
      <t>с учетом доставки г. Норильск.</t>
    </r>
  </si>
  <si>
    <t>ООО ТК "Авиамир"</t>
  </si>
  <si>
    <t>Стоимость доставки</t>
  </si>
  <si>
    <t>Агентское вознаграждение</t>
  </si>
  <si>
    <t>Упаковка</t>
  </si>
  <si>
    <t>Доставка по НПР</t>
  </si>
  <si>
    <t>ООО ТК "ВСТ"</t>
  </si>
  <si>
    <t>ООО "РусТрансЭкспресс"</t>
  </si>
  <si>
    <t xml:space="preserve">Средняя стоимость доставки, руб. </t>
  </si>
  <si>
    <t>№ 1</t>
  </si>
  <si>
    <t>Цена за ед-цу с НДС, руб.</t>
  </si>
  <si>
    <t>Цена без НДС</t>
  </si>
  <si>
    <t>Стоимость б/ НДС, руб.</t>
  </si>
  <si>
    <t>% (5/итог)</t>
  </si>
  <si>
    <t>Доставка, руб. (%*итог доставка)</t>
  </si>
  <si>
    <t>Стоимость с доставкой, б/ НДС, руб.</t>
  </si>
  <si>
    <t>Доставка к Протоколу № 290</t>
  </si>
  <si>
    <t>Доставка груза объемом 65,5 м3, весом 25 300 кг. Речная навигация</t>
  </si>
  <si>
    <t>Приложение: на 9 л. в 1 экз.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</si>
</sst>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₽_-;\-* #,##0.00\ _₽_-;_-* &quot;-&quot;??\ _₽_-;_-@_-"/>
    <numFmt numFmtId="164" formatCode="_-* #,##0.00\ _р_._-;\-* #,##0.00\ _р_._-;_-* &quot;-&quot;??\ _р_._-;_-@_-"/>
    <numFmt numFmtId="165" formatCode="_-* #,##0.00_р_._-;\-* #,##0.00_р_._-;_-* &quot;-&quot;??_р_._-;_-@_-"/>
    <numFmt numFmtId="166" formatCode="_-* #,##0.0000\ _р_._-;\-* #,##0.0000\ _р_._-;_-* &quot;-&quot;??\ _р_._-;_-@_-"/>
    <numFmt numFmtId="167" formatCode="_-* #,##0\ _р_._-;\-* #,##0\ _р_._-;_-* &quot;-&quot;??\ _р_._-;_-@_-"/>
    <numFmt numFmtId="168" formatCode="_-* #,##0.000\ _р_._-;\-* #,##0.000\ _р_._-;_-* &quot;-&quot;??\ _р_._-;_-@_-"/>
    <numFmt numFmtId="169" formatCode="0.00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u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7" fillId="0" borderId="0" applyFont="0" applyFill="0" applyBorder="0" applyAlignment="0" applyProtection="0"/>
  </cellStyleXfs>
  <cellXfs count="107">
    <xf numFmtId="0" fontId="0" fillId="0" borderId="0" xfId="0"/>
    <xf numFmtId="0" fontId="6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wrapText="1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wrapText="1"/>
    </xf>
    <xf numFmtId="0" fontId="11" fillId="2" borderId="0" xfId="0" applyFont="1" applyFill="1" applyAlignment="1">
      <alignment vertical="top" wrapText="1"/>
    </xf>
    <xf numFmtId="0" fontId="13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Border="1" applyAlignment="1">
      <alignment vertical="top" wrapText="1"/>
    </xf>
    <xf numFmtId="0" fontId="13" fillId="2" borderId="0" xfId="0" applyFont="1" applyFill="1" applyBorder="1" applyAlignment="1">
      <alignment horizontal="left" wrapText="1"/>
    </xf>
    <xf numFmtId="0" fontId="13" fillId="2" borderId="0" xfId="0" applyFont="1" applyFill="1" applyAlignment="1">
      <alignment wrapText="1"/>
    </xf>
    <xf numFmtId="0" fontId="11" fillId="2" borderId="0" xfId="0" applyFont="1" applyFill="1" applyAlignment="1">
      <alignment horizont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wrapText="1"/>
    </xf>
    <xf numFmtId="0" fontId="9" fillId="2" borderId="0" xfId="0" applyFont="1" applyFill="1" applyBorder="1"/>
    <xf numFmtId="0" fontId="11" fillId="3" borderId="0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textRotation="90" wrapText="1"/>
    </xf>
    <xf numFmtId="164" fontId="10" fillId="2" borderId="0" xfId="1" applyFont="1" applyFill="1" applyBorder="1" applyAlignment="1">
      <alignment horizontal="center" vertical="center"/>
    </xf>
    <xf numFmtId="43" fontId="9" fillId="2" borderId="0" xfId="0" applyNumberFormat="1" applyFont="1" applyFill="1"/>
    <xf numFmtId="43" fontId="9" fillId="2" borderId="0" xfId="0" applyNumberFormat="1" applyFont="1" applyFill="1" applyBorder="1"/>
    <xf numFmtId="0" fontId="11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left" wrapText="1"/>
    </xf>
    <xf numFmtId="0" fontId="11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164" fontId="16" fillId="2" borderId="3" xfId="1" applyFont="1" applyFill="1" applyBorder="1" applyAlignment="1">
      <alignment horizontal="center" vertical="center" wrapText="1"/>
    </xf>
    <xf numFmtId="164" fontId="3" fillId="2" borderId="3" xfId="1" applyFont="1" applyFill="1" applyBorder="1" applyAlignment="1">
      <alignment horizontal="center" vertical="center" wrapText="1"/>
    </xf>
    <xf numFmtId="164" fontId="16" fillId="2" borderId="7" xfId="1" applyFont="1" applyFill="1" applyBorder="1" applyAlignment="1">
      <alignment horizontal="center" vertical="center" wrapText="1"/>
    </xf>
    <xf numFmtId="164" fontId="17" fillId="2" borderId="3" xfId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vertical="center"/>
    </xf>
    <xf numFmtId="0" fontId="11" fillId="2" borderId="0" xfId="0" applyFont="1" applyFill="1"/>
    <xf numFmtId="0" fontId="11" fillId="0" borderId="0" xfId="0" applyFont="1"/>
    <xf numFmtId="0" fontId="8" fillId="2" borderId="0" xfId="0" applyFont="1" applyFill="1" applyAlignment="1">
      <alignment vertical="center"/>
    </xf>
    <xf numFmtId="0" fontId="0" fillId="2" borderId="0" xfId="0" applyFill="1"/>
    <xf numFmtId="0" fontId="8" fillId="0" borderId="0" xfId="0" applyFont="1"/>
    <xf numFmtId="164" fontId="11" fillId="0" borderId="0" xfId="1" applyFont="1"/>
    <xf numFmtId="4" fontId="0" fillId="0" borderId="0" xfId="0" applyNumberFormat="1"/>
    <xf numFmtId="164" fontId="8" fillId="2" borderId="0" xfId="1" applyFont="1" applyFill="1"/>
    <xf numFmtId="164" fontId="8" fillId="0" borderId="0" xfId="1" applyFont="1"/>
    <xf numFmtId="164" fontId="11" fillId="2" borderId="0" xfId="1" applyFont="1" applyFill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164" fontId="11" fillId="0" borderId="0" xfId="1" applyFont="1" applyAlignment="1">
      <alignment wrapText="1"/>
    </xf>
    <xf numFmtId="166" fontId="11" fillId="0" borderId="0" xfId="1" applyNumberFormat="1" applyFont="1" applyAlignment="1">
      <alignment wrapText="1"/>
    </xf>
    <xf numFmtId="164" fontId="11" fillId="2" borderId="0" xfId="1" applyFont="1" applyFill="1" applyAlignment="1">
      <alignment wrapText="1"/>
    </xf>
    <xf numFmtId="1" fontId="18" fillId="2" borderId="7" xfId="1" applyNumberFormat="1" applyFont="1" applyFill="1" applyBorder="1" applyAlignment="1">
      <alignment horizontal="center" vertical="center" wrapText="1"/>
    </xf>
    <xf numFmtId="164" fontId="18" fillId="2" borderId="7" xfId="1" applyFont="1" applyFill="1" applyBorder="1" applyAlignment="1">
      <alignment horizontal="center" vertical="center" wrapText="1"/>
    </xf>
    <xf numFmtId="166" fontId="18" fillId="2" borderId="7" xfId="1" applyNumberFormat="1" applyFont="1" applyFill="1" applyBorder="1" applyAlignment="1">
      <alignment horizontal="center" vertical="center" wrapText="1"/>
    </xf>
    <xf numFmtId="164" fontId="18" fillId="2" borderId="3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7" fontId="13" fillId="2" borderId="3" xfId="1" applyNumberFormat="1" applyFont="1" applyFill="1" applyBorder="1" applyAlignment="1">
      <alignment horizontal="center" vertical="center"/>
    </xf>
    <xf numFmtId="164" fontId="18" fillId="0" borderId="0" xfId="1" applyFont="1" applyBorder="1" applyAlignment="1">
      <alignment horizontal="center" wrapText="1"/>
    </xf>
    <xf numFmtId="164" fontId="19" fillId="0" borderId="0" xfId="1" applyFont="1" applyBorder="1" applyAlignment="1">
      <alignment wrapText="1"/>
    </xf>
    <xf numFmtId="2" fontId="6" fillId="2" borderId="0" xfId="1" applyNumberFormat="1" applyFont="1" applyFill="1" applyBorder="1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vertical="center" wrapText="1"/>
    </xf>
    <xf numFmtId="164" fontId="6" fillId="2" borderId="3" xfId="1" applyFont="1" applyFill="1" applyBorder="1" applyAlignment="1">
      <alignment vertical="center" wrapText="1"/>
    </xf>
    <xf numFmtId="168" fontId="6" fillId="2" borderId="3" xfId="1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169" fontId="11" fillId="0" borderId="0" xfId="0" applyNumberFormat="1" applyFont="1" applyAlignment="1">
      <alignment vertical="center" wrapText="1"/>
    </xf>
    <xf numFmtId="0" fontId="13" fillId="2" borderId="2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center" wrapText="1"/>
    </xf>
    <xf numFmtId="0" fontId="17" fillId="2" borderId="3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0" fontId="12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3" fillId="3" borderId="9" xfId="1" applyNumberFormat="1" applyFont="1" applyFill="1" applyBorder="1" applyAlignment="1">
      <alignment horizontal="center" wrapText="1"/>
    </xf>
    <xf numFmtId="1" fontId="3" fillId="3" borderId="10" xfId="1" applyNumberFormat="1" applyFont="1" applyFill="1" applyBorder="1" applyAlignment="1">
      <alignment horizontal="center" wrapText="1"/>
    </xf>
    <xf numFmtId="1" fontId="3" fillId="3" borderId="11" xfId="1" applyNumberFormat="1" applyFont="1" applyFill="1" applyBorder="1" applyAlignment="1">
      <alignment horizontal="center" wrapText="1"/>
    </xf>
  </cellXfs>
  <cellStyles count="13">
    <cellStyle name="Обычный" xfId="0" builtinId="0"/>
    <cellStyle name="Обычный 101" xfId="5"/>
    <cellStyle name="Обычный 102" xfId="9"/>
    <cellStyle name="Обычный 103" xfId="4"/>
    <cellStyle name="Обычный 104" xfId="10"/>
    <cellStyle name="Обычный 2" xfId="6"/>
    <cellStyle name="Обычный 2 11" xfId="3"/>
    <cellStyle name="Обычный 2 2 2" xfId="8"/>
    <cellStyle name="Обычный 2 2 3" xfId="7"/>
    <cellStyle name="Обычный 2 8" xfId="2"/>
    <cellStyle name="Обычный 3" xfId="11"/>
    <cellStyle name="Финансовый" xfId="1" builtinId="3"/>
    <cellStyle name="Финансовый 2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25</xdr:row>
      <xdr:rowOff>0</xdr:rowOff>
    </xdr:from>
    <xdr:ext cx="3261106" cy="2328"/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1234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1234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610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610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858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858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106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106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353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44300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601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601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849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2849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096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096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344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344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592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592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839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3839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087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087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335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335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582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582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830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4830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078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078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32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32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57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57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821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5821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068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068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316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316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8" name="Рисунок 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563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563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811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6811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2" name="Рисунок 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059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059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306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5" name="Рисунок 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306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554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554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8" name="Рисунок 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802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802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049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049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297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297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545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545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6" name="Рисунок 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792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7" name="Рисунок 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8792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8" name="Рисунок 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040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040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0" name="Рисунок 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288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1" name="Рисунок 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288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2" name="Рисунок 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535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3" name="Рисунок 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535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4" name="Рисунок 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78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5" name="Рисунок 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978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6" name="Рисунок 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031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7" name="Рисунок 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031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8" name="Рисунок 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278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79" name="Рисунок 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278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0" name="Рисунок 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526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1" name="Рисунок 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526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2" name="Рисунок 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774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3" name="Рисунок 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0774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4" name="Рисунок 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021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5" name="Рисунок 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021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6" name="Рисунок 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269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7" name="Рисунок 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269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8" name="Рисунок 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516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89" name="Рисунок 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516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0" name="Рисунок 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764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1" name="Рисунок 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1764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2" name="Рисунок 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012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3" name="Рисунок 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012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4" name="Рисунок 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259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5" name="Рисунок 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259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6" name="Рисунок 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507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7" name="Рисунок 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507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8" name="Рисунок 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755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99" name="Рисунок 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2755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0" name="Рисунок 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002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1" name="Рисунок 1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002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2" name="Рисунок 1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250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3" name="Рисунок 1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250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4" name="Рисунок 1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498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5" name="Рисунок 1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498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6" name="Рисунок 1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745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7" name="Рисунок 1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745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8" name="Рисунок 1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993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09" name="Рисунок 1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993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0" name="Рисунок 1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241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1" name="Рисунок 1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241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2" name="Рисунок 1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488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3" name="Рисунок 1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488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4" name="Рисунок 1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736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5" name="Рисунок 1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736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6" name="Рисунок 1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984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7" name="Рисунок 1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4984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8" name="Рисунок 1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231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19" name="Рисунок 1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231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0" name="Рисунок 1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479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1" name="Рисунок 1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479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2" name="Рисунок 1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413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3" name="Рисунок 1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413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4" name="Рисунок 1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661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5" name="Рисунок 1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661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6" name="Рисунок 1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908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7" name="Рисунок 1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908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8" name="Рисунок 1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156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29" name="Рисунок 1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156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0" name="Рисунок 1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404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1" name="Рисунок 1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404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2" name="Рисунок 1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651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3" name="Рисунок 1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651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4" name="Рисунок 1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899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5" name="Рисунок 1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899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6" name="Рисунок 1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147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7" name="Рисунок 1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147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8" name="Рисунок 1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394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39" name="Рисунок 1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394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0" name="Рисунок 1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642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1" name="Рисунок 1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642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2" name="Рисунок 1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890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3" name="Рисунок 1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890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4" name="Рисунок 1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137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5" name="Рисунок 1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137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6" name="Рисунок 1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385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7" name="Рисунок 1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385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8" name="Рисунок 1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633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49" name="Рисунок 1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633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0" name="Рисунок 1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880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1" name="Рисунок 1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880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2" name="Рисунок 1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015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3" name="Рисунок 1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015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4" name="Рисунок 1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263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5" name="Рисунок 1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263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6" name="Рисунок 1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510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7" name="Рисунок 1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510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8" name="Рисунок 1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758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59" name="Рисунок 1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758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0" name="Рисунок 1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006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1" name="Рисунок 1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006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2" name="Рисунок 1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253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3" name="Рисунок 1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253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4" name="Рисунок 1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501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5" name="Рисунок 1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501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6" name="Рисунок 1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749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7" name="Рисунок 1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749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8" name="Рисунок 1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996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69" name="Рисунок 1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996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0" name="Рисунок 1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244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1" name="Рисунок 1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244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2" name="Рисунок 1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492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3" name="Рисунок 1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492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4" name="Рисунок 1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987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5" name="Рисунок 1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987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6" name="Рисунок 1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727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7" name="Рисунок 1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727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8" name="Рисунок 1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974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79" name="Рисунок 1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5974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0" name="Рисунок 1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222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1" name="Рисунок 1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222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2" name="Рисунок 1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469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3" name="Рисунок 1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469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4" name="Рисунок 1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717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5" name="Рисунок 1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717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6" name="Рисунок 1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965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7" name="Рисунок 1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6965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8" name="Рисунок 1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212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89" name="Рисунок 1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212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0" name="Рисунок 1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460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1" name="Рисунок 1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460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2" name="Рисунок 1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708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3" name="Рисунок 1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708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4" name="Рисунок 1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955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5" name="Рисунок 1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7955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6" name="Рисунок 1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203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7" name="Рисунок 1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203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8" name="Рисунок 1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451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199" name="Рисунок 1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451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0" name="Рисунок 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698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1" name="Рисунок 2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698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2" name="Рисунок 2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946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3" name="Рисунок 2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8946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4" name="Рисунок 2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194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5" name="Рисунок 2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194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6" name="Рисунок 2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441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7" name="Рисунок 2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441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8" name="Рисунок 2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689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09" name="Рисунок 2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689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0" name="Рисунок 2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937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1" name="Рисунок 2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9937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2" name="Рисунок 2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184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3" name="Рисунок 2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184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4" name="Рисунок 2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432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5" name="Рисунок 2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432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6" name="Рисунок 2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680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7" name="Рисунок 2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680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8" name="Рисунок 2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927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19" name="Рисунок 2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0927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0" name="Рисунок 2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175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1" name="Рисунок 2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175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2" name="Рисунок 2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422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3" name="Рисунок 2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422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4" name="Рисунок 2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670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5" name="Рисунок 2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670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6" name="Рисунок 2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918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7" name="Рисунок 2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1918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8" name="Рисунок 2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165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29" name="Рисунок 2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165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0" name="Рисунок 2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413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1" name="Рисунок 2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413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2" name="Рисунок 2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661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3" name="Рисунок 2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661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4" name="Рисунок 2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908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5" name="Рисунок 2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2908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6" name="Рисунок 2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156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7" name="Рисунок 2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156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8" name="Рисунок 2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404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39" name="Рисунок 2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404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0" name="Рисунок 2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651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1" name="Рисунок 2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651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2" name="Рисунок 2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899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3" name="Рисунок 2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3899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4" name="Рисунок 2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147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5" name="Рисунок 2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147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6" name="Рисунок 2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394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7" name="Рисунок 2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394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8" name="Рисунок 2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642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49" name="Рисунок 2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642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0" name="Рисунок 2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890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1" name="Рисунок 2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4890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2" name="Рисунок 2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137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3" name="Рисунок 2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137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4" name="Рисунок 2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385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5" name="Рисунок 2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385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6" name="Рисунок 2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633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7" name="Рисунок 2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633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8" name="Рисунок 2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880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59" name="Рисунок 2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5880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0" name="Рисунок 2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128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1" name="Рисунок 2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128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2" name="Рисунок 2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375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3" name="Рисунок 2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375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4" name="Рисунок 2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623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5" name="Рисунок 2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623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6" name="Рисунок 2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871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7" name="Рисунок 2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6871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8" name="Рисунок 2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118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69" name="Рисунок 2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118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0" name="Рисунок 2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366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1" name="Рисунок 2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366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2" name="Рисунок 2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614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3" name="Рисунок 2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614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4" name="Рисунок 2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861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5" name="Рисунок 2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7861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6" name="Рисунок 2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109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7" name="Рисунок 2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109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8" name="Рисунок 2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357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79" name="Рисунок 2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357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0" name="Рисунок 2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604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1" name="Рисунок 2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604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2" name="Рисунок 2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852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3" name="Рисунок 2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8852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4" name="Рисунок 2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100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5" name="Рисунок 2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100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6" name="Рисунок 2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347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7" name="Рисунок 2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347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8" name="Рисунок 2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595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89" name="Рисунок 2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595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0" name="Рисунок 2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843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1" name="Рисунок 2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39843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2" name="Рисунок 2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090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3" name="Рисунок 2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090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4" name="Рисунок 2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338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5" name="Рисунок 2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338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6" name="Рисунок 2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586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7" name="Рисунок 2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586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8" name="Рисунок 2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833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299" name="Рисунок 2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0833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0" name="Рисунок 2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081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1" name="Рисунок 3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081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2" name="Рисунок 3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328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3" name="Рисунок 3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328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4" name="Рисунок 3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576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5" name="Рисунок 3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576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6" name="Рисунок 3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824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7" name="Рисунок 3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1824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8" name="Рисунок 3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071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09" name="Рисунок 3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071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0" name="Рисунок 3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319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1" name="Рисунок 3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319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2" name="Рисунок 3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567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3" name="Рисунок 3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567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4" name="Рисунок 3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814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5" name="Рисунок 3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2814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6" name="Рисунок 3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062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7" name="Рисунок 3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062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8" name="Рисунок 3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310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19" name="Рисунок 3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310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0" name="Рисунок 3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557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1" name="Рисунок 3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557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2" name="Рисунок 3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805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3" name="Рисунок 3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3805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4" name="Рисунок 3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053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5" name="Рисунок 3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053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6" name="Рисунок 3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300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7" name="Рисунок 3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300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8" name="Рисунок 3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548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29" name="Рисунок 3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548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0" name="Рисунок 3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796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1" name="Рисунок 3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4796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2" name="Рисунок 3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043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3" name="Рисунок 3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043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4" name="Рисунок 3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291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5" name="Рисунок 3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291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6" name="Рисунок 3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539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7" name="Рисунок 3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539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8" name="Рисунок 3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786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39" name="Рисунок 3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5786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0" name="Рисунок 3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034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1" name="Рисунок 3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034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2" name="Рисунок 3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281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3" name="Рисунок 3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2819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4" name="Рисунок 3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529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5" name="Рисунок 3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5296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6" name="Рисунок 3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777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7" name="Рисунок 3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67772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8" name="Рисунок 3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024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49" name="Рисунок 3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0249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0" name="Рисунок 3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272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1" name="Рисунок 3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2725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2" name="Рисунок 3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520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3" name="Рисунок 3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5202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4" name="Рисунок 3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767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5" name="Рисунок 3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77678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6" name="Рисунок 3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015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7" name="Рисунок 3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0155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8" name="Рисунок 3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263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59" name="Рисунок 3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2631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0" name="Рисунок 3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510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1" name="Рисунок 3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5108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2" name="Рисунок 3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758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3" name="Рисунок 3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87584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4" name="Рисунок 3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006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5" name="Рисунок 3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0061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6" name="Рисунок 3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253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7" name="Рисунок 3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2537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8" name="Рисунок 3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501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69" name="Рисунок 3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501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0" name="Рисунок 3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749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1" name="Рисунок 3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7490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2" name="Рисунок 3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996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3" name="Рисунок 3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49996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4" name="Рисунок 3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244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5" name="Рисунок 3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244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6" name="Рисунок 3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492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7" name="Рисунок 3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4920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8" name="Рисунок 3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739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79" name="Рисунок 3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7396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0" name="Рисунок 3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509873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25</xdr:row>
      <xdr:rowOff>9525</xdr:rowOff>
    </xdr:from>
    <xdr:ext cx="3261106" cy="2328"/>
    <xdr:pic>
      <xdr:nvPicPr>
        <xdr:cNvPr id="381" name="Рисунок 3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14097000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2" name="Рисунок 3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3" name="Рисунок 3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4" name="Рисунок 3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76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5" name="Рисунок 3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76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6" name="Рисунок 3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7" name="Рисунок 3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8" name="Рисунок 3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76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89" name="Рисунок 3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76337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90" name="Рисунок 3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261106" cy="2328"/>
    <xdr:pic>
      <xdr:nvPicPr>
        <xdr:cNvPr id="391" name="Рисунок 3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15157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398" name="Рисунок 3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399" name="Рисунок 3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0" name="Рисунок 3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1" name="Рисунок 4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2" name="Рисунок 4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3" name="Рисунок 4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4" name="Рисунок 4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5" name="Рисунок 4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6" name="Рисунок 4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7" name="Рисунок 4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8" name="Рисунок 4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09" name="Рисунок 4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0" name="Рисунок 4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1" name="Рисунок 4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2" name="Рисунок 4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3" name="Рисунок 4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4" name="Рисунок 4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5" name="Рисунок 4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6" name="Рисунок 4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7" name="Рисунок 4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8" name="Рисунок 4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19" name="Рисунок 4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0" name="Рисунок 4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1" name="Рисунок 4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2" name="Рисунок 4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3" name="Рисунок 4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4" name="Рисунок 4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5" name="Рисунок 4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6" name="Рисунок 4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7" name="Рисунок 4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8" name="Рисунок 4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29" name="Рисунок 4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0" name="Рисунок 4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1" name="Рисунок 4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2" name="Рисунок 4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3" name="Рисунок 4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4" name="Рисунок 4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5" name="Рисунок 4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6" name="Рисунок 4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7" name="Рисунок 4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8" name="Рисунок 4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39" name="Рисунок 4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0" name="Рисунок 4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1" name="Рисунок 4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2" name="Рисунок 4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3" name="Рисунок 4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4" name="Рисунок 4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5" name="Рисунок 4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6" name="Рисунок 4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7" name="Рисунок 4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8" name="Рисунок 4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49" name="Рисунок 4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0" name="Рисунок 4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1" name="Рисунок 4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2" name="Рисунок 4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3" name="Рисунок 4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4" name="Рисунок 4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5" name="Рисунок 4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6" name="Рисунок 4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7" name="Рисунок 4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8" name="Рисунок 4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59" name="Рисунок 4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0" name="Рисунок 4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1" name="Рисунок 4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2" name="Рисунок 4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3" name="Рисунок 4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4" name="Рисунок 4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5" name="Рисунок 4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6" name="Рисунок 4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7" name="Рисунок 4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8" name="Рисунок 4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69" name="Рисунок 4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0" name="Рисунок 4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1" name="Рисунок 4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2" name="Рисунок 4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3" name="Рисунок 4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4" name="Рисунок 4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5" name="Рисунок 4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6" name="Рисунок 4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7" name="Рисунок 4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8" name="Рисунок 4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79" name="Рисунок 4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0" name="Рисунок 4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1" name="Рисунок 4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2" name="Рисунок 4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3" name="Рисунок 4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4" name="Рисунок 4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5" name="Рисунок 4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6" name="Рисунок 4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7" name="Рисунок 4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8" name="Рисунок 4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89" name="Рисунок 4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0" name="Рисунок 4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1" name="Рисунок 4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2" name="Рисунок 4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3" name="Рисунок 4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4" name="Рисунок 4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5" name="Рисунок 4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6" name="Рисунок 4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7" name="Рисунок 4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8" name="Рисунок 4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499" name="Рисунок 4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0" name="Рисунок 4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1" name="Рисунок 5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2" name="Рисунок 5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3" name="Рисунок 5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4" name="Рисунок 5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5" name="Рисунок 5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6" name="Рисунок 5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7" name="Рисунок 5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8" name="Рисунок 5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09" name="Рисунок 5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0" name="Рисунок 5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1" name="Рисунок 5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2" name="Рисунок 5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3" name="Рисунок 5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4" name="Рисунок 5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5" name="Рисунок 5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6" name="Рисунок 5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7" name="Рисунок 5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8" name="Рисунок 5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19" name="Рисунок 5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0" name="Рисунок 5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1" name="Рисунок 5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2" name="Рисунок 5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3" name="Рисунок 5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4" name="Рисунок 5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5" name="Рисунок 5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6" name="Рисунок 5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7" name="Рисунок 5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8" name="Рисунок 5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29" name="Рисунок 5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0" name="Рисунок 5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1" name="Рисунок 5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2" name="Рисунок 5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3" name="Рисунок 5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4" name="Рисунок 5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5" name="Рисунок 5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6" name="Рисунок 5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7" name="Рисунок 5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8" name="Рисунок 5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39" name="Рисунок 5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0" name="Рисунок 5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1" name="Рисунок 5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2" name="Рисунок 5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3" name="Рисунок 5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4" name="Рисунок 5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5" name="Рисунок 5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6" name="Рисунок 5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7" name="Рисунок 5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8" name="Рисунок 5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49" name="Рисунок 5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0" name="Рисунок 5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1" name="Рисунок 5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2" name="Рисунок 5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3" name="Рисунок 5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4" name="Рисунок 5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5" name="Рисунок 5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6" name="Рисунок 5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7" name="Рисунок 5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8" name="Рисунок 5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59" name="Рисунок 5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0" name="Рисунок 5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1" name="Рисунок 5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2" name="Рисунок 5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3" name="Рисунок 5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4" name="Рисунок 5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5" name="Рисунок 5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6" name="Рисунок 5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7" name="Рисунок 5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8" name="Рисунок 5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69" name="Рисунок 5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0" name="Рисунок 5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1" name="Рисунок 5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2" name="Рисунок 5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3" name="Рисунок 5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4" name="Рисунок 5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5" name="Рисунок 5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6" name="Рисунок 5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7" name="Рисунок 5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8" name="Рисунок 5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79" name="Рисунок 5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0" name="Рисунок 5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1" name="Рисунок 5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2" name="Рисунок 5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3" name="Рисунок 5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4" name="Рисунок 5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5" name="Рисунок 5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6" name="Рисунок 5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7" name="Рисунок 5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8" name="Рисунок 5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89" name="Рисунок 5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0" name="Рисунок 5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1" name="Рисунок 5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2" name="Рисунок 5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3" name="Рисунок 5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4" name="Рисунок 5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5" name="Рисунок 5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6" name="Рисунок 5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7" name="Рисунок 5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8" name="Рисунок 5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599" name="Рисунок 5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0" name="Рисунок 5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1" name="Рисунок 6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2" name="Рисунок 6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3" name="Рисунок 6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4" name="Рисунок 6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5" name="Рисунок 6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6" name="Рисунок 6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7" name="Рисунок 6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8" name="Рисунок 6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09" name="Рисунок 6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0" name="Рисунок 6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1" name="Рисунок 6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2" name="Рисунок 6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3" name="Рисунок 6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4" name="Рисунок 6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5" name="Рисунок 6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6" name="Рисунок 6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7" name="Рисунок 6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8" name="Рисунок 6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19" name="Рисунок 6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0" name="Рисунок 6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1" name="Рисунок 6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2" name="Рисунок 6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3" name="Рисунок 6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4" name="Рисунок 6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5" name="Рисунок 6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6" name="Рисунок 6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7" name="Рисунок 6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8" name="Рисунок 6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29" name="Рисунок 6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0" name="Рисунок 6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1" name="Рисунок 6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2" name="Рисунок 6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3" name="Рисунок 6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4" name="Рисунок 6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5" name="Рисунок 6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6" name="Рисунок 6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7" name="Рисунок 6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8" name="Рисунок 6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39" name="Рисунок 6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0" name="Рисунок 6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1" name="Рисунок 6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2" name="Рисунок 6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3" name="Рисунок 6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4" name="Рисунок 6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5" name="Рисунок 6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6" name="Рисунок 6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7" name="Рисунок 6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8" name="Рисунок 6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49" name="Рисунок 6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0" name="Рисунок 6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1" name="Рисунок 6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2" name="Рисунок 6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3" name="Рисунок 6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4" name="Рисунок 6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5" name="Рисунок 6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6" name="Рисунок 6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7" name="Рисунок 6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8" name="Рисунок 6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59" name="Рисунок 6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0" name="Рисунок 6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1" name="Рисунок 6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2" name="Рисунок 6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3" name="Рисунок 6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4" name="Рисунок 6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5" name="Рисунок 6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6" name="Рисунок 6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7" name="Рисунок 6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8" name="Рисунок 6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69" name="Рисунок 6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0" name="Рисунок 6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1" name="Рисунок 6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2" name="Рисунок 6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3" name="Рисунок 6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4" name="Рисунок 6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5" name="Рисунок 6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6" name="Рисунок 6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7" name="Рисунок 6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8" name="Рисунок 6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79" name="Рисунок 6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0" name="Рисунок 6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1" name="Рисунок 6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2" name="Рисунок 6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3" name="Рисунок 6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4" name="Рисунок 6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5" name="Рисунок 6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6" name="Рисунок 6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7" name="Рисунок 6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8" name="Рисунок 6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89" name="Рисунок 6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0" name="Рисунок 6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1" name="Рисунок 6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2" name="Рисунок 6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3" name="Рисунок 6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4" name="Рисунок 6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5" name="Рисунок 6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6" name="Рисунок 6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7" name="Рисунок 6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8" name="Рисунок 6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699" name="Рисунок 6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0" name="Рисунок 6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1" name="Рисунок 7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2" name="Рисунок 7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3" name="Рисунок 7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4" name="Рисунок 7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5" name="Рисунок 7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6" name="Рисунок 7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7" name="Рисунок 7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8" name="Рисунок 7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09" name="Рисунок 7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0" name="Рисунок 7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1" name="Рисунок 7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2" name="Рисунок 7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3" name="Рисунок 7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4" name="Рисунок 7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5" name="Рисунок 7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6" name="Рисунок 7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7" name="Рисунок 7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8" name="Рисунок 7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19" name="Рисунок 7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0" name="Рисунок 7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1" name="Рисунок 7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2" name="Рисунок 7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3" name="Рисунок 7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4" name="Рисунок 7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5" name="Рисунок 7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6" name="Рисунок 7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7" name="Рисунок 7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8" name="Рисунок 7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29" name="Рисунок 7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0" name="Рисунок 7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1" name="Рисунок 7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2" name="Рисунок 7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3" name="Рисунок 7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4" name="Рисунок 7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5" name="Рисунок 7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6" name="Рисунок 7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7" name="Рисунок 7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8" name="Рисунок 7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39" name="Рисунок 7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0" name="Рисунок 7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1" name="Рисунок 7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2" name="Рисунок 7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3" name="Рисунок 7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4" name="Рисунок 7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5" name="Рисунок 7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6" name="Рисунок 7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7" name="Рисунок 7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8" name="Рисунок 7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49" name="Рисунок 7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0" name="Рисунок 7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1" name="Рисунок 7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2" name="Рисунок 7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3" name="Рисунок 7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4" name="Рисунок 7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5" name="Рисунок 7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6" name="Рисунок 7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7" name="Рисунок 7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8" name="Рисунок 7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59" name="Рисунок 7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0" name="Рисунок 7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1" name="Рисунок 7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2" name="Рисунок 7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3" name="Рисунок 7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4" name="Рисунок 7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5" name="Рисунок 7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6" name="Рисунок 7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7" name="Рисунок 7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8" name="Рисунок 7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69" name="Рисунок 7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0" name="Рисунок 7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1" name="Рисунок 7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2" name="Рисунок 7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26</xdr:row>
      <xdr:rowOff>9525</xdr:rowOff>
    </xdr:from>
    <xdr:ext cx="3261106" cy="2328"/>
    <xdr:pic>
      <xdr:nvPicPr>
        <xdr:cNvPr id="773" name="Рисунок 7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2172950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4" name="Рисунок 7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5" name="Рисунок 7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6" name="Рисунок 7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7" name="Рисунок 7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8" name="Рисунок 7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79" name="Рисунок 7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80" name="Рисунок 7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261106" cy="2328"/>
    <xdr:pic>
      <xdr:nvPicPr>
        <xdr:cNvPr id="781" name="Рисунок 7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12163425"/>
          <a:ext cx="3261106" cy="23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38100</xdr:rowOff>
    </xdr:from>
    <xdr:to>
      <xdr:col>3</xdr:col>
      <xdr:colOff>607314</xdr:colOff>
      <xdr:row>40</xdr:row>
      <xdr:rowOff>74914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24600"/>
          <a:ext cx="2436114" cy="137031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33</xdr:row>
      <xdr:rowOff>88701</xdr:rowOff>
    </xdr:from>
    <xdr:to>
      <xdr:col>5</xdr:col>
      <xdr:colOff>359663</xdr:colOff>
      <xdr:row>39</xdr:row>
      <xdr:rowOff>160638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50" y="6375201"/>
          <a:ext cx="2159888" cy="1214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95250</xdr:rowOff>
    </xdr:from>
    <xdr:to>
      <xdr:col>2</xdr:col>
      <xdr:colOff>454912</xdr:colOff>
      <xdr:row>45</xdr:row>
      <xdr:rowOff>84438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15250"/>
          <a:ext cx="1674112" cy="94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zoomScaleNormal="100" zoomScaleSheetLayoutView="100" workbookViewId="0">
      <selection activeCell="E18" sqref="E18:I18"/>
    </sheetView>
  </sheetViews>
  <sheetFormatPr defaultColWidth="9.140625" defaultRowHeight="12.75" x14ac:dyDescent="0.2"/>
  <cols>
    <col min="1" max="1" width="10" style="4" customWidth="1"/>
    <col min="2" max="2" width="43.28515625" style="4" customWidth="1"/>
    <col min="3" max="3" width="11.28515625" style="4" customWidth="1"/>
    <col min="4" max="4" width="13.28515625" style="4" customWidth="1"/>
    <col min="5" max="6" width="15.7109375" style="4" customWidth="1"/>
    <col min="7" max="7" width="16.140625" style="4" customWidth="1"/>
    <col min="8" max="8" width="15.7109375" style="4" customWidth="1"/>
    <col min="9" max="9" width="18.5703125" style="4" customWidth="1"/>
    <col min="10" max="10" width="18.28515625" style="4" customWidth="1"/>
    <col min="11" max="11" width="21.28515625" style="4" customWidth="1"/>
    <col min="12" max="12" width="21.5703125" style="4" customWidth="1"/>
    <col min="13" max="13" width="14" style="4" customWidth="1"/>
    <col min="14" max="14" width="15.140625" style="4" customWidth="1"/>
    <col min="15" max="15" width="14.42578125" style="4" customWidth="1"/>
    <col min="16" max="16" width="12.85546875" style="4" customWidth="1"/>
    <col min="17" max="16384" width="9.140625" style="4"/>
  </cols>
  <sheetData>
    <row r="1" spans="1:13" s="1" customFormat="1" ht="12.75" customHeight="1" x14ac:dyDescent="0.2">
      <c r="G1" s="94" t="s">
        <v>12</v>
      </c>
      <c r="H1" s="94"/>
      <c r="I1" s="94"/>
    </row>
    <row r="2" spans="1:13" s="1" customFormat="1" ht="12.75" customHeight="1" x14ac:dyDescent="0.2">
      <c r="G2" s="94" t="s">
        <v>1</v>
      </c>
      <c r="H2" s="94"/>
      <c r="I2" s="94"/>
    </row>
    <row r="3" spans="1:13" s="1" customFormat="1" ht="12.75" customHeight="1" x14ac:dyDescent="0.2">
      <c r="G3" s="94" t="s">
        <v>0</v>
      </c>
      <c r="H3" s="94"/>
      <c r="I3" s="94"/>
    </row>
    <row r="4" spans="1:13" s="2" customFormat="1" ht="41.25" customHeight="1" x14ac:dyDescent="0.25">
      <c r="A4" s="96"/>
      <c r="B4" s="96"/>
      <c r="C4" s="96"/>
      <c r="D4" s="96"/>
      <c r="E4" s="96"/>
      <c r="F4" s="96"/>
      <c r="G4" s="96"/>
      <c r="H4" s="96"/>
    </row>
    <row r="5" spans="1:13" s="2" customFormat="1" ht="15" customHeight="1" x14ac:dyDescent="0.25">
      <c r="A5" s="96" t="s">
        <v>17</v>
      </c>
      <c r="B5" s="96"/>
      <c r="C5" s="96"/>
      <c r="D5" s="96"/>
      <c r="E5" s="96"/>
      <c r="F5" s="96"/>
      <c r="G5" s="96"/>
      <c r="H5" s="96"/>
      <c r="I5" s="96"/>
    </row>
    <row r="6" spans="1:13" s="2" customFormat="1" ht="15" customHeight="1" x14ac:dyDescent="0.25">
      <c r="A6" s="97" t="s">
        <v>18</v>
      </c>
      <c r="B6" s="97"/>
      <c r="C6" s="97"/>
      <c r="D6" s="97"/>
      <c r="E6" s="97"/>
      <c r="F6" s="97"/>
      <c r="G6" s="97"/>
      <c r="H6" s="97"/>
      <c r="I6" s="97"/>
    </row>
    <row r="7" spans="1:13" s="2" customFormat="1" ht="32.450000000000003" customHeight="1" x14ac:dyDescent="0.25">
      <c r="A7" s="98" t="s">
        <v>36</v>
      </c>
      <c r="B7" s="98"/>
      <c r="C7" s="98"/>
      <c r="D7" s="98"/>
      <c r="E7" s="98"/>
      <c r="F7" s="98"/>
      <c r="G7" s="98"/>
      <c r="H7" s="98"/>
      <c r="I7" s="98"/>
    </row>
    <row r="8" spans="1:13" s="2" customFormat="1" ht="13.5" customHeight="1" x14ac:dyDescent="0.25">
      <c r="A8" s="99" t="s">
        <v>37</v>
      </c>
      <c r="B8" s="99"/>
      <c r="C8" s="99"/>
      <c r="D8" s="99"/>
      <c r="E8" s="99"/>
      <c r="F8" s="99"/>
      <c r="G8" s="99"/>
      <c r="H8" s="99"/>
      <c r="I8" s="99"/>
    </row>
    <row r="9" spans="1:13" s="2" customFormat="1" ht="37.15" customHeight="1" x14ac:dyDescent="0.25">
      <c r="A9" s="100" t="s">
        <v>2</v>
      </c>
      <c r="B9" s="100"/>
      <c r="C9" s="100"/>
      <c r="D9" s="100"/>
      <c r="E9" s="100"/>
      <c r="F9" s="100"/>
      <c r="G9" s="100"/>
      <c r="H9" s="100"/>
      <c r="I9" s="100"/>
      <c r="M9" s="15"/>
    </row>
    <row r="10" spans="1:13" s="2" customFormat="1" ht="15" customHeight="1" x14ac:dyDescent="0.25">
      <c r="A10" s="70" t="s">
        <v>7</v>
      </c>
      <c r="B10" s="70"/>
      <c r="C10" s="95"/>
      <c r="D10" s="95"/>
      <c r="E10" s="25"/>
      <c r="F10" s="25"/>
      <c r="G10" s="25"/>
    </row>
    <row r="11" spans="1:13" s="2" customFormat="1" ht="15" customHeight="1" x14ac:dyDescent="0.25">
      <c r="A11" s="70" t="s">
        <v>5</v>
      </c>
      <c r="B11" s="70"/>
      <c r="C11" s="101" t="s">
        <v>15</v>
      </c>
      <c r="D11" s="101"/>
      <c r="E11" s="3"/>
      <c r="F11" s="3"/>
      <c r="G11" s="3"/>
    </row>
    <row r="12" spans="1:13" s="2" customFormat="1" ht="15" customHeight="1" x14ac:dyDescent="0.25">
      <c r="A12" s="70" t="s">
        <v>6</v>
      </c>
      <c r="B12" s="70"/>
      <c r="C12" s="92" t="s">
        <v>30</v>
      </c>
      <c r="D12" s="92"/>
      <c r="E12" s="3"/>
      <c r="F12" s="3"/>
      <c r="G12" s="3"/>
    </row>
    <row r="13" spans="1:13" s="2" customFormat="1" ht="15" customHeight="1" x14ac:dyDescent="0.25">
      <c r="A13" s="24"/>
      <c r="B13" s="24"/>
      <c r="C13" s="92" t="s">
        <v>38</v>
      </c>
      <c r="D13" s="92"/>
      <c r="E13" s="3"/>
      <c r="F13" s="3"/>
      <c r="G13" s="3"/>
    </row>
    <row r="14" spans="1:13" s="2" customFormat="1" ht="15" customHeight="1" x14ac:dyDescent="0.25">
      <c r="A14" s="3"/>
      <c r="B14" s="3"/>
      <c r="C14" s="92" t="s">
        <v>44</v>
      </c>
      <c r="D14" s="92"/>
      <c r="E14" s="3"/>
      <c r="F14" s="3"/>
      <c r="G14" s="3"/>
    </row>
    <row r="15" spans="1:13" s="2" customFormat="1" ht="15" customHeight="1" x14ac:dyDescent="0.25">
      <c r="A15" s="3"/>
      <c r="B15" s="3"/>
      <c r="C15" s="92" t="s">
        <v>32</v>
      </c>
      <c r="D15" s="92"/>
      <c r="E15" s="3"/>
      <c r="F15" s="3"/>
      <c r="G15" s="3"/>
    </row>
    <row r="16" spans="1:13" s="2" customFormat="1" ht="43.9" customHeight="1" x14ac:dyDescent="0.25">
      <c r="A16" s="3"/>
      <c r="B16" s="3"/>
      <c r="C16" s="93" t="s">
        <v>11</v>
      </c>
      <c r="D16" s="93"/>
      <c r="E16" s="3"/>
      <c r="F16" s="3"/>
      <c r="G16" s="3"/>
    </row>
    <row r="17" spans="1:17" s="2" customFormat="1" ht="87" customHeight="1" x14ac:dyDescent="0.25">
      <c r="A17" s="83" t="s">
        <v>19</v>
      </c>
      <c r="B17" s="84"/>
      <c r="C17" s="84"/>
      <c r="D17" s="85"/>
      <c r="E17" s="86" t="s">
        <v>20</v>
      </c>
      <c r="F17" s="87"/>
      <c r="G17" s="87"/>
      <c r="H17" s="87"/>
      <c r="I17" s="88"/>
    </row>
    <row r="18" spans="1:17" s="2" customFormat="1" ht="87" customHeight="1" x14ac:dyDescent="0.25">
      <c r="A18" s="83" t="s">
        <v>21</v>
      </c>
      <c r="B18" s="84"/>
      <c r="C18" s="84"/>
      <c r="D18" s="85"/>
      <c r="E18" s="89" t="s">
        <v>22</v>
      </c>
      <c r="F18" s="90"/>
      <c r="G18" s="90"/>
      <c r="H18" s="90"/>
      <c r="I18" s="91"/>
    </row>
    <row r="19" spans="1:17" s="2" customFormat="1" ht="54.75" customHeight="1" x14ac:dyDescent="0.25">
      <c r="A19" s="86" t="s">
        <v>4</v>
      </c>
      <c r="B19" s="87"/>
      <c r="C19" s="87"/>
      <c r="D19" s="88"/>
      <c r="E19" s="89" t="s">
        <v>39</v>
      </c>
      <c r="F19" s="90"/>
      <c r="G19" s="90"/>
      <c r="H19" s="90"/>
      <c r="I19" s="91"/>
    </row>
    <row r="20" spans="1:17" s="2" customFormat="1" ht="51" customHeight="1" x14ac:dyDescent="0.25">
      <c r="A20" s="86" t="s">
        <v>13</v>
      </c>
      <c r="B20" s="87"/>
      <c r="C20" s="87"/>
      <c r="D20" s="88"/>
      <c r="E20" s="86" t="s">
        <v>14</v>
      </c>
      <c r="F20" s="87"/>
      <c r="G20" s="87"/>
      <c r="H20" s="87"/>
      <c r="I20" s="88"/>
    </row>
    <row r="21" spans="1:17" ht="15" customHeight="1" x14ac:dyDescent="0.2">
      <c r="A21" s="72" t="s">
        <v>23</v>
      </c>
      <c r="B21" s="72"/>
      <c r="C21" s="72"/>
      <c r="D21" s="72"/>
      <c r="E21" s="72"/>
      <c r="F21" s="72"/>
      <c r="G21" s="72"/>
      <c r="H21" s="72"/>
      <c r="I21" s="72"/>
    </row>
    <row r="22" spans="1:17" ht="15" customHeight="1" x14ac:dyDescent="0.2">
      <c r="A22" s="77" t="s">
        <v>24</v>
      </c>
      <c r="B22" s="77"/>
      <c r="C22" s="77"/>
      <c r="D22" s="77"/>
      <c r="E22" s="77"/>
      <c r="F22" s="77"/>
      <c r="G22" s="77"/>
      <c r="H22" s="77"/>
      <c r="I22" s="77"/>
    </row>
    <row r="23" spans="1:17" s="5" customFormat="1" ht="48" customHeight="1" x14ac:dyDescent="0.2">
      <c r="A23" s="73" t="s">
        <v>8</v>
      </c>
      <c r="B23" s="73" t="s">
        <v>25</v>
      </c>
      <c r="C23" s="73" t="s">
        <v>10</v>
      </c>
      <c r="D23" s="73" t="s">
        <v>9</v>
      </c>
      <c r="E23" s="80" t="s">
        <v>26</v>
      </c>
      <c r="F23" s="81"/>
      <c r="G23" s="81"/>
      <c r="H23" s="73" t="s">
        <v>47</v>
      </c>
      <c r="I23" s="73" t="s">
        <v>48</v>
      </c>
    </row>
    <row r="24" spans="1:17" s="5" customFormat="1" ht="110.25" customHeight="1" x14ac:dyDescent="0.2">
      <c r="A24" s="74"/>
      <c r="B24" s="74"/>
      <c r="C24" s="74"/>
      <c r="D24" s="74"/>
      <c r="E24" s="20" t="s">
        <v>27</v>
      </c>
      <c r="F24" s="20" t="s">
        <v>40</v>
      </c>
      <c r="G24" s="20" t="s">
        <v>41</v>
      </c>
      <c r="H24" s="74" t="s">
        <v>34</v>
      </c>
      <c r="I24" s="74" t="s">
        <v>35</v>
      </c>
      <c r="L24" s="18"/>
      <c r="M24" s="18"/>
      <c r="N24" s="18"/>
      <c r="O24" s="18"/>
      <c r="P24" s="18"/>
      <c r="Q24" s="18"/>
    </row>
    <row r="25" spans="1:17" s="5" customFormat="1" ht="49.5" customHeight="1" x14ac:dyDescent="0.2">
      <c r="A25" s="29">
        <v>1</v>
      </c>
      <c r="B25" s="30" t="s">
        <v>45</v>
      </c>
      <c r="C25" s="31" t="s">
        <v>46</v>
      </c>
      <c r="D25" s="32">
        <v>165</v>
      </c>
      <c r="E25" s="32">
        <f>12844.03/1.05</f>
        <v>12232.41</v>
      </c>
      <c r="F25" s="32">
        <f>(17900+13340)/1.22</f>
        <v>25606.560000000001</v>
      </c>
      <c r="G25" s="32">
        <v>16461.650000000001</v>
      </c>
      <c r="H25" s="33">
        <f>E25</f>
        <v>12232.41</v>
      </c>
      <c r="I25" s="34">
        <f>H25*D25</f>
        <v>2018347.65</v>
      </c>
      <c r="J25" s="22"/>
      <c r="K25" s="22"/>
      <c r="L25" s="23"/>
      <c r="M25" s="18"/>
      <c r="N25" s="18"/>
      <c r="O25" s="18"/>
      <c r="P25" s="18"/>
      <c r="Q25" s="18"/>
    </row>
    <row r="26" spans="1:17" s="6" customFormat="1" ht="26.25" customHeight="1" x14ac:dyDescent="0.25">
      <c r="A26" s="78" t="s">
        <v>29</v>
      </c>
      <c r="B26" s="78"/>
      <c r="C26" s="78"/>
      <c r="D26" s="78"/>
      <c r="E26" s="78"/>
      <c r="F26" s="78"/>
      <c r="G26" s="78"/>
      <c r="H26" s="78"/>
      <c r="I26" s="35">
        <f>SUM(I25:I25)</f>
        <v>2018347.65</v>
      </c>
      <c r="J26" s="36">
        <f>I26*1.05</f>
        <v>2119265.0299999998</v>
      </c>
      <c r="L26" s="7"/>
      <c r="M26" s="7"/>
      <c r="N26" s="7"/>
      <c r="O26" s="7"/>
      <c r="P26" s="7"/>
      <c r="Q26" s="7"/>
    </row>
    <row r="27" spans="1:17" s="6" customFormat="1" ht="26.25" customHeight="1" x14ac:dyDescent="0.25">
      <c r="A27" s="79"/>
      <c r="B27" s="79"/>
      <c r="C27" s="79"/>
      <c r="D27" s="79"/>
      <c r="E27" s="79"/>
      <c r="F27" s="79"/>
      <c r="G27" s="79"/>
      <c r="H27" s="79"/>
      <c r="I27" s="21"/>
      <c r="L27" s="7"/>
      <c r="M27" s="7"/>
      <c r="N27" s="7"/>
      <c r="O27" s="7"/>
      <c r="P27" s="7"/>
      <c r="Q27" s="7"/>
    </row>
    <row r="28" spans="1:17" s="16" customFormat="1" ht="35.25" customHeight="1" x14ac:dyDescent="0.25">
      <c r="A28" s="82" t="s">
        <v>49</v>
      </c>
      <c r="B28" s="82"/>
      <c r="C28" s="82"/>
      <c r="D28" s="82"/>
      <c r="E28" s="82"/>
      <c r="F28" s="82"/>
      <c r="G28" s="82"/>
      <c r="H28" s="82"/>
      <c r="I28" s="82"/>
      <c r="L28" s="19"/>
      <c r="M28" s="19"/>
      <c r="N28" s="19"/>
      <c r="O28" s="19"/>
      <c r="P28" s="19"/>
      <c r="Q28" s="19"/>
    </row>
    <row r="29" spans="1:17" s="17" customFormat="1" ht="37.5" customHeight="1" x14ac:dyDescent="0.25">
      <c r="A29" s="75" t="s">
        <v>67</v>
      </c>
      <c r="B29" s="75"/>
      <c r="C29" s="75"/>
      <c r="D29" s="75"/>
      <c r="E29" s="75"/>
      <c r="F29" s="75"/>
      <c r="G29" s="75"/>
      <c r="H29" s="75"/>
      <c r="I29" s="2"/>
    </row>
    <row r="30" spans="1:17" s="2" customFormat="1" ht="15" x14ac:dyDescent="0.25">
      <c r="B30" s="76" t="s">
        <v>16</v>
      </c>
      <c r="C30" s="76"/>
      <c r="D30" s="26"/>
      <c r="E30" s="71"/>
      <c r="F30" s="71"/>
      <c r="G30" s="28"/>
      <c r="H30" s="8" t="s">
        <v>15</v>
      </c>
      <c r="I30" s="26"/>
    </row>
    <row r="31" spans="1:17" s="2" customFormat="1" ht="15" x14ac:dyDescent="0.25">
      <c r="A31" s="24"/>
      <c r="B31" s="24"/>
      <c r="C31" s="24"/>
      <c r="D31" s="24"/>
      <c r="E31" s="68" t="s">
        <v>3</v>
      </c>
      <c r="F31" s="68"/>
      <c r="G31" s="12"/>
      <c r="H31" s="27"/>
      <c r="I31" s="26"/>
    </row>
    <row r="32" spans="1:17" s="2" customFormat="1" ht="15" x14ac:dyDescent="0.25">
      <c r="A32" s="9"/>
      <c r="B32" s="70" t="s">
        <v>31</v>
      </c>
      <c r="C32" s="70"/>
      <c r="D32" s="9"/>
      <c r="E32" s="71"/>
      <c r="F32" s="71"/>
      <c r="G32" s="28"/>
      <c r="H32" s="27" t="s">
        <v>30</v>
      </c>
      <c r="I32" s="26"/>
    </row>
    <row r="33" spans="1:9" s="2" customFormat="1" ht="15" x14ac:dyDescent="0.25">
      <c r="A33" s="24"/>
      <c r="B33" s="24"/>
      <c r="C33" s="24"/>
      <c r="D33" s="24"/>
      <c r="E33" s="68" t="s">
        <v>3</v>
      </c>
      <c r="F33" s="68"/>
      <c r="G33" s="12"/>
      <c r="H33" s="27"/>
      <c r="I33" s="26"/>
    </row>
    <row r="34" spans="1:9" s="2" customFormat="1" ht="15" x14ac:dyDescent="0.25">
      <c r="A34" s="9"/>
      <c r="B34" s="70" t="s">
        <v>42</v>
      </c>
      <c r="C34" s="70"/>
      <c r="D34" s="9"/>
      <c r="E34" s="71"/>
      <c r="F34" s="71"/>
      <c r="G34" s="28"/>
      <c r="H34" s="27" t="s">
        <v>38</v>
      </c>
      <c r="I34" s="26"/>
    </row>
    <row r="35" spans="1:9" s="2" customFormat="1" ht="15" x14ac:dyDescent="0.25">
      <c r="A35" s="24"/>
      <c r="B35" s="24"/>
      <c r="C35" s="24"/>
      <c r="D35" s="24"/>
      <c r="E35" s="68" t="s">
        <v>3</v>
      </c>
      <c r="F35" s="68"/>
      <c r="G35" s="12"/>
      <c r="H35" s="27"/>
      <c r="I35" s="26"/>
    </row>
    <row r="36" spans="1:9" s="2" customFormat="1" ht="15" x14ac:dyDescent="0.25">
      <c r="A36" s="9"/>
      <c r="B36" s="24" t="s">
        <v>43</v>
      </c>
      <c r="C36" s="24"/>
      <c r="D36" s="9"/>
      <c r="E36" s="71"/>
      <c r="F36" s="71"/>
      <c r="G36" s="28"/>
      <c r="H36" s="69" t="s">
        <v>44</v>
      </c>
      <c r="I36" s="69"/>
    </row>
    <row r="37" spans="1:9" s="2" customFormat="1" ht="15" x14ac:dyDescent="0.25">
      <c r="A37" s="24"/>
      <c r="B37" s="24"/>
      <c r="C37" s="24"/>
      <c r="D37" s="24"/>
      <c r="E37" s="68" t="s">
        <v>3</v>
      </c>
      <c r="F37" s="68"/>
      <c r="G37" s="12"/>
      <c r="H37" s="27"/>
      <c r="I37" s="26"/>
    </row>
    <row r="38" spans="1:9" s="2" customFormat="1" ht="15" x14ac:dyDescent="0.25">
      <c r="A38" s="9"/>
      <c r="B38" s="70" t="s">
        <v>33</v>
      </c>
      <c r="C38" s="70"/>
      <c r="D38" s="9"/>
      <c r="E38" s="71"/>
      <c r="F38" s="71"/>
      <c r="G38" s="28"/>
      <c r="H38" s="69" t="s">
        <v>32</v>
      </c>
      <c r="I38" s="69"/>
    </row>
    <row r="39" spans="1:9" s="2" customFormat="1" ht="15" x14ac:dyDescent="0.25">
      <c r="A39" s="24"/>
      <c r="B39" s="24"/>
      <c r="C39" s="24"/>
      <c r="D39" s="24"/>
      <c r="E39" s="68" t="s">
        <v>3</v>
      </c>
      <c r="F39" s="68"/>
      <c r="G39" s="12"/>
      <c r="H39" s="27"/>
      <c r="I39" s="26"/>
    </row>
    <row r="40" spans="1:9" s="2" customFormat="1" ht="15" x14ac:dyDescent="0.25">
      <c r="A40" s="9"/>
      <c r="B40" s="24" t="s">
        <v>28</v>
      </c>
      <c r="C40" s="24"/>
      <c r="D40" s="9"/>
      <c r="E40" s="71"/>
      <c r="F40" s="71"/>
      <c r="G40" s="28"/>
      <c r="H40" s="69" t="s">
        <v>11</v>
      </c>
      <c r="I40" s="69"/>
    </row>
    <row r="41" spans="1:9" s="14" customFormat="1" ht="12" x14ac:dyDescent="0.2">
      <c r="A41" s="10"/>
      <c r="B41" s="10"/>
      <c r="C41" s="11"/>
      <c r="D41" s="12"/>
      <c r="E41" s="68" t="s">
        <v>3</v>
      </c>
      <c r="F41" s="68"/>
      <c r="G41" s="12"/>
      <c r="H41" s="13"/>
    </row>
  </sheetData>
  <mergeCells count="59">
    <mergeCell ref="A11:B11"/>
    <mergeCell ref="C11:D11"/>
    <mergeCell ref="A12:B12"/>
    <mergeCell ref="A17:D17"/>
    <mergeCell ref="B32:C32"/>
    <mergeCell ref="G1:I1"/>
    <mergeCell ref="A10:B10"/>
    <mergeCell ref="C10:D10"/>
    <mergeCell ref="A4:H4"/>
    <mergeCell ref="A5:I5"/>
    <mergeCell ref="A6:I6"/>
    <mergeCell ref="A7:I7"/>
    <mergeCell ref="A8:I8"/>
    <mergeCell ref="A9:I9"/>
    <mergeCell ref="G2:I2"/>
    <mergeCell ref="G3:I3"/>
    <mergeCell ref="E17:I17"/>
    <mergeCell ref="C12:D12"/>
    <mergeCell ref="C13:D13"/>
    <mergeCell ref="C14:D14"/>
    <mergeCell ref="C15:D15"/>
    <mergeCell ref="C16:D16"/>
    <mergeCell ref="A18:D18"/>
    <mergeCell ref="A19:D19"/>
    <mergeCell ref="A20:D20"/>
    <mergeCell ref="E18:I18"/>
    <mergeCell ref="E19:I19"/>
    <mergeCell ref="E20:I20"/>
    <mergeCell ref="A21:I21"/>
    <mergeCell ref="I23:I24"/>
    <mergeCell ref="A29:H29"/>
    <mergeCell ref="B30:C30"/>
    <mergeCell ref="H23:H24"/>
    <mergeCell ref="A23:A24"/>
    <mergeCell ref="A22:I22"/>
    <mergeCell ref="A26:H26"/>
    <mergeCell ref="A27:H27"/>
    <mergeCell ref="E30:F30"/>
    <mergeCell ref="B23:B24"/>
    <mergeCell ref="C23:C24"/>
    <mergeCell ref="D23:D24"/>
    <mergeCell ref="E23:G23"/>
    <mergeCell ref="A28:I28"/>
    <mergeCell ref="E41:F41"/>
    <mergeCell ref="E31:F31"/>
    <mergeCell ref="H36:I36"/>
    <mergeCell ref="B34:C34"/>
    <mergeCell ref="H40:I40"/>
    <mergeCell ref="B38:C38"/>
    <mergeCell ref="H38:I38"/>
    <mergeCell ref="E37:F37"/>
    <mergeCell ref="E38:F38"/>
    <mergeCell ref="E39:F39"/>
    <mergeCell ref="E40:F40"/>
    <mergeCell ref="E36:F36"/>
    <mergeCell ref="E32:F32"/>
    <mergeCell ref="E33:F33"/>
    <mergeCell ref="E34:F34"/>
    <mergeCell ref="E35:F35"/>
  </mergeCells>
  <pageMargins left="0.31496062992125984" right="0.11811023622047245" top="0.35433070866141736" bottom="0.35433070866141736" header="0.31496062992125984" footer="0.31496062992125984"/>
  <pageSetup paperSize="9" scale="89" orientation="landscape" r:id="rId1"/>
  <rowBreaks count="1" manualBreakCount="1">
    <brk id="2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view="pageBreakPreview" zoomScaleNormal="100" zoomScaleSheetLayoutView="100" workbookViewId="0">
      <selection activeCell="E33" sqref="E33"/>
    </sheetView>
  </sheetViews>
  <sheetFormatPr defaultColWidth="9.140625" defaultRowHeight="15" x14ac:dyDescent="0.25"/>
  <cols>
    <col min="4" max="4" width="16" customWidth="1"/>
    <col min="5" max="5" width="15.28515625" customWidth="1"/>
    <col min="11" max="11" width="18" customWidth="1"/>
    <col min="12" max="12" width="15.5703125" customWidth="1"/>
  </cols>
  <sheetData>
    <row r="1" spans="1:11" x14ac:dyDescent="0.25">
      <c r="A1" s="37"/>
      <c r="B1" s="37"/>
      <c r="C1" s="37"/>
      <c r="D1" s="37"/>
      <c r="E1" s="38"/>
    </row>
    <row r="2" spans="1:11" x14ac:dyDescent="0.25">
      <c r="A2" s="39" t="s">
        <v>65</v>
      </c>
      <c r="B2" s="39"/>
      <c r="C2" s="39"/>
      <c r="D2" s="39"/>
      <c r="E2" s="39"/>
    </row>
    <row r="3" spans="1:11" x14ac:dyDescent="0.25">
      <c r="A3" s="37"/>
      <c r="B3" s="37"/>
      <c r="C3" s="37"/>
      <c r="D3" s="37"/>
      <c r="E3" s="37"/>
    </row>
    <row r="4" spans="1:11" x14ac:dyDescent="0.25">
      <c r="A4" s="37" t="s">
        <v>66</v>
      </c>
      <c r="B4" s="37"/>
      <c r="C4" s="37"/>
      <c r="D4" s="37"/>
      <c r="E4" s="37"/>
      <c r="F4" s="40"/>
    </row>
    <row r="5" spans="1:11" x14ac:dyDescent="0.25">
      <c r="A5" s="38"/>
      <c r="B5" s="38"/>
      <c r="C5" s="38"/>
      <c r="D5" s="38"/>
      <c r="E5" s="38"/>
    </row>
    <row r="6" spans="1:11" x14ac:dyDescent="0.25">
      <c r="A6" s="41" t="s">
        <v>50</v>
      </c>
      <c r="B6" s="41"/>
      <c r="C6" s="41"/>
      <c r="D6" s="41"/>
      <c r="E6" s="41"/>
    </row>
    <row r="7" spans="1:11" x14ac:dyDescent="0.25">
      <c r="A7" s="38"/>
      <c r="B7" s="38"/>
      <c r="C7" s="38"/>
      <c r="D7" s="38"/>
      <c r="E7" s="38"/>
    </row>
    <row r="8" spans="1:11" x14ac:dyDescent="0.25">
      <c r="A8" s="38" t="s">
        <v>51</v>
      </c>
      <c r="B8" s="38"/>
      <c r="C8" s="38"/>
      <c r="D8" s="42">
        <v>910800</v>
      </c>
      <c r="E8" s="42"/>
    </row>
    <row r="9" spans="1:11" x14ac:dyDescent="0.25">
      <c r="A9" s="38" t="s">
        <v>52</v>
      </c>
      <c r="B9" s="38"/>
      <c r="C9" s="38"/>
      <c r="D9" s="42"/>
      <c r="E9" s="42"/>
      <c r="K9" s="43"/>
    </row>
    <row r="10" spans="1:11" x14ac:dyDescent="0.25">
      <c r="A10" s="38" t="s">
        <v>53</v>
      </c>
      <c r="B10" s="38"/>
      <c r="C10" s="38"/>
      <c r="D10" s="42"/>
      <c r="E10" s="42"/>
    </row>
    <row r="11" spans="1:11" x14ac:dyDescent="0.25">
      <c r="A11" s="38" t="s">
        <v>54</v>
      </c>
      <c r="B11" s="38"/>
      <c r="C11" s="38"/>
      <c r="D11" s="42"/>
      <c r="E11" s="42"/>
    </row>
    <row r="12" spans="1:11" x14ac:dyDescent="0.25">
      <c r="A12" s="38"/>
      <c r="B12" s="38"/>
      <c r="C12" s="38"/>
      <c r="D12" s="44">
        <f>SUM(D8:D11)</f>
        <v>910800</v>
      </c>
      <c r="E12" s="45"/>
    </row>
    <row r="13" spans="1:11" x14ac:dyDescent="0.25">
      <c r="A13" s="38"/>
      <c r="B13" s="38"/>
      <c r="C13" s="38"/>
      <c r="D13" s="42"/>
      <c r="E13" s="42"/>
      <c r="K13" s="43"/>
    </row>
    <row r="14" spans="1:11" x14ac:dyDescent="0.25">
      <c r="A14" s="38"/>
      <c r="B14" s="38"/>
      <c r="C14" s="38"/>
      <c r="D14" s="42"/>
      <c r="E14" s="42"/>
    </row>
    <row r="15" spans="1:11" x14ac:dyDescent="0.25">
      <c r="A15" s="41" t="s">
        <v>55</v>
      </c>
      <c r="B15" s="41"/>
      <c r="C15" s="41"/>
      <c r="D15" s="41"/>
      <c r="E15" s="41"/>
    </row>
    <row r="16" spans="1:11" x14ac:dyDescent="0.25">
      <c r="A16" s="38"/>
      <c r="B16" s="38"/>
      <c r="C16" s="38"/>
      <c r="D16" s="38"/>
      <c r="E16" s="38"/>
    </row>
    <row r="17" spans="1:11" x14ac:dyDescent="0.25">
      <c r="A17" s="38" t="s">
        <v>51</v>
      </c>
      <c r="B17" s="38"/>
      <c r="C17" s="38"/>
      <c r="D17" s="42">
        <v>725857</v>
      </c>
      <c r="E17" s="42"/>
    </row>
    <row r="18" spans="1:11" x14ac:dyDescent="0.25">
      <c r="A18" s="38" t="s">
        <v>52</v>
      </c>
      <c r="B18" s="38"/>
      <c r="C18" s="38"/>
      <c r="D18" s="42"/>
      <c r="E18" s="42"/>
      <c r="K18" s="43"/>
    </row>
    <row r="19" spans="1:11" x14ac:dyDescent="0.25">
      <c r="A19" s="38" t="s">
        <v>53</v>
      </c>
      <c r="B19" s="38"/>
      <c r="C19" s="38"/>
      <c r="D19" s="42"/>
      <c r="E19" s="42"/>
    </row>
    <row r="20" spans="1:11" x14ac:dyDescent="0.25">
      <c r="A20" s="38" t="s">
        <v>54</v>
      </c>
      <c r="B20" s="38"/>
      <c r="C20" s="38"/>
      <c r="D20" s="42"/>
      <c r="E20" s="42"/>
    </row>
    <row r="21" spans="1:11" x14ac:dyDescent="0.25">
      <c r="A21" s="38"/>
      <c r="B21" s="38"/>
      <c r="C21" s="38"/>
      <c r="D21" s="44">
        <f>SUM(D17:D20)</f>
        <v>725857</v>
      </c>
      <c r="E21" s="45"/>
    </row>
    <row r="22" spans="1:11" x14ac:dyDescent="0.25">
      <c r="A22" s="38"/>
      <c r="B22" s="38"/>
      <c r="C22" s="38"/>
      <c r="D22" s="42"/>
      <c r="E22" s="42"/>
      <c r="K22" s="43"/>
    </row>
    <row r="23" spans="1:11" x14ac:dyDescent="0.25">
      <c r="A23" s="38"/>
      <c r="B23" s="38"/>
      <c r="C23" s="38"/>
      <c r="D23" s="42"/>
      <c r="E23" s="42"/>
    </row>
    <row r="24" spans="1:11" x14ac:dyDescent="0.25">
      <c r="A24" s="41" t="s">
        <v>56</v>
      </c>
      <c r="B24" s="41"/>
      <c r="C24" s="41"/>
      <c r="D24" s="45"/>
      <c r="E24" s="45"/>
    </row>
    <row r="25" spans="1:11" x14ac:dyDescent="0.25">
      <c r="A25" s="38"/>
      <c r="B25" s="38"/>
      <c r="C25" s="38"/>
      <c r="D25" s="42"/>
      <c r="E25" s="42"/>
    </row>
    <row r="26" spans="1:11" x14ac:dyDescent="0.25">
      <c r="A26" s="38" t="s">
        <v>51</v>
      </c>
      <c r="B26" s="38"/>
      <c r="C26" s="38"/>
      <c r="D26" s="42">
        <f>227700*4</f>
        <v>910800</v>
      </c>
      <c r="E26" s="42"/>
    </row>
    <row r="27" spans="1:11" x14ac:dyDescent="0.25">
      <c r="A27" s="38" t="s">
        <v>52</v>
      </c>
      <c r="B27" s="38"/>
      <c r="C27" s="38"/>
      <c r="D27" s="42"/>
      <c r="E27" s="42"/>
      <c r="K27" s="43"/>
    </row>
    <row r="28" spans="1:11" x14ac:dyDescent="0.25">
      <c r="A28" s="38" t="s">
        <v>53</v>
      </c>
      <c r="B28" s="38"/>
      <c r="C28" s="38"/>
      <c r="D28" s="42"/>
      <c r="E28" s="42"/>
    </row>
    <row r="29" spans="1:11" x14ac:dyDescent="0.25">
      <c r="A29" s="38" t="s">
        <v>54</v>
      </c>
      <c r="B29" s="38"/>
      <c r="C29" s="38"/>
      <c r="D29" s="42"/>
      <c r="E29" s="42"/>
    </row>
    <row r="30" spans="1:11" x14ac:dyDescent="0.25">
      <c r="A30" s="41"/>
      <c r="B30" s="41"/>
      <c r="C30" s="41"/>
      <c r="D30" s="44">
        <f>SUM(D26:D29)</f>
        <v>910800</v>
      </c>
      <c r="E30" s="44"/>
      <c r="F30" s="40"/>
    </row>
    <row r="31" spans="1:11" x14ac:dyDescent="0.25">
      <c r="A31" s="38"/>
      <c r="B31" s="38"/>
      <c r="C31" s="38"/>
      <c r="D31" s="46"/>
      <c r="E31" s="44"/>
      <c r="F31" s="40"/>
      <c r="K31" s="43"/>
    </row>
    <row r="32" spans="1:11" x14ac:dyDescent="0.25">
      <c r="A32" s="38"/>
      <c r="B32" s="38"/>
      <c r="C32" s="38"/>
      <c r="D32" s="46"/>
      <c r="E32" s="46"/>
      <c r="F32" s="40"/>
    </row>
    <row r="33" spans="1:12" x14ac:dyDescent="0.25">
      <c r="A33" s="45" t="s">
        <v>57</v>
      </c>
      <c r="B33" s="38"/>
      <c r="C33" s="38"/>
      <c r="D33" s="46"/>
      <c r="E33" s="44">
        <f>(D12+D21+D30)/3</f>
        <v>849152.33</v>
      </c>
      <c r="F33" s="40"/>
    </row>
    <row r="34" spans="1:12" x14ac:dyDescent="0.25">
      <c r="D34" s="40"/>
      <c r="E34" s="40"/>
      <c r="F34" s="40"/>
      <c r="L34" s="43"/>
    </row>
    <row r="49" spans="1:5" ht="24" customHeight="1" x14ac:dyDescent="0.25">
      <c r="A49" s="102" t="s">
        <v>28</v>
      </c>
      <c r="B49" s="102"/>
      <c r="C49" s="102"/>
      <c r="E49" t="s">
        <v>11</v>
      </c>
    </row>
  </sheetData>
  <mergeCells count="1">
    <mergeCell ref="A49:C4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view="pageBreakPreview" zoomScaleNormal="100" zoomScaleSheetLayoutView="100" workbookViewId="0">
      <selection activeCell="H4" sqref="H4"/>
    </sheetView>
  </sheetViews>
  <sheetFormatPr defaultColWidth="9.140625" defaultRowHeight="15" x14ac:dyDescent="0.25"/>
  <cols>
    <col min="1" max="1" width="6.42578125" style="48" customWidth="1"/>
    <col min="2" max="3" width="13.28515625" style="2" customWidth="1"/>
    <col min="4" max="4" width="13.28515625" style="48" customWidth="1"/>
    <col min="5" max="5" width="17.7109375" style="48" customWidth="1"/>
    <col min="6" max="6" width="14.140625" style="48" customWidth="1"/>
    <col min="7" max="7" width="15.140625" style="48" customWidth="1"/>
    <col min="8" max="8" width="17.7109375" style="2" customWidth="1"/>
    <col min="9" max="9" width="17.140625" style="48" customWidth="1"/>
    <col min="10" max="10" width="12.7109375" style="48" customWidth="1"/>
    <col min="11" max="11" width="12.42578125" style="48" customWidth="1"/>
    <col min="12" max="12" width="13.5703125" style="48" customWidth="1"/>
    <col min="13" max="16384" width="9.140625" style="48"/>
  </cols>
  <sheetData>
    <row r="1" spans="1:12" ht="15.75" thickBot="1" x14ac:dyDescent="0.3">
      <c r="A1" s="47"/>
      <c r="E1" s="49"/>
      <c r="F1" s="50"/>
      <c r="G1" s="49"/>
      <c r="H1" s="51"/>
    </row>
    <row r="2" spans="1:12" ht="16.5" thickBot="1" x14ac:dyDescent="0.3">
      <c r="A2" s="104" t="s">
        <v>58</v>
      </c>
      <c r="B2" s="105"/>
      <c r="C2" s="105"/>
      <c r="D2" s="105"/>
      <c r="E2" s="105"/>
      <c r="F2" s="105"/>
      <c r="G2" s="105"/>
      <c r="H2" s="106"/>
    </row>
    <row r="3" spans="1:12" s="56" customFormat="1" ht="47.25" x14ac:dyDescent="0.25">
      <c r="A3" s="52" t="s">
        <v>8</v>
      </c>
      <c r="B3" s="53" t="s">
        <v>59</v>
      </c>
      <c r="C3" s="53" t="s">
        <v>60</v>
      </c>
      <c r="D3" s="53" t="s">
        <v>9</v>
      </c>
      <c r="E3" s="53" t="s">
        <v>61</v>
      </c>
      <c r="F3" s="54" t="s">
        <v>62</v>
      </c>
      <c r="G3" s="53" t="s">
        <v>63</v>
      </c>
      <c r="H3" s="55" t="s">
        <v>64</v>
      </c>
      <c r="I3" s="48"/>
      <c r="J3" s="48"/>
      <c r="K3" s="48"/>
      <c r="L3" s="48"/>
    </row>
    <row r="4" spans="1:12" s="65" customFormat="1" ht="42.75" customHeight="1" x14ac:dyDescent="0.25">
      <c r="A4" s="61">
        <v>1</v>
      </c>
      <c r="B4" s="62">
        <v>13804.63</v>
      </c>
      <c r="C4" s="62">
        <f>B4/1.22</f>
        <v>11315.27</v>
      </c>
      <c r="D4" s="57">
        <v>165</v>
      </c>
      <c r="E4" s="63">
        <f>D4*C4</f>
        <v>1867019.55</v>
      </c>
      <c r="F4" s="64">
        <f>E4/E4</f>
        <v>1</v>
      </c>
      <c r="G4" s="63">
        <f>F4*849152.33</f>
        <v>849152.33</v>
      </c>
      <c r="H4" s="63">
        <f>(G4+E4)/D4</f>
        <v>16461.650000000001</v>
      </c>
      <c r="J4" s="66"/>
      <c r="K4" s="67"/>
      <c r="L4" s="66"/>
    </row>
    <row r="5" spans="1:12" ht="15.75" x14ac:dyDescent="0.25">
      <c r="A5" s="58"/>
      <c r="B5" s="58"/>
      <c r="C5" s="58"/>
      <c r="D5" s="58"/>
      <c r="E5" s="59"/>
      <c r="F5" s="59"/>
      <c r="G5" s="59"/>
      <c r="H5" s="60"/>
    </row>
    <row r="6" spans="1:12" ht="15.75" x14ac:dyDescent="0.25">
      <c r="A6" s="58"/>
      <c r="B6" s="58"/>
      <c r="C6" s="58"/>
      <c r="D6" s="58"/>
      <c r="E6" s="59"/>
      <c r="F6" s="59"/>
      <c r="G6" s="59">
        <v>849152.33</v>
      </c>
      <c r="H6" s="60"/>
    </row>
    <row r="7" spans="1:12" x14ac:dyDescent="0.25">
      <c r="G7" s="49"/>
    </row>
    <row r="8" spans="1:12" x14ac:dyDescent="0.25">
      <c r="A8" s="103" t="s">
        <v>28</v>
      </c>
      <c r="B8" s="103"/>
      <c r="E8" s="38" t="s">
        <v>11</v>
      </c>
    </row>
  </sheetData>
  <mergeCells count="2">
    <mergeCell ref="A8:B8"/>
    <mergeCell ref="A2:H2"/>
  </mergeCells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протокол</vt:lpstr>
      <vt:lpstr>доставка</vt:lpstr>
      <vt:lpstr>расчет</vt:lpstr>
      <vt:lpstr>протокол!Область_печати</vt:lpstr>
      <vt:lpstr>расчет!Область_печати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ZolkinaNV</dc:creator>
  <cp:lastModifiedBy>Дружинина Екатерина Леонидовна</cp:lastModifiedBy>
  <cp:lastPrinted>2026-08-07T05:25:07Z</cp:lastPrinted>
  <dcterms:created xsi:type="dcterms:W3CDTF">2014-06-16T03:56:36Z</dcterms:created>
  <dcterms:modified xsi:type="dcterms:W3CDTF">2026-08-07T08:15:00Z</dcterms:modified>
</cp:coreProperties>
</file>