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esktop\Upravljanje_projektom_IB140001\"/>
    </mc:Choice>
  </mc:AlternateContent>
  <xr:revisionPtr revIDLastSave="0" documentId="13_ncr:1_{E3D82001-F3C8-4BDE-B0A8-BA27BB5F38FC}" xr6:coauthVersionLast="44" xr6:coauthVersionMax="45" xr10:uidLastSave="{00000000-0000-0000-0000-000000000000}"/>
  <bookViews>
    <workbookView xWindow="-108" yWindow="-108" windowWidth="23256" windowHeight="12576" xr2:uid="{B059D410-38A0-4A84-87E6-12D1FBC0A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1" l="1"/>
  <c r="T20" i="1"/>
  <c r="X6" i="1" l="1"/>
  <c r="O3" i="1" s="1"/>
  <c r="I18" i="1" s="1"/>
  <c r="N6" i="1"/>
  <c r="N7" i="1" s="1"/>
  <c r="Q11" i="1" s="1"/>
  <c r="L17" i="1"/>
  <c r="K17" i="1"/>
  <c r="J17" i="1"/>
  <c r="I17" i="1"/>
  <c r="H17" i="1"/>
  <c r="F18" i="1" l="1"/>
  <c r="K18" i="1"/>
  <c r="J18" i="1"/>
  <c r="H18" i="1"/>
  <c r="L18" i="1"/>
  <c r="I20" i="1"/>
  <c r="J20" i="1"/>
  <c r="K20" i="1"/>
  <c r="L20" i="1"/>
  <c r="H20" i="1"/>
  <c r="F20" i="1"/>
  <c r="F17" i="1"/>
  <c r="F19" i="1" l="1"/>
  <c r="H19" i="1"/>
  <c r="H21" i="1" s="1"/>
  <c r="K19" i="1"/>
  <c r="L19" i="1"/>
  <c r="L21" i="1" s="1"/>
  <c r="F21" i="1"/>
  <c r="J19" i="1"/>
  <c r="J21" i="1" s="1"/>
  <c r="I19" i="1"/>
  <c r="I21" i="1" s="1"/>
  <c r="L22" i="1" l="1"/>
  <c r="L23" i="1" s="1"/>
</calcChain>
</file>

<file path=xl/sharedStrings.xml><?xml version="1.0" encoding="utf-8"?>
<sst xmlns="http://schemas.openxmlformats.org/spreadsheetml/2006/main" count="30" uniqueCount="30">
  <si>
    <t>x</t>
  </si>
  <si>
    <t>Radno vrijeme: 08-17</t>
  </si>
  <si>
    <t>Troškovi za izradu projekta</t>
  </si>
  <si>
    <t>Kamatna stopa za diskotni faktor:</t>
  </si>
  <si>
    <t>Period investiranja</t>
  </si>
  <si>
    <t>Period eksploatacije</t>
  </si>
  <si>
    <t>Finansijski odlivi</t>
  </si>
  <si>
    <t>Finansijski priliv</t>
  </si>
  <si>
    <t>Bruto primici</t>
  </si>
  <si>
    <t>Diskontni faktor:</t>
  </si>
  <si>
    <t>Bruto sadašnja vrijednost</t>
  </si>
  <si>
    <t>Bruto sadašnja vrijednost projekta</t>
  </si>
  <si>
    <t>Stopa rentabilnosti</t>
  </si>
  <si>
    <t>Broj radnih dana (mjesečno)</t>
  </si>
  <si>
    <t>Profit nakon realizacije putovanja na bazi 50 uplata</t>
  </si>
  <si>
    <t>Suma zarađena od uplata na bazi 50 putnika</t>
  </si>
  <si>
    <t>Trošak za organizaciju putovanja</t>
  </si>
  <si>
    <t xml:space="preserve">Profit </t>
  </si>
  <si>
    <t>Profit bez fakultativnih izleta</t>
  </si>
  <si>
    <t>Dosadašnja iskustva nam govore da 80% putnika uzima oba fakultativna izleta</t>
  </si>
  <si>
    <t>Cijena jednog fakultativnog izleta</t>
  </si>
  <si>
    <t>Profit sa fakultativnim izletima</t>
  </si>
  <si>
    <t>Suma zarađena od uplata na bazi 50 putnika + fakultative</t>
  </si>
  <si>
    <t>Cijena goriva</t>
  </si>
  <si>
    <t>Cijena apartmana</t>
  </si>
  <si>
    <t xml:space="preserve">Iznajmljivanje automobila </t>
  </si>
  <si>
    <t>Privatni aranžman za 2 osobe</t>
  </si>
  <si>
    <t>Cijena po osobi</t>
  </si>
  <si>
    <t>Sa boravišnom taksom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</si>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</sst>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M&quot;;[Red]\-#,##0.00\ &quot;KM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9">
    <xf numFmtId="0" fontId="0" fillId="0" borderId="0" xfId="0"/>
    <xf numFmtId="164" fontId="0" fillId="0" borderId="7" xfId="0" applyNumberFormat="1" applyBorder="1" applyAlignment="1">
      <alignment horizontal="center"/>
    </xf>
    <xf numFmtId="3" fontId="0" fillId="0" borderId="4" xfId="0" applyNumberFormat="1" applyBorder="1"/>
    <xf numFmtId="4" fontId="0" fillId="4" borderId="4" xfId="0" applyNumberFormat="1" applyFill="1" applyBorder="1" applyAlignment="1">
      <alignment horizontal="center"/>
    </xf>
    <xf numFmtId="4" fontId="0" fillId="4" borderId="11" xfId="0" applyNumberFormat="1" applyFill="1" applyBorder="1" applyAlignment="1">
      <alignment horizontal="center"/>
    </xf>
    <xf numFmtId="4" fontId="0" fillId="4" borderId="8" xfId="0" applyNumberFormat="1" applyFill="1" applyBorder="1"/>
    <xf numFmtId="4" fontId="0" fillId="4" borderId="8" xfId="0" applyNumberFormat="1" applyFill="1" applyBorder="1" applyAlignment="1">
      <alignment horizontal="center" vertical="center"/>
    </xf>
    <xf numFmtId="4" fontId="0" fillId="4" borderId="12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0" fontId="0" fillId="0" borderId="15" xfId="0" applyBorder="1"/>
    <xf numFmtId="0" fontId="0" fillId="0" borderId="16" xfId="0" applyBorder="1"/>
    <xf numFmtId="4" fontId="3" fillId="5" borderId="14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ont="1"/>
    <xf numFmtId="0" fontId="4" fillId="3" borderId="1" xfId="2" applyFont="1" applyAlignment="1">
      <alignment horizontal="center"/>
    </xf>
    <xf numFmtId="4" fontId="4" fillId="3" borderId="1" xfId="2" applyNumberFormat="1" applyFont="1"/>
    <xf numFmtId="3" fontId="4" fillId="0" borderId="19" xfId="0" applyNumberFormat="1" applyFont="1" applyBorder="1"/>
    <xf numFmtId="4" fontId="4" fillId="0" borderId="20" xfId="0" applyNumberFormat="1" applyFont="1" applyBorder="1"/>
    <xf numFmtId="4" fontId="4" fillId="0" borderId="21" xfId="0" applyNumberFormat="1" applyFont="1" applyBorder="1"/>
    <xf numFmtId="0" fontId="4" fillId="0" borderId="9" xfId="0" applyFont="1" applyBorder="1"/>
    <xf numFmtId="0" fontId="4" fillId="0" borderId="0" xfId="0" applyFont="1"/>
    <xf numFmtId="3" fontId="4" fillId="0" borderId="4" xfId="0" applyNumberFormat="1" applyFont="1" applyBorder="1"/>
    <xf numFmtId="4" fontId="4" fillId="0" borderId="4" xfId="0" applyNumberFormat="1" applyFont="1" applyBorder="1"/>
    <xf numFmtId="0" fontId="4" fillId="3" borderId="2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4" fillId="3" borderId="10" xfId="2" applyFont="1" applyBorder="1" applyAlignment="1">
      <alignment horizontal="center"/>
    </xf>
    <xf numFmtId="0" fontId="4" fillId="3" borderId="17" xfId="2" applyFont="1" applyBorder="1" applyAlignment="1">
      <alignment horizontal="center"/>
    </xf>
    <xf numFmtId="0" fontId="4" fillId="3" borderId="18" xfId="2" applyFont="1" applyBorder="1" applyAlignment="1">
      <alignment horizontal="center"/>
    </xf>
    <xf numFmtId="0" fontId="4" fillId="3" borderId="1" xfId="2" applyFont="1" applyAlignment="1">
      <alignment horizontal="center"/>
    </xf>
    <xf numFmtId="0" fontId="4" fillId="3" borderId="13" xfId="2" applyFont="1" applyBorder="1" applyAlignment="1">
      <alignment horizontal="center"/>
    </xf>
    <xf numFmtId="2" fontId="4" fillId="3" borderId="1" xfId="2" applyNumberFormat="1" applyFont="1" applyAlignment="1">
      <alignment horizontal="left"/>
    </xf>
    <xf numFmtId="4" fontId="0" fillId="4" borderId="5" xfId="1" applyNumberFormat="1" applyFont="1" applyFill="1" applyBorder="1" applyAlignment="1">
      <alignment horizontal="center"/>
    </xf>
    <xf numFmtId="4" fontId="0" fillId="4" borderId="6" xfId="1" applyNumberFormat="1" applyFont="1" applyFill="1" applyBorder="1" applyAlignment="1">
      <alignment horizontal="center"/>
    </xf>
    <xf numFmtId="4" fontId="0" fillId="4" borderId="7" xfId="1" applyNumberFormat="1" applyFon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4" borderId="9" xfId="0" applyNumberFormat="1" applyFill="1" applyBorder="1" applyAlignment="1">
      <alignment horizontal="center"/>
    </xf>
    <xf numFmtId="0" fontId="2" fillId="3" borderId="1" xfId="2" applyAlignment="1">
      <alignment horizontal="center"/>
    </xf>
    <xf numFmtId="0" fontId="0" fillId="0" borderId="2" xfId="0" applyBorder="1" applyAlignment="1">
      <alignment horizontal="center"/>
    </xf>
    <xf numFmtId="0" fontId="5" fillId="3" borderId="1" xfId="2" applyFont="1" applyAlignment="1">
      <alignment horizontal="center"/>
    </xf>
    <xf numFmtId="0" fontId="5" fillId="3" borderId="13" xfId="2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Fill="1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9</xdr:row>
      <xdr:rowOff>14287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43B639-D721-4637-A723-CAA50BE37125}"/>
            </a:ext>
          </a:extLst>
        </xdr:cNvPr>
        <xdr:cNvSpPr txBox="1"/>
      </xdr:nvSpPr>
      <xdr:spPr>
        <a:xfrm>
          <a:off x="6934200" y="2700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bs-Latn-B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9A9F-4559-428B-8BEE-8AFD40140DC9}">
  <dimension ref="A1:X30"/>
  <sheetViews>
    <sheetView tabSelected="1" topLeftCell="D1" workbookViewId="0">
      <selection activeCell="N19" sqref="N19"/>
    </sheetView>
  </sheetViews>
  <sheetFormatPr defaultRowHeight="14.4" x14ac:dyDescent="0.3"/>
  <cols>
    <col min="4" max="4" width="29" customWidth="1"/>
    <col min="5" max="5" width="8.5546875" customWidth="1"/>
    <col min="7" max="7" width="10.6640625" customWidth="1"/>
    <col min="8" max="8" width="12.88671875" customWidth="1"/>
    <col min="9" max="9" width="13.21875" customWidth="1"/>
    <col min="10" max="10" width="11.6640625" customWidth="1"/>
    <col min="11" max="11" width="11.5546875" customWidth="1"/>
    <col min="12" max="12" width="11.44140625" customWidth="1"/>
  </cols>
  <sheetData>
    <row r="1" spans="1:24" x14ac:dyDescent="0.3">
      <c r="A1" t="s">
        <v>0</v>
      </c>
    </row>
    <row r="2" spans="1:24" ht="15" thickBot="1" x14ac:dyDescent="0.35"/>
    <row r="3" spans="1:24" ht="15" thickBot="1" x14ac:dyDescent="0.35">
      <c r="J3" s="28" t="s">
        <v>22</v>
      </c>
      <c r="K3" s="28"/>
      <c r="L3" s="28"/>
      <c r="M3" s="28"/>
      <c r="N3" s="30"/>
      <c r="O3" s="2">
        <f>N4+X6</f>
        <v>9700</v>
      </c>
    </row>
    <row r="4" spans="1:24" x14ac:dyDescent="0.3">
      <c r="J4" s="31" t="s">
        <v>15</v>
      </c>
      <c r="K4" s="31"/>
      <c r="L4" s="31"/>
      <c r="M4" s="32"/>
      <c r="N4" s="21">
        <v>8500</v>
      </c>
      <c r="P4" s="28" t="s">
        <v>19</v>
      </c>
      <c r="Q4" s="28"/>
      <c r="R4" s="28"/>
      <c r="S4" s="28"/>
      <c r="T4" s="28"/>
      <c r="U4" s="28"/>
      <c r="V4" s="28"/>
      <c r="W4" s="29"/>
      <c r="X4" s="15">
        <v>40</v>
      </c>
    </row>
    <row r="5" spans="1:24" ht="15" thickBot="1" x14ac:dyDescent="0.35">
      <c r="J5" s="28" t="s">
        <v>16</v>
      </c>
      <c r="K5" s="28"/>
      <c r="L5" s="28"/>
      <c r="M5" s="29"/>
      <c r="N5" s="22">
        <v>6873.22</v>
      </c>
      <c r="P5" s="28" t="s">
        <v>20</v>
      </c>
      <c r="Q5" s="28"/>
      <c r="R5" s="28"/>
      <c r="S5" s="28"/>
      <c r="T5" s="28"/>
      <c r="U5" s="28"/>
      <c r="V5" s="28"/>
      <c r="W5" s="29"/>
      <c r="X5" s="16">
        <v>15</v>
      </c>
    </row>
    <row r="6" spans="1:24" ht="15" thickBot="1" x14ac:dyDescent="0.35">
      <c r="C6" s="33" t="s">
        <v>13</v>
      </c>
      <c r="D6" s="33"/>
      <c r="E6" s="34"/>
      <c r="F6" s="13">
        <v>20</v>
      </c>
      <c r="J6" s="28" t="s">
        <v>18</v>
      </c>
      <c r="K6" s="28"/>
      <c r="L6" s="28"/>
      <c r="M6" s="29"/>
      <c r="N6" s="22">
        <f>N4-N5</f>
        <v>1626.7799999999997</v>
      </c>
      <c r="P6" s="28" t="s">
        <v>17</v>
      </c>
      <c r="Q6" s="28"/>
      <c r="R6" s="28"/>
      <c r="S6" s="28"/>
      <c r="T6" s="28"/>
      <c r="U6" s="28"/>
      <c r="V6" s="28"/>
      <c r="W6" s="29"/>
      <c r="X6" s="17">
        <f>40*30</f>
        <v>1200</v>
      </c>
    </row>
    <row r="7" spans="1:24" ht="15" thickBot="1" x14ac:dyDescent="0.35">
      <c r="C7" s="33" t="s">
        <v>1</v>
      </c>
      <c r="D7" s="33"/>
      <c r="E7" s="34"/>
      <c r="F7" s="14">
        <v>8</v>
      </c>
      <c r="J7" s="28" t="s">
        <v>21</v>
      </c>
      <c r="K7" s="28"/>
      <c r="L7" s="28"/>
      <c r="M7" s="29"/>
      <c r="N7" s="23">
        <f>N6+X6</f>
        <v>2826.7799999999997</v>
      </c>
    </row>
    <row r="9" spans="1:24" ht="15" thickBot="1" x14ac:dyDescent="0.35">
      <c r="I9" s="10"/>
      <c r="J9" s="11"/>
      <c r="K9" s="11"/>
      <c r="L9" s="11"/>
      <c r="M9" s="11"/>
    </row>
    <row r="10" spans="1:24" ht="15" thickBot="1" x14ac:dyDescent="0.35">
      <c r="C10" s="33" t="s">
        <v>2</v>
      </c>
      <c r="D10" s="33"/>
      <c r="E10" s="33"/>
      <c r="F10" s="20">
        <v>6873.22</v>
      </c>
      <c r="J10" s="33" t="s">
        <v>3</v>
      </c>
      <c r="K10" s="33"/>
      <c r="L10" s="33"/>
      <c r="M10" s="33"/>
      <c r="N10" s="24">
        <v>7.0000000000000007E-2</v>
      </c>
      <c r="O10" s="25"/>
      <c r="P10" s="25"/>
      <c r="Q10" s="25"/>
    </row>
    <row r="11" spans="1:24" ht="15" thickBot="1" x14ac:dyDescent="0.35">
      <c r="C11" s="43"/>
      <c r="D11" s="43"/>
      <c r="E11" s="43"/>
      <c r="F11" s="43"/>
      <c r="G11" s="1"/>
      <c r="J11" s="33" t="s">
        <v>14</v>
      </c>
      <c r="K11" s="33"/>
      <c r="L11" s="33"/>
      <c r="M11" s="33"/>
      <c r="N11" s="33"/>
      <c r="O11" s="33"/>
      <c r="P11" s="33"/>
      <c r="Q11" s="26">
        <f>N7</f>
        <v>2826.7799999999997</v>
      </c>
    </row>
    <row r="12" spans="1:24" ht="15" thickBot="1" x14ac:dyDescent="0.35">
      <c r="J12" s="33"/>
      <c r="K12" s="33"/>
      <c r="L12" s="33"/>
      <c r="M12" s="33"/>
      <c r="N12" s="33"/>
      <c r="O12" s="33"/>
      <c r="P12" s="33"/>
      <c r="Q12" s="27"/>
    </row>
    <row r="15" spans="1:24" x14ac:dyDescent="0.3">
      <c r="B15" s="33"/>
      <c r="C15" s="33"/>
      <c r="D15" s="33"/>
      <c r="E15" s="33"/>
      <c r="F15" s="33" t="s">
        <v>4</v>
      </c>
      <c r="G15" s="33"/>
      <c r="H15" s="33" t="s">
        <v>5</v>
      </c>
      <c r="I15" s="33"/>
      <c r="J15" s="33"/>
      <c r="K15" s="33"/>
      <c r="L15" s="33"/>
    </row>
    <row r="16" spans="1:24" ht="15" thickBot="1" x14ac:dyDescent="0.35">
      <c r="B16" s="33"/>
      <c r="C16" s="33"/>
      <c r="D16" s="33"/>
      <c r="E16" s="33"/>
      <c r="F16" s="33">
        <v>-1</v>
      </c>
      <c r="G16" s="33"/>
      <c r="H16" s="19">
        <v>0</v>
      </c>
      <c r="I16" s="19">
        <v>1</v>
      </c>
      <c r="J16" s="19">
        <v>2</v>
      </c>
      <c r="K16" s="19">
        <v>3</v>
      </c>
      <c r="L16" s="19">
        <v>4</v>
      </c>
      <c r="Q16" s="44" t="s">
        <v>26</v>
      </c>
      <c r="R16" s="44"/>
      <c r="S16" s="44"/>
      <c r="T16" s="47"/>
    </row>
    <row r="17" spans="2:20" ht="15" thickBot="1" x14ac:dyDescent="0.35">
      <c r="B17" s="35" t="s">
        <v>6</v>
      </c>
      <c r="C17" s="35"/>
      <c r="D17" s="35"/>
      <c r="E17" s="35"/>
      <c r="F17" s="39">
        <f>F10</f>
        <v>6873.22</v>
      </c>
      <c r="G17" s="40"/>
      <c r="H17" s="3">
        <f>F10</f>
        <v>6873.22</v>
      </c>
      <c r="I17" s="3">
        <f>F10</f>
        <v>6873.22</v>
      </c>
      <c r="J17" s="3">
        <f>F10</f>
        <v>6873.22</v>
      </c>
      <c r="K17" s="3">
        <f>F10</f>
        <v>6873.22</v>
      </c>
      <c r="L17" s="3">
        <f>F10</f>
        <v>6873.22</v>
      </c>
      <c r="Q17" s="45" t="s">
        <v>25</v>
      </c>
      <c r="R17" s="45"/>
      <c r="S17" s="46"/>
      <c r="T17" s="15">
        <v>250</v>
      </c>
    </row>
    <row r="18" spans="2:20" ht="15" thickBot="1" x14ac:dyDescent="0.35">
      <c r="B18" s="35" t="s">
        <v>7</v>
      </c>
      <c r="C18" s="35"/>
      <c r="D18" s="35"/>
      <c r="E18" s="35"/>
      <c r="F18" s="39">
        <f>O3</f>
        <v>9700</v>
      </c>
      <c r="G18" s="40"/>
      <c r="H18" s="4">
        <f>O3</f>
        <v>9700</v>
      </c>
      <c r="I18" s="4">
        <f>O3</f>
        <v>9700</v>
      </c>
      <c r="J18" s="4">
        <f>O3</f>
        <v>9700</v>
      </c>
      <c r="K18" s="4">
        <f>O3</f>
        <v>9700</v>
      </c>
      <c r="L18" s="4">
        <f>O3</f>
        <v>9700</v>
      </c>
      <c r="Q18" s="45" t="s">
        <v>23</v>
      </c>
      <c r="R18" s="45"/>
      <c r="S18" s="46"/>
      <c r="T18" s="16">
        <v>90</v>
      </c>
    </row>
    <row r="19" spans="2:20" ht="15" thickBot="1" x14ac:dyDescent="0.35">
      <c r="B19" s="35" t="s">
        <v>8</v>
      </c>
      <c r="C19" s="35"/>
      <c r="D19" s="35"/>
      <c r="E19" s="35"/>
      <c r="F19" s="39">
        <f>F18-F17</f>
        <v>2826.7799999999997</v>
      </c>
      <c r="G19" s="40"/>
      <c r="H19" s="3">
        <f>H18-H17</f>
        <v>2826.7799999999997</v>
      </c>
      <c r="I19" s="3">
        <f t="shared" ref="I19:L19" si="0">I18-I17</f>
        <v>2826.7799999999997</v>
      </c>
      <c r="J19" s="3">
        <f t="shared" si="0"/>
        <v>2826.7799999999997</v>
      </c>
      <c r="K19" s="3">
        <f t="shared" si="0"/>
        <v>2826.7799999999997</v>
      </c>
      <c r="L19" s="3">
        <f t="shared" si="0"/>
        <v>2826.7799999999997</v>
      </c>
      <c r="Q19" s="45" t="s">
        <v>24</v>
      </c>
      <c r="R19" s="45"/>
      <c r="S19" s="46"/>
      <c r="T19" s="16">
        <v>120</v>
      </c>
    </row>
    <row r="20" spans="2:20" ht="15" thickBot="1" x14ac:dyDescent="0.35">
      <c r="B20" s="35" t="s">
        <v>9</v>
      </c>
      <c r="C20" s="35"/>
      <c r="D20" s="35"/>
      <c r="E20" s="35"/>
      <c r="F20" s="39">
        <f>(1+N10)^F16</f>
        <v>0.93457943925233644</v>
      </c>
      <c r="G20" s="40"/>
      <c r="H20" s="3">
        <f>(1+$N$10)^H16</f>
        <v>1</v>
      </c>
      <c r="I20" s="3">
        <f t="shared" ref="I20:L20" si="1">(1+$N$10)^I16</f>
        <v>1.07</v>
      </c>
      <c r="J20" s="3">
        <f t="shared" si="1"/>
        <v>1.1449</v>
      </c>
      <c r="K20" s="3">
        <f t="shared" si="1"/>
        <v>1.2250430000000001</v>
      </c>
      <c r="L20" s="3">
        <f t="shared" si="1"/>
        <v>1.31079601</v>
      </c>
      <c r="Q20" s="45" t="s">
        <v>29</v>
      </c>
      <c r="R20" s="45"/>
      <c r="S20" s="46"/>
      <c r="T20" s="16">
        <f>SUM(T17:T19)</f>
        <v>460</v>
      </c>
    </row>
    <row r="21" spans="2:20" ht="15" thickBot="1" x14ac:dyDescent="0.35">
      <c r="B21" s="35" t="s">
        <v>10</v>
      </c>
      <c r="C21" s="35"/>
      <c r="D21" s="35"/>
      <c r="E21" s="35"/>
      <c r="F21" s="41">
        <f>F19/F20</f>
        <v>3024.6545999999998</v>
      </c>
      <c r="G21" s="42"/>
      <c r="H21" s="5">
        <f t="shared" ref="H21:J21" si="2">H19/H20</f>
        <v>2826.7799999999997</v>
      </c>
      <c r="I21" s="6">
        <f t="shared" si="2"/>
        <v>2641.8504672897193</v>
      </c>
      <c r="J21" s="41">
        <f t="shared" si="2"/>
        <v>2469.019128308149</v>
      </c>
      <c r="K21" s="42"/>
      <c r="L21" s="7">
        <f t="shared" ref="L21" si="3">L19/L20</f>
        <v>2156.5369275117032</v>
      </c>
      <c r="Q21" s="45" t="s">
        <v>27</v>
      </c>
      <c r="R21" s="45"/>
      <c r="S21" s="46"/>
      <c r="T21" s="16">
        <f>T20/2</f>
        <v>230</v>
      </c>
    </row>
    <row r="22" spans="2:20" ht="15" thickBot="1" x14ac:dyDescent="0.35">
      <c r="B22" s="35" t="s">
        <v>11</v>
      </c>
      <c r="C22" s="35"/>
      <c r="D22" s="35"/>
      <c r="E22" s="35"/>
      <c r="F22" s="8"/>
      <c r="G22" s="9"/>
      <c r="H22" s="9"/>
      <c r="I22" s="9"/>
      <c r="J22" s="9"/>
      <c r="K22" s="9"/>
      <c r="L22" s="3">
        <f>SUM(F21:L21)</f>
        <v>13118.841123109571</v>
      </c>
      <c r="Q22" s="45" t="s">
        <v>28</v>
      </c>
      <c r="R22" s="45"/>
      <c r="S22" s="46"/>
      <c r="T22" s="48">
        <v>236</v>
      </c>
    </row>
    <row r="23" spans="2:20" ht="15" thickBot="1" x14ac:dyDescent="0.35">
      <c r="B23" s="35" t="s">
        <v>12</v>
      </c>
      <c r="C23" s="35"/>
      <c r="D23" s="35"/>
      <c r="E23" s="35"/>
      <c r="F23" s="36"/>
      <c r="G23" s="37"/>
      <c r="H23" s="37"/>
      <c r="I23" s="37"/>
      <c r="J23" s="37"/>
      <c r="K23" s="38"/>
      <c r="L23" s="12">
        <f>L22/SUM(F17+F17)</f>
        <v>0.9543446247253522</v>
      </c>
    </row>
    <row r="30" spans="2:20" x14ac:dyDescent="0.3">
      <c r="O30" s="18"/>
    </row>
  </sheetData>
  <mergeCells count="40">
    <mergeCell ref="Q21:S21"/>
    <mergeCell ref="Q22:S22"/>
    <mergeCell ref="Q20:S20"/>
    <mergeCell ref="Q17:S17"/>
    <mergeCell ref="Q18:S18"/>
    <mergeCell ref="Q19:S19"/>
    <mergeCell ref="Q16:T16"/>
    <mergeCell ref="B23:E23"/>
    <mergeCell ref="F23:K23"/>
    <mergeCell ref="B18:E18"/>
    <mergeCell ref="F18:G18"/>
    <mergeCell ref="B19:E19"/>
    <mergeCell ref="F19:G19"/>
    <mergeCell ref="B20:E20"/>
    <mergeCell ref="F20:G20"/>
    <mergeCell ref="B21:E21"/>
    <mergeCell ref="F21:G21"/>
    <mergeCell ref="J21:K21"/>
    <mergeCell ref="J11:P11"/>
    <mergeCell ref="C6:E6"/>
    <mergeCell ref="C7:E7"/>
    <mergeCell ref="C10:E10"/>
    <mergeCell ref="B22:E22"/>
    <mergeCell ref="J12:P12"/>
    <mergeCell ref="B15:E16"/>
    <mergeCell ref="F15:G15"/>
    <mergeCell ref="H15:L15"/>
    <mergeCell ref="F16:G16"/>
    <mergeCell ref="B17:E17"/>
    <mergeCell ref="F17:G17"/>
    <mergeCell ref="C11:F11"/>
    <mergeCell ref="J10:M10"/>
    <mergeCell ref="P4:W4"/>
    <mergeCell ref="P5:W5"/>
    <mergeCell ref="P6:W6"/>
    <mergeCell ref="J7:M7"/>
    <mergeCell ref="J3:N3"/>
    <mergeCell ref="J4:M4"/>
    <mergeCell ref="J5:M5"/>
    <mergeCell ref="J6:M6"/>
  </mergeCells>
  <conditionalFormatting sqref="Q17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Procjena isplativosti</dc:title>
  <dc:creator>Faruk Obradović</dc:creator>
  <cp:lastModifiedBy>Faruk</cp:lastModifiedBy>
  <dcterms:created xsi:type="dcterms:W3CDTF">2020-01-03T16:47:33Z</dcterms:created>
  <dcterms:modified xsi:type="dcterms:W3CDTF">2020-02-10T14:33:42Z</dcterms:modified>
</cp:coreProperties>
</file>