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8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worksheets/sheet8.xml" ContentType="application/vnd.openxmlformats-officedocument.spreadsheetml.worksheet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3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  <sheet name="R+L NEO" sheetId="6" state="visible" r:id="rId6"/>
    <sheet name="Reading NEO" sheetId="7" state="visible" r:id="rId7"/>
    <sheet name="Listening NEO" sheetId="8" state="visible" r:id="rId8"/>
    <sheet name="Plots NEO" sheetId="9" state="visible" r:id="rId9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<sst xmlns="http://schemas.openxmlformats.org/spreadsheetml/2006/main" count="121" uniqueCount="121">
  <si>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</si>
  <si>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</si>
  <si>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</si>
  <si>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</si>
  <si>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</si>
  <si>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</si>
  <si>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</si>
  <si>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</si>
  <si>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</si>
  <si>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</si>
  <si>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</si>
  <si>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</si>
  <si>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</si>
  <si>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</si>
  <si>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</si>
  <si>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</si>
  <si>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</si>
  <si>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</si>
  <si>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</si>
  <si>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Mean</t>
  </si>
  <si>
    <t>RQtype-average</t>
  </si>
  <si>
    <t>LQtype-average</t>
  </si>
  <si>
    <t>R</t>
  </si>
  <si>
    <t>L</t>
  </si>
  <si>
    <t>P1</t>
  </si>
  <si>
    <t>P2</t>
  </si>
  <si>
    <t>P3</t>
  </si>
  <si>
    <t>Set1</t>
  </si>
  <si>
    <t>Set2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</si>
  <si>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</si>
  <si>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</si>
  <si>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</si>
  <si>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</si>
  <si>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</si>
  <si>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</si>
  <si>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</si>
  <si>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</si>
  <si>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</si>
  <si>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</si>
  <si>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</si>
  <si>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</si>
  <si>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</si>
  <si>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</si>
  <si>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</si>
  <si>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</si>
  <si>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</si>
  <si>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</si>
  <si>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</si>
  <si>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</si>
  <si>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</si>
  <si>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</si>
  <si>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</si>
  <si>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</si>
  <si>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</si>
  <si>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</si>
  <si>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sleepy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</si>
  <si>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</si>
  <si>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</si>
  <si>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</si>
  <si>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</si>
  <si>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</si>
  <si>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</si>
  <si>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</si>
  <si>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</si>
  <si>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</si>
  <si>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</si>
  <si>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</si>
  <si>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</si>
  <si>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</si>
  <si>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</si>
  <si>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</si>
  <si>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</si>
  <si>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</si>
  <si>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</si>
  <si>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</si>
  <si>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</si>
  <si>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</si>
  <si>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</si>
  <si>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</si>
  <si>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</si>
  <si>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</si>
  <si>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</si>
  <si>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</si>
  <si>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</si>
  <si>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</si>
  <si>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T43</t>
  </si>
  <si>
    <t>T44</t>
  </si>
  <si>
    <t>T45</t>
  </si>
  <si>
    <t>#lecture/conversation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</si>
  <si>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</si>
  <si>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</si>
  <si>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</si>
  <si>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</si>
  <si>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</si>
  <si>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</si>
  <si>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</si>
  <si>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</si>
  <si>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</si>
  <si>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</si>
  <si>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</si>
  <si>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Mean-R</t>
  </si>
  <si>
    <t>Mean-L</t>
  </si>
  <si>
    <t>R-MA</t>
  </si>
  <si>
    <t>L-MA</t>
  </si>
  <si>
    <t>Time-R</t>
  </si>
  <si>
    <t>Time-R-MA</t>
  </si>
  <si>
    <t>Time-L</t>
  </si>
  <si>
    <t>Time-L-MA</t>
  </si>
  <si>
    <t>TPO-NEO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</si>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</sst>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20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i/>
      <sz val="11.000000"/>
      <color rgb="FF7F7F7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b/>
      <sz val="10.000000"/>
      <color rgb="FF3F3F3F"/>
      <name val="Calibri"/>
      <scheme val="minor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5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4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  <xf fontId="5" fillId="7" borderId="0" numFmtId="0" applyNumberFormat="0" applyFont="1" applyFill="0" applyBorder="0"/>
  </cellStyleXfs>
  <cellXfs count="182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6" fillId="0" borderId="3" numFmtId="0" xfId="0" applyFont="1" applyBorder="1" applyAlignment="1" applyProtection="0">
      <alignment horizontal="center" vertical="center"/>
      <protection hidden="0" locked="1"/>
    </xf>
    <xf fontId="6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7" fillId="0" borderId="2" numFmtId="0" xfId="0" applyFont="1" applyBorder="1" applyAlignment="1" applyProtection="0">
      <alignment horizontal="center"/>
      <protection hidden="0" locked="1"/>
    </xf>
    <xf fontId="7" fillId="0" borderId="3" numFmtId="0" xfId="0" applyFont="1" applyBorder="1" applyAlignment="1" applyProtection="0">
      <alignment horizontal="center"/>
      <protection hidden="0" locked="1"/>
    </xf>
    <xf fontId="7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6" fillId="0" borderId="7" numFmtId="0" xfId="0" applyFont="1" applyBorder="1" applyAlignment="1" applyProtection="0">
      <alignment horizontal="center" vertical="center"/>
      <protection hidden="0" locked="1"/>
    </xf>
    <xf fontId="6" fillId="0" borderId="8" numFmtId="0" xfId="0" applyFont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0" fillId="8" borderId="11" numFmtId="14" xfId="0" applyNumberFormat="1" applyFill="1" applyBorder="1" applyAlignment="1" applyProtection="0">
      <alignment horizontal="center" vertical="center"/>
      <protection hidden="0" locked="1"/>
    </xf>
    <xf fontId="0" fillId="8" borderId="11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8" borderId="3" numFmtId="2" xfId="0" applyNumberFormat="1" applyFill="1" applyBorder="1" applyAlignment="1" applyProtection="0">
      <alignment horizontal="center"/>
      <protection hidden="0" locked="1"/>
    </xf>
    <xf fontId="0" fillId="8" borderId="10" numFmtId="2" xfId="0" applyNumberFormat="1" applyFill="1" applyBorder="1" applyAlignment="1" applyProtection="0">
      <alignment horizontal="center"/>
      <protection hidden="0" locked="1"/>
    </xf>
    <xf fontId="8" fillId="8" borderId="2" numFmtId="2" xfId="0" applyNumberFormat="1" applyFont="1" applyFill="1" applyBorder="1" applyAlignment="1" applyProtection="0">
      <alignment horizontal="center"/>
      <protection hidden="0" locked="1"/>
    </xf>
    <xf fontId="8" fillId="8" borderId="0" numFmtId="2" xfId="0" applyNumberFormat="1" applyFont="1" applyFill="1" applyAlignment="1" applyProtection="0">
      <alignment horizontal="center"/>
      <protection hidden="0" locked="1"/>
    </xf>
    <xf fontId="0" fillId="8" borderId="2" numFmtId="2" xfId="0" applyNumberFormat="1" applyFill="1" applyBorder="1" applyAlignment="1" applyProtection="0">
      <alignment horizontal="center"/>
      <protection hidden="0" locked="1"/>
    </xf>
    <xf fontId="0" fillId="8" borderId="4" numFmtId="2" xfId="0" applyNumberFormat="1" applyFill="1" applyBorder="1" applyAlignment="1" applyProtection="0">
      <alignment horizontal="center"/>
      <protection hidden="0" locked="1"/>
    </xf>
    <xf fontId="9" fillId="0" borderId="2" numFmtId="2" xfId="0" applyNumberFormat="1" applyFont="1" applyBorder="1" applyAlignment="1" applyProtection="0">
      <alignment horizontal="center"/>
      <protection hidden="0" locked="1"/>
    </xf>
    <xf fontId="9" fillId="0" borderId="3" numFmtId="2" xfId="0" applyNumberFormat="1" applyFont="1" applyBorder="1" applyAlignment="1" applyProtection="0">
      <alignment horizontal="center"/>
      <protection hidden="0" locked="1"/>
    </xf>
    <xf fontId="9" fillId="0" borderId="4" numFmtId="2" xfId="0" applyNumberFormat="1" applyFont="1" applyBorder="1" applyAlignment="1" applyProtection="0">
      <alignment horizontal="center"/>
      <protection hidden="0" locked="1"/>
    </xf>
    <xf fontId="0" fillId="8" borderId="5" numFmtId="14" xfId="0" applyNumberFormat="1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10" fillId="0" borderId="6" numFmtId="2" xfId="0" applyNumberFormat="1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7" numFmtId="2" xfId="0" applyNumberFormat="1" applyFont="1" applyBorder="1" applyAlignment="1" applyProtection="0">
      <alignment horizontal="center"/>
      <protection hidden="0" locked="1"/>
    </xf>
    <xf fontId="11" fillId="0" borderId="6" numFmtId="2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Alignment="1" applyProtection="0">
      <alignment horizontal="center"/>
      <protection hidden="0" locked="1"/>
    </xf>
    <xf fontId="13" fillId="0" borderId="0" numFmtId="0" xfId="0" applyFont="1" applyAlignment="1" applyProtection="0">
      <alignment horizontal="center"/>
      <protection hidden="0" locked="1"/>
    </xf>
    <xf fontId="13" fillId="0" borderId="10" numFmtId="0" xfId="0" applyFont="1" applyBorder="1" applyAlignment="1" applyProtection="0">
      <alignment horizontal="center"/>
      <protection hidden="0" locked="1"/>
    </xf>
    <xf fontId="13" fillId="0" borderId="7" numFmtId="0" xfId="0" applyFont="1" applyBorder="1" applyAlignment="1" applyProtection="0">
      <alignment horizontal="center"/>
      <protection hidden="0" locked="1"/>
    </xf>
    <xf fontId="13" fillId="0" borderId="8" numFmtId="0" xfId="0" applyFont="1" applyBorder="1" applyAlignment="1" applyProtection="0">
      <alignment horizontal="center"/>
      <protection hidden="0" locked="1"/>
    </xf>
    <xf fontId="9" fillId="0" borderId="3" numFmtId="0" xfId="0" applyFont="1" applyBorder="1" applyAlignment="1" applyProtection="0">
      <alignment horizontal="center"/>
      <protection hidden="0" locked="1"/>
    </xf>
    <xf fontId="9" fillId="0" borderId="4" numFmtId="0" xfId="0" applyFont="1" applyBorder="1" applyAlignment="1" applyProtection="0">
      <alignment horizontal="center"/>
      <protection hidden="0" locked="1"/>
    </xf>
    <xf fontId="13" fillId="0" borderId="6" numFmtId="0" xfId="0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9" fillId="0" borderId="0" numFmtId="2" xfId="0" applyNumberFormat="1" applyFont="1" applyAlignment="1" applyProtection="0">
      <alignment horizontal="center"/>
      <protection hidden="0" locked="1"/>
    </xf>
    <xf fontId="9" fillId="0" borderId="10" numFmtId="2" xfId="0" applyNumberFormat="1" applyFont="1" applyBorder="1" applyAlignment="1" applyProtection="0">
      <alignment horizontal="center"/>
      <protection hidden="0" locked="1"/>
    </xf>
    <xf fontId="9" fillId="0" borderId="0" numFmtId="0" xfId="0" applyFont="1" applyAlignment="1" applyProtection="0">
      <alignment horizontal="center"/>
      <protection hidden="0" locked="1"/>
    </xf>
    <xf fontId="9" fillId="0" borderId="10" numFmtId="0" xfId="0" applyFont="1" applyBorder="1" applyAlignment="1" applyProtection="0">
      <alignment horizontal="center"/>
      <protection hidden="0" locked="1"/>
    </xf>
    <xf fontId="9" fillId="0" borderId="2" numFmtId="0" xfId="0" applyFont="1" applyBorder="1" applyAlignment="1" applyProtection="0">
      <alignment horizont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8" fillId="8" borderId="10" numFmtId="2" xfId="0" applyNumberFormat="1" applyFont="1" applyFill="1" applyBorder="1" applyAlignment="1" applyProtection="0">
      <alignment horizontal="center"/>
      <protection hidden="0" locked="1"/>
    </xf>
    <xf fontId="9" fillId="0" borderId="9" numFmtId="0" xfId="0" applyFont="1" applyBorder="1" applyAlignment="1" applyProtection="0">
      <alignment horizontal="center"/>
      <protection hidden="0" locked="1"/>
    </xf>
    <xf fontId="12" fillId="0" borderId="6" numFmtId="2" xfId="0" applyNumberFormat="1" applyFont="1" applyBorder="1" applyAlignment="1" applyProtection="0">
      <alignment horizontal="center"/>
      <protection hidden="0" locked="1"/>
    </xf>
    <xf fontId="12" fillId="0" borderId="8" numFmtId="2" xfId="0" applyNumberFormat="1" applyFon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8" borderId="0" numFmtId="2" xfId="0" applyNumberFormat="1" applyFill="1" applyAlignment="1" applyProtection="0">
      <alignment horizontal="center"/>
      <protection hidden="0" locked="1"/>
    </xf>
    <xf fontId="8" fillId="8" borderId="9" numFmtId="2" xfId="0" applyNumberFormat="1" applyFont="1" applyFill="1" applyBorder="1" applyAlignment="1" applyProtection="0">
      <alignment horizontal="center"/>
      <protection hidden="0" locked="1"/>
    </xf>
    <xf fontId="0" fillId="0" borderId="6" numFmtId="2" xfId="0" applyNumberFormat="1" applyBorder="1" applyAlignment="1" applyProtection="0">
      <alignment horizont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8" borderId="11" numFmtId="0" xfId="0" applyFill="1" applyBorder="1" applyAlignment="1" applyProtection="0">
      <alignment horizontal="center"/>
      <protection hidden="0" locked="1"/>
    </xf>
    <xf fontId="0" fillId="8" borderId="5" numFmtId="0" xfId="0" applyFill="1" applyBorder="1" applyAlignment="1" applyProtection="0">
      <alignment horizontal="center"/>
      <protection hidden="0" locked="1"/>
    </xf>
    <xf fontId="0" fillId="8" borderId="9" numFmtId="2" xfId="0" applyNumberFormat="1" applyFill="1" applyBorder="1" applyAlignment="1" applyProtection="0">
      <alignment horizontal="center"/>
      <protection hidden="0" locked="1"/>
    </xf>
    <xf fontId="0" fillId="9" borderId="5" numFmtId="0" xfId="0" applyFill="1" applyBorder="1" applyAlignment="1" applyProtection="0">
      <alignment horizontal="center" vertical="center"/>
      <protection hidden="0" locked="1"/>
    </xf>
    <xf fontId="0" fillId="9" borderId="11" numFmtId="0" xfId="0" applyFill="1" applyBorder="1" applyAlignment="1" applyProtection="0">
      <alignment horizontal="center" vertical="center"/>
      <protection hidden="0" locked="1"/>
    </xf>
    <xf fontId="0" fillId="9" borderId="14" numFmtId="0" xfId="0" applyFill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10" borderId="11" numFmtId="14" xfId="0" applyNumberFormat="1" applyFill="1" applyBorder="1" applyAlignment="1" applyProtection="0">
      <alignment horizontal="center" vertical="center"/>
      <protection hidden="0" locked="1"/>
    </xf>
    <xf fontId="0" fillId="10" borderId="11" numFmtId="0" xfId="0" applyFill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2" fillId="4" borderId="0" numFmtId="0" xfId="10" applyFont="1" applyFill="1" applyAlignment="1" applyProtection="0">
      <alignment horizontal="center" vertical="center"/>
      <protection hidden="0" locked="1"/>
    </xf>
    <xf fontId="0" fillId="10" borderId="5" numFmtId="14" xfId="0" applyNumberFormat="1" applyFill="1" applyBorder="1" applyAlignment="1" applyProtection="0">
      <alignment horizontal="center" vertical="center"/>
      <protection hidden="0" locked="1"/>
    </xf>
    <xf fontId="0" fillId="10" borderId="5" numFmtId="0" xfId="0" applyFill="1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15" numFmtId="0" xfId="0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10" borderId="14" numFmtId="0" xfId="0" applyFill="1" applyBorder="1" applyAlignment="1" applyProtection="0">
      <alignment horizontal="center" vertical="center"/>
      <protection hidden="0" locked="1"/>
    </xf>
    <xf fontId="3" fillId="5" borderId="7" numFmtId="0" xfId="11" applyFont="1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14" fillId="0" borderId="2" numFmtId="10" xfId="0" applyNumberFormat="1" applyFont="1" applyBorder="1" applyAlignment="1" applyProtection="0">
      <alignment horizontal="center" vertical="center"/>
      <protection hidden="0" locked="1"/>
    </xf>
    <xf fontId="14" fillId="0" borderId="4" numFmtId="0" xfId="0" applyFont="1" applyBorder="1" applyAlignment="1" applyProtection="0">
      <alignment vertical="center"/>
      <protection hidden="0" locked="1"/>
    </xf>
    <xf fontId="3" fillId="5" borderId="16" numFmtId="0" xfId="11" applyFont="1" applyFill="1" applyBorder="1" applyAlignment="1" applyProtection="0">
      <alignment horizontal="center" vertical="center"/>
      <protection hidden="0" locked="1"/>
    </xf>
    <xf fontId="2" fillId="4" borderId="15" numFmtId="0" xfId="10" applyFont="1" applyFill="1" applyBorder="1" applyAlignment="1" applyProtection="0">
      <alignment horizontal="center" vertical="center"/>
      <protection hidden="0" locked="1"/>
    </xf>
    <xf fontId="14" fillId="0" borderId="9" numFmtId="10" xfId="0" applyNumberFormat="1" applyFont="1" applyBorder="1" applyAlignment="1" applyProtection="0">
      <alignment horizontal="center" vertical="center"/>
      <protection hidden="0" locked="1"/>
    </xf>
    <xf fontId="14" fillId="0" borderId="10" numFmtId="0" xfId="0" applyFont="1" applyBorder="1" applyAlignment="1" applyProtection="0">
      <alignment vertical="center"/>
      <protection hidden="0" locked="1"/>
    </xf>
    <xf fontId="14" fillId="0" borderId="6" numFmtId="10" xfId="0" applyNumberFormat="1" applyFont="1" applyBorder="1" applyAlignment="1" applyProtection="0">
      <alignment horizontal="center" vertical="center"/>
      <protection hidden="0" locked="1"/>
    </xf>
    <xf fontId="14" fillId="0" borderId="8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10" borderId="11" numFmtId="14" xfId="0" applyNumberFormat="1" applyFill="1" applyBorder="1" applyAlignment="1" applyProtection="0">
      <alignment horizontal="center" vertical="center"/>
      <protection hidden="0" locked="1"/>
    </xf>
    <xf fontId="0" fillId="10" borderId="11" numFmtId="0" xfId="0" applyFill="1" applyBorder="1" applyAlignment="1" applyProtection="0">
      <alignment horizontal="center" vertical="center"/>
      <protection hidden="0" locked="1"/>
    </xf>
    <xf fontId="0" fillId="10" borderId="5" numFmtId="14" xfId="0" applyNumberFormat="1" applyFill="1" applyBorder="1" applyAlignment="1" applyProtection="0">
      <alignment horizontal="center" vertical="center"/>
      <protection hidden="0" locked="1"/>
    </xf>
    <xf fontId="0" fillId="10" borderId="17" numFmtId="14" xfId="0" applyNumberFormat="1" applyFill="1" applyBorder="1" applyAlignment="1" applyProtection="0">
      <alignment horizontal="center" vertical="center"/>
      <protection hidden="0" locked="1"/>
    </xf>
    <xf fontId="0" fillId="10" borderId="17" numFmtId="0" xfId="0" applyFill="1" applyBorder="1" applyAlignment="1" applyProtection="0">
      <alignment horizontal="center" vertical="center"/>
      <protection hidden="0" locked="1"/>
    </xf>
    <xf fontId="2" fillId="4" borderId="14" numFmtId="0" xfId="10" applyFont="1" applyFill="1" applyBorder="1" applyAlignment="1" applyProtection="0">
      <alignment horizontal="center" vertical="center"/>
      <protection hidden="0" locked="1"/>
    </xf>
    <xf fontId="6" fillId="0" borderId="10" numFmtId="0" xfId="0" applyFont="1" applyBorder="1" applyAlignment="1" applyProtection="0">
      <alignment horizontal="center" vertical="center"/>
      <protection hidden="0" locked="1"/>
    </xf>
    <xf fontId="14" fillId="0" borderId="3" numFmtId="10" xfId="0" applyNumberFormat="1" applyFont="1" applyBorder="1" applyAlignment="1" applyProtection="0">
      <alignment horizontal="center"/>
      <protection hidden="0" locked="1"/>
    </xf>
    <xf fontId="14" fillId="0" borderId="4" numFmtId="0" xfId="0" applyFont="1" applyBorder="1" applyAlignment="1" applyProtection="0">
      <alignment horizontal="left"/>
      <protection hidden="0" locked="1"/>
    </xf>
    <xf fontId="14" fillId="0" borderId="0" numFmtId="10" xfId="0" applyNumberFormat="1" applyFont="1" applyAlignment="1" applyProtection="0">
      <alignment horizontal="center"/>
      <protection hidden="0" locked="1"/>
    </xf>
    <xf fontId="14" fillId="0" borderId="10" numFmtId="0" xfId="0" applyFont="1" applyBorder="1" applyProtection="0">
      <protection hidden="0" locked="1"/>
    </xf>
    <xf fontId="14" fillId="0" borderId="7" numFmtId="10" xfId="0" applyNumberFormat="1" applyFont="1" applyBorder="1" applyAlignment="1" applyProtection="0">
      <alignment horizontal="center"/>
      <protection hidden="0" locked="1"/>
    </xf>
    <xf fontId="14" fillId="0" borderId="8" numFmtId="0" xfId="0" applyFont="1" applyBorder="1" applyProtection="0"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14" fillId="0" borderId="0" numFmtId="0" xfId="0" applyFont="1" applyProtection="0">
      <protection hidden="0" locked="1"/>
    </xf>
    <xf fontId="6" fillId="0" borderId="11" numFmtId="0" xfId="0" applyFont="1" applyBorder="1" applyAlignment="1" applyProtection="0">
      <alignment horizontal="center" vertical="center"/>
      <protection hidden="0" locked="1"/>
    </xf>
    <xf fontId="6" fillId="0" borderId="12" numFmtId="0" xfId="0" applyFont="1" applyBorder="1" applyAlignment="1" applyProtection="0">
      <alignment horizontal="center" vertical="center"/>
      <protection hidden="0" locked="1"/>
    </xf>
    <xf fontId="6" fillId="0" borderId="13" numFmtId="0" xfId="0" applyFont="1" applyBorder="1" applyAlignment="1" applyProtection="0">
      <alignment horizontal="center" vertical="center"/>
      <protection hidden="0" locked="1"/>
    </xf>
    <xf fontId="5" fillId="6" borderId="11" numFmtId="0" xfId="13" applyFont="1" applyFill="1" applyBorder="1" applyAlignment="1" applyProtection="0">
      <alignment horizontal="center"/>
      <protection hidden="0" locked="1"/>
    </xf>
    <xf fontId="5" fillId="0" borderId="11" numFmtId="0" xfId="13" applyFont="1" applyBorder="1" applyAlignment="1" applyProtection="0">
      <alignment horizontal="center"/>
      <protection hidden="0" locked="1"/>
    </xf>
    <xf fontId="5" fillId="0" borderId="5" numFmtId="0" xfId="13" applyFont="1" applyBorder="1" applyAlignment="1" applyProtection="0">
      <alignment horizontal="center"/>
      <protection hidden="0" locked="1"/>
    </xf>
    <xf fontId="15" fillId="6" borderId="14" numFmtId="2" xfId="12" applyNumberFormat="1" applyFont="1" applyFill="1" applyBorder="1" applyAlignment="1" applyProtection="0">
      <alignment horizontal="center"/>
      <protection hidden="0" locked="1"/>
    </xf>
    <xf fontId="15" fillId="6" borderId="15" numFmtId="2" xfId="12" applyNumberFormat="1" applyFont="1" applyFill="1" applyBorder="1" applyAlignment="1" applyProtection="0">
      <alignment horizontal="center"/>
      <protection hidden="0" locked="1"/>
    </xf>
    <xf fontId="7" fillId="0" borderId="16" numFmtId="2" xfId="0" applyNumberFormat="1" applyFont="1" applyBorder="1" applyAlignment="1" applyProtection="0">
      <alignment horizontal="center"/>
      <protection hidden="0" locked="1"/>
    </xf>
    <xf fontId="7" fillId="0" borderId="15" numFmtId="2" xfId="0" applyNumberFormat="1" applyFont="1" applyBorder="1" applyAlignment="1" applyProtection="0">
      <alignment horizontal="center"/>
      <protection hidden="0" locked="1"/>
    </xf>
    <xf fontId="7" fillId="0" borderId="15" numFmtId="164" xfId="0" applyNumberFormat="1" applyFont="1" applyBorder="1" applyAlignment="1" applyProtection="0">
      <alignment horizontal="center"/>
      <protection hidden="0" locked="1"/>
    </xf>
    <xf fontId="7" fillId="0" borderId="5" numFmtId="0" xfId="0" applyFont="1" applyBorder="1" applyAlignment="1" applyProtection="0">
      <alignment horizontal="center"/>
      <protection hidden="0" locked="1"/>
    </xf>
    <xf fontId="15" fillId="6" borderId="9" numFmtId="2" xfId="12" applyNumberFormat="1" applyFont="1" applyFill="1" applyBorder="1" applyAlignment="1" applyProtection="0">
      <alignment horizontal="center"/>
      <protection hidden="0" locked="1"/>
    </xf>
    <xf fontId="15" fillId="6" borderId="10" numFmtId="2" xfId="12" applyNumberFormat="1" applyFont="1" applyFill="1" applyBorder="1" applyAlignment="1" applyProtection="0">
      <alignment horizontal="center"/>
      <protection hidden="0" locked="1"/>
    </xf>
    <xf fontId="7" fillId="0" borderId="0" numFmtId="2" xfId="0" applyNumberFormat="1" applyFont="1" applyAlignment="1" applyProtection="0">
      <alignment horizontal="center"/>
      <protection hidden="0" locked="1"/>
    </xf>
    <xf fontId="7" fillId="0" borderId="10" numFmtId="2" xfId="0" applyNumberFormat="1" applyFont="1" applyBorder="1" applyAlignment="1" applyProtection="0">
      <alignment horizontal="center"/>
      <protection hidden="0" locked="1"/>
    </xf>
    <xf fontId="15" fillId="6" borderId="6" numFmtId="2" xfId="12" applyNumberFormat="1" applyFont="1" applyFill="1" applyBorder="1" applyAlignment="1" applyProtection="0">
      <alignment horizontal="center"/>
      <protection hidden="0" locked="1"/>
    </xf>
    <xf fontId="15" fillId="6" borderId="8" numFmtId="2" xfId="12" applyNumberFormat="1" applyFont="1" applyFill="1" applyBorder="1" applyAlignment="1" applyProtection="0">
      <alignment horizontal="center"/>
      <protection hidden="0" locked="1"/>
    </xf>
    <xf fontId="7" fillId="0" borderId="7" numFmtId="2" xfId="0" applyNumberFormat="1" applyFont="1" applyBorder="1" applyAlignment="1" applyProtection="0">
      <alignment horizontal="center"/>
      <protection hidden="0" locked="1"/>
    </xf>
    <xf fontId="7" fillId="0" borderId="8" numFmtId="2" xfId="0" applyNumberFormat="1" applyFont="1" applyBorder="1" applyAlignment="1" applyProtection="0">
      <alignment horizontal="center"/>
      <protection hidden="0" locked="1"/>
    </xf>
    <xf fontId="16" fillId="0" borderId="0" numFmtId="0" xfId="0" applyFont="1" applyAlignment="1" applyProtection="0">
      <alignment horizontal="center" vertical="center" wrapText="1"/>
    </xf>
    <xf fontId="16" fillId="0" borderId="18" numFmtId="0" xfId="0" applyFont="1" applyBorder="1" applyAlignment="1" applyProtection="0">
      <alignment horizontal="center" vertical="center" wrapText="1"/>
    </xf>
    <xf fontId="17" fillId="0" borderId="0" numFmtId="0" xfId="0" applyFont="1" applyAlignment="1" applyProtection="0">
      <alignment horizontal="center" vertical="center" wrapText="1"/>
      <protection hidden="1"/>
    </xf>
    <xf fontId="16" fillId="0" borderId="19" numFmtId="0" xfId="0" applyFont="1" applyBorder="1" applyAlignment="1" applyProtection="0">
      <alignment horizontal="center" vertical="center" wrapText="1"/>
    </xf>
    <xf fontId="18" fillId="11" borderId="20" numFmtId="0" xfId="0" applyFont="1" applyFill="1" applyBorder="1" applyAlignment="1" applyProtection="0">
      <alignment horizontal="center" vertical="center" wrapText="1"/>
    </xf>
    <xf fontId="18" fillId="11" borderId="21" numFmtId="0" xfId="0" applyFont="1" applyFill="1" applyBorder="1" applyAlignment="1" applyProtection="0">
      <alignment horizontal="center" vertical="center" wrapText="1"/>
    </xf>
    <xf fontId="18" fillId="11" borderId="22" numFmtId="0" xfId="0" applyFont="1" applyFill="1" applyBorder="1" applyAlignment="1" applyProtection="0">
      <alignment horizontal="center" vertical="center" wrapText="1"/>
    </xf>
    <xf fontId="19" fillId="12" borderId="23" numFmtId="0" xfId="0" applyFont="1" applyFill="1" applyBorder="1" applyAlignment="1" applyProtection="0">
      <alignment horizontal="center" vertical="center" wrapText="1"/>
    </xf>
    <xf fontId="19" fillId="13" borderId="24" numFmtId="0" xfId="0" applyFont="1" applyFill="1" applyBorder="1" applyAlignment="1" applyProtection="0">
      <alignment horizontal="center" vertical="center" wrapText="1"/>
    </xf>
    <xf fontId="19" fillId="13" borderId="25" numFmtId="0" xfId="0" applyFont="1" applyFill="1" applyBorder="1" applyAlignment="1" applyProtection="0">
      <alignment horizontal="center" vertical="center" wrapText="1"/>
    </xf>
    <xf fontId="19" fillId="13" borderId="26" numFmtId="0" xfId="0" applyFont="1" applyFill="1" applyBorder="1" applyAlignment="1" applyProtection="0">
      <alignment horizontal="center" vertical="center" wrapText="1"/>
    </xf>
    <xf fontId="19" fillId="12" borderId="27" numFmtId="0" xfId="0" applyFont="1" applyFill="1" applyBorder="1" applyAlignment="1" applyProtection="0">
      <alignment horizontal="center" vertical="center" wrapText="1"/>
    </xf>
    <xf fontId="19" fillId="13" borderId="28" numFmtId="0" xfId="0" applyFont="1" applyFill="1" applyBorder="1" applyAlignment="1" applyProtection="0">
      <alignment horizontal="center" vertical="center" wrapText="1"/>
    </xf>
    <xf fontId="19" fillId="13" borderId="29" numFmtId="0" xfId="0" applyFont="1" applyFill="1" applyBorder="1" applyAlignment="1" applyProtection="0">
      <alignment horizontal="center" vertical="center" wrapText="1"/>
    </xf>
    <xf fontId="19" fillId="13" borderId="27" numFmtId="0" xfId="0" applyFont="1" applyFill="1" applyBorder="1" applyAlignment="1" applyProtection="0">
      <alignment horizontal="center" vertical="center" wrapText="1"/>
    </xf>
    <xf fontId="19" fillId="0" borderId="28" numFmtId="0" xfId="0" applyFont="1" applyBorder="1" applyAlignment="1" applyProtection="0">
      <alignment horizontal="center" vertical="center" wrapText="1"/>
      <protection locked="0"/>
    </xf>
    <xf fontId="19" fillId="0" borderId="29" numFmtId="0" xfId="0" applyFont="1" applyBorder="1" applyAlignment="1" applyProtection="0">
      <alignment horizontal="center" vertical="center" wrapText="1"/>
      <protection locked="0"/>
    </xf>
    <xf fontId="19" fillId="13" borderId="30" numFmtId="0" xfId="0" applyFont="1" applyFill="1" applyBorder="1" applyAlignment="1" applyProtection="0">
      <alignment horizontal="center" vertical="center" wrapText="1"/>
    </xf>
    <xf fontId="19" fillId="0" borderId="31" numFmtId="0" xfId="0" applyFont="1" applyBorder="1" applyAlignment="1" applyProtection="0">
      <alignment horizontal="center" vertical="center" wrapText="1"/>
      <protection locked="0"/>
    </xf>
    <xf fontId="19" fillId="0" borderId="32" numFmtId="0" xfId="0" applyFont="1" applyBorder="1" applyAlignment="1" applyProtection="0">
      <alignment horizontal="center" vertical="center" wrapText="1"/>
      <protection locked="0"/>
    </xf>
    <xf fontId="19" fillId="0" borderId="0" numFmtId="0" xfId="0" applyFont="1" applyAlignment="1" applyProtection="0">
      <alignment horizontal="center" vertical="center" wrapText="1"/>
    </xf>
    <xf fontId="19" fillId="0" borderId="33" numFmtId="0" xfId="0" applyFont="1" applyBorder="1" applyAlignment="1" applyProtection="0">
      <alignment horizontal="center" vertical="center" wrapText="1"/>
    </xf>
    <xf fontId="19" fillId="0" borderId="19" numFmtId="0" xfId="0" applyFont="1" applyBorder="1" applyAlignment="1" applyProtection="0">
      <alignment horizontal="center" vertical="center" wrapText="1"/>
    </xf>
    <xf fontId="19" fillId="13" borderId="23" numFmtId="0" xfId="0" applyFont="1" applyFill="1" applyBorder="1" applyAlignment="1" applyProtection="0">
      <alignment horizontal="center" vertical="center" wrapText="1"/>
    </xf>
    <xf fontId="19" fillId="13" borderId="34" numFmtId="0" xfId="0" applyFont="1" applyFill="1" applyBorder="1" applyAlignment="1" applyProtection="0">
      <alignment horizontal="center" vertical="center" wrapText="1"/>
    </xf>
    <xf fontId="18" fillId="13" borderId="35" numFmtId="0" xfId="0" applyFont="1" applyFill="1" applyBorder="1" applyAlignment="1" applyProtection="0">
      <alignment horizontal="center" vertical="center" wrapText="1"/>
    </xf>
    <xf fontId="19" fillId="0" borderId="30" numFmtId="0" xfId="0" applyFont="1" applyBorder="1" applyAlignment="1" applyProtection="0">
      <alignment horizontal="center" vertical="center" wrapText="1"/>
    </xf>
    <xf fontId="19" fillId="0" borderId="31" numFmtId="2" xfId="0" applyNumberFormat="1" applyFont="1" applyBorder="1" applyAlignment="1" applyProtection="0">
      <alignment horizontal="center" vertical="center" wrapText="1"/>
    </xf>
    <xf fontId="18" fillId="14" borderId="32" numFmtId="0" xfId="0" applyFont="1" applyFill="1" applyBorder="1" applyAlignment="1" applyProtection="0">
      <alignment horizontal="center" vertical="center" wrapText="1"/>
    </xf>
    <xf fontId="19" fillId="0" borderId="18" numFmtId="0" xfId="0" applyFont="1" applyBorder="1" applyAlignment="1" applyProtection="0">
      <alignment horizontal="center" vertical="center" wrapText="1"/>
    </xf>
    <xf fontId="18" fillId="11" borderId="36" numFmtId="0" xfId="0" applyFont="1" applyFill="1" applyBorder="1" applyAlignment="1" applyProtection="0">
      <alignment horizontal="center" vertical="center" wrapText="1"/>
    </xf>
    <xf fontId="18" fillId="11" borderId="33" numFmtId="0" xfId="0" applyFont="1" applyFill="1" applyBorder="1" applyAlignment="1" applyProtection="0">
      <alignment horizontal="center" vertical="center" wrapText="1"/>
    </xf>
    <xf fontId="18" fillId="11" borderId="37" numFmtId="0" xfId="0" applyFont="1" applyFill="1" applyBorder="1" applyAlignment="1" applyProtection="0">
      <alignment horizontal="center" vertical="center" wrapText="1"/>
    </xf>
    <xf fontId="19" fillId="0" borderId="38" numFmtId="0" xfId="0" applyFont="1" applyBorder="1" applyAlignment="1" applyProtection="0">
      <alignment horizontal="center" vertical="center" wrapText="1"/>
      <protection locked="0"/>
    </xf>
    <xf fontId="19" fillId="0" borderId="39" numFmtId="0" xfId="0" applyFont="1" applyBorder="1" applyAlignment="1" applyProtection="0">
      <alignment horizontal="center" vertical="center" wrapText="1"/>
      <protection locked="0"/>
    </xf>
    <xf fontId="19" fillId="0" borderId="40" numFmtId="0" xfId="0" applyFont="1" applyBorder="1" applyAlignment="1" applyProtection="0">
      <alignment horizontal="center" vertical="center" wrapText="1"/>
      <protection locked="0"/>
    </xf>
    <xf fontId="19" fillId="0" borderId="41" numFmtId="0" xfId="0" applyFont="1" applyBorder="1" applyAlignment="1" applyProtection="0">
      <alignment horizontal="center" vertical="center" wrapText="1"/>
      <protection locked="0"/>
    </xf>
    <xf fontId="19" fillId="0" borderId="42" numFmtId="0" xfId="0" applyFont="1" applyBorder="1" applyAlignment="1" applyProtection="0">
      <alignment horizontal="center" vertical="center" wrapText="1"/>
      <protection locked="0"/>
    </xf>
    <xf fontId="19" fillId="0" borderId="43" numFmtId="0" xfId="0" applyFont="1" applyBorder="1" applyAlignment="1" applyProtection="0">
      <alignment horizontal="center" vertical="center" wrapText="1"/>
      <protection locked="0"/>
    </xf>
  </cellXfs>
  <cellStyles count="1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  <cellStyle name="Explanatory Text" xfId="1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00"/>
          <c:y val="0.076710"/>
          <c:w val="0.879940"/>
          <c:h val="0.755000"/>
        </c:manualLayout>
      </c:layout>
      <c:lineChart>
        <c:grouping val="standar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Reading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Plots!$C$2:$C$23</c:f>
              <c:numCache>
                <c:formatCode>0.00</c:formatCode>
                <c:ptCount val="22"/>
                <c:pt idx="0">
                  <c:v>18.666666666666668</c:v>
                </c:pt>
                <c:pt idx="1">
                  <c:v>21.333333333333336</c:v>
                </c:pt>
                <c:pt idx="2">
                  <c:v>24.666666666666668</c:v>
                </c:pt>
                <c:pt idx="3">
                  <c:v>18.666666666666668</c:v>
                </c:pt>
                <c:pt idx="4">
                  <c:v>20.666666666666664</c:v>
                </c:pt>
                <c:pt idx="5">
                  <c:v>22</c:v>
                </c:pt>
                <c:pt idx="6">
                  <c:v>24.000000000000004</c:v>
                </c:pt>
                <c:pt idx="7">
                  <c:v>23.333333333333332</c:v>
                </c:pt>
                <c:pt idx="8">
                  <c:v>23.333333333333332</c:v>
                </c:pt>
                <c:pt idx="9">
                  <c:v>25.333333333333332</c:v>
                </c:pt>
                <c:pt idx="10">
                  <c:v>27.999999999999996</c:v>
                </c:pt>
                <c:pt idx="11">
                  <c:v>27.333333333333332</c:v>
                </c:pt>
                <c:pt idx="12">
                  <c:v>26</c:v>
                </c:pt>
                <c:pt idx="13">
                  <c:v>24.666666666666668</c:v>
                </c:pt>
                <c:pt idx="14">
                  <c:v>26.666666666666668</c:v>
                </c:pt>
                <c:pt idx="15">
                  <c:v>25.333333333333332</c:v>
                </c:pt>
                <c:pt idx="16">
                  <c:v>22</c:v>
                </c:pt>
                <c:pt idx="17">
                  <c:v>26.666666666666668</c:v>
                </c:pt>
                <c:pt idx="18">
                  <c:v>24.666666666666668</c:v>
                </c:pt>
                <c:pt idx="19">
                  <c:v>23.999999999999996</c:v>
                </c:pt>
                <c:pt idx="20">
                  <c:v>25.333333333333332</c:v>
                </c:pt>
                <c:pt idx="2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Plots!$D$1</c:f>
              <c:strCache>
                <c:ptCount val="1"/>
                <c:pt idx="0">
                  <c:v>Listening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Plots!$D$2:$D$23</c:f>
              <c:numCache>
                <c:formatCode>0.00</c:formatCode>
                <c:ptCount val="22"/>
                <c:pt idx="0">
                  <c:v>20.294117647058826</c:v>
                </c:pt>
                <c:pt idx="1">
                  <c:v>20.294117647058826</c:v>
                </c:pt>
                <c:pt idx="2">
                  <c:v>23.823529411764707</c:v>
                </c:pt>
                <c:pt idx="3">
                  <c:v>19.411764705882355</c:v>
                </c:pt>
                <c:pt idx="4">
                  <c:v>22.058823529411768</c:v>
                </c:pt>
                <c:pt idx="5">
                  <c:v>22.941176470588232</c:v>
                </c:pt>
                <c:pt idx="6">
                  <c:v>19.41176470588235</c:v>
                </c:pt>
                <c:pt idx="7">
                  <c:v>24.705882352941174</c:v>
                </c:pt>
                <c:pt idx="8">
                  <c:v>25.588235294117645</c:v>
                </c:pt>
                <c:pt idx="9">
                  <c:v>28.235294117647058</c:v>
                </c:pt>
                <c:pt idx="10">
                  <c:v>27.352941176470587</c:v>
                </c:pt>
                <c:pt idx="11">
                  <c:v>21.176470588235297</c:v>
                </c:pt>
                <c:pt idx="12">
                  <c:v>22.058823529411768</c:v>
                </c:pt>
                <c:pt idx="13">
                  <c:v>22.941176470588232</c:v>
                </c:pt>
                <c:pt idx="14">
                  <c:v>22.941176470588232</c:v>
                </c:pt>
                <c:pt idx="15">
                  <c:v>23.823529411764707</c:v>
                </c:pt>
                <c:pt idx="16">
                  <c:v>24.705882352941174</c:v>
                </c:pt>
                <c:pt idx="17">
                  <c:v>25.588235294117645</c:v>
                </c:pt>
                <c:pt idx="18">
                  <c:v>25.588235294117645</c:v>
                </c:pt>
                <c:pt idx="19">
                  <c:v>27.352941176470587</c:v>
                </c:pt>
                <c:pt idx="20">
                  <c:v>25.588235294117645</c:v>
                </c:pt>
                <c:pt idx="21">
                  <c:v>25.588235294117645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Plots!$E$1</c:f>
              <c:strCache>
                <c:ptCount val="1"/>
                <c:pt idx="0">
                  <c:v>R-MA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Plots!$E$2:$E$23</c:f>
              <c:numCache>
                <c:formatCode>0.00</c:formatCode>
                <c:ptCount val="22"/>
                <c:pt idx="0">
                  <c:v>18.666666666666668</c:v>
                </c:pt>
                <c:pt idx="1">
                  <c:v>20</c:v>
                </c:pt>
                <c:pt idx="2">
                  <c:v>22.333333333333336</c:v>
                </c:pt>
                <c:pt idx="3">
                  <c:v>20.5</c:v>
                </c:pt>
                <c:pt idx="4">
                  <c:v>20.583333333333332</c:v>
                </c:pt>
                <c:pt idx="5">
                  <c:v>21.291666666666664</c:v>
                </c:pt>
                <c:pt idx="6">
                  <c:v>22.645833333333336</c:v>
                </c:pt>
                <c:pt idx="7">
                  <c:v>22.989583333333336</c:v>
                </c:pt>
                <c:pt idx="8">
                  <c:v>23.161458333333336</c:v>
                </c:pt>
                <c:pt idx="9">
                  <c:v>24.247395833333336</c:v>
                </c:pt>
                <c:pt idx="10">
                  <c:v>26.123697916666664</c:v>
                </c:pt>
                <c:pt idx="11">
                  <c:v>26.728515625</c:v>
                </c:pt>
                <c:pt idx="12">
                  <c:v>26.3642578125</c:v>
                </c:pt>
                <c:pt idx="13">
                  <c:v>25.515462239583336</c:v>
                </c:pt>
                <c:pt idx="14">
                  <c:v>26.091064453125</c:v>
                </c:pt>
                <c:pt idx="15">
                  <c:v>25.712198893229164</c:v>
                </c:pt>
                <c:pt idx="16">
                  <c:v>23.856099446614582</c:v>
                </c:pt>
                <c:pt idx="17">
                  <c:v>25.261383056640625</c:v>
                </c:pt>
                <c:pt idx="18">
                  <c:v>24.964024861653648</c:v>
                </c:pt>
                <c:pt idx="19">
                  <c:v>24.48201243082682</c:v>
                </c:pt>
                <c:pt idx="20">
                  <c:v>24.907672882080078</c:v>
                </c:pt>
                <c:pt idx="21">
                  <c:v>25.45383644104004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Plots!$F$1</c:f>
              <c:strCache>
                <c:ptCount val="1"/>
                <c:pt idx="0">
                  <c:v>L-MA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Plots!$F$2:$F$23</c:f>
              <c:numCache>
                <c:formatCode>0.00</c:formatCode>
                <c:ptCount val="22"/>
                <c:pt idx="0">
                  <c:v>20.294117647058826</c:v>
                </c:pt>
                <c:pt idx="1">
                  <c:v>20.294117647058826</c:v>
                </c:pt>
                <c:pt idx="2">
                  <c:v>22.058823529411768</c:v>
                </c:pt>
                <c:pt idx="3">
                  <c:v>20.73529411764706</c:v>
                </c:pt>
                <c:pt idx="4">
                  <c:v>21.397058823529413</c:v>
                </c:pt>
                <c:pt idx="5">
                  <c:v>22.169117647058822</c:v>
                </c:pt>
                <c:pt idx="6">
                  <c:v>20.790441176470587</c:v>
                </c:pt>
                <c:pt idx="7">
                  <c:v>22.74816176470588</c:v>
                </c:pt>
                <c:pt idx="8">
                  <c:v>24.16819852941176</c:v>
                </c:pt>
                <c:pt idx="9">
                  <c:v>26.20174632352941</c:v>
                </c:pt>
                <c:pt idx="10">
                  <c:v>26.77734375</c:v>
                </c:pt>
                <c:pt idx="11">
                  <c:v>23.97690716911765</c:v>
                </c:pt>
                <c:pt idx="12">
                  <c:v>23.01786534926471</c:v>
                </c:pt>
                <c:pt idx="13">
                  <c:v>22.97952090992647</c:v>
                </c:pt>
                <c:pt idx="14">
                  <c:v>22.96034869025735</c:v>
                </c:pt>
                <c:pt idx="15">
                  <c:v>23.39193905101103</c:v>
                </c:pt>
                <c:pt idx="16">
                  <c:v>24.0489107019761</c:v>
                </c:pt>
                <c:pt idx="17">
                  <c:v>24.818572998046875</c:v>
                </c:pt>
                <c:pt idx="18">
                  <c:v>25.20340414608226</c:v>
                </c:pt>
                <c:pt idx="19">
                  <c:v>26.27817266127642</c:v>
                </c:pt>
                <c:pt idx="20">
                  <c:v>25.933203977697033</c:v>
                </c:pt>
                <c:pt idx="21">
                  <c:v>25.76071963590734</c:v>
                </c:pt>
              </c:numCache>
            </c:numRef>
          </c:val>
          <c:smooth val="0"/>
        </c:ser>
        <c:marker val="1"/>
        <c:smooth val="0"/>
        <c:axId val="511722117"/>
        <c:axId val="511722118"/>
      </c:lineChart>
      <c:catAx>
        <c:axId val="51172211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18"/>
        <c:crossesAt val="15.000000"/>
        <c:auto val="1"/>
        <c:lblAlgn val="ctr"/>
        <c:lblOffset val="100"/>
        <c:tickMarkSkip val="1"/>
        <c:noMultiLvlLbl val="0"/>
      </c:catAx>
      <c:valAx>
        <c:axId val="511722118"/>
        <c:scaling>
          <c:orientation val="minMax"/>
          <c:max val="30.000000"/>
          <c:min val="17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0.00312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21164"/>
      <a:ext cx="5058829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Plots!$G$2:$G$23</c:f>
            </c:numRef>
          </c:val>
          <c:smooth val="0"/>
        </c:ser>
        <c:ser>
          <c:idx val="1"/>
          <c:order val="1"/>
          <c:tx>
            <c:strRef>
              <c:f>Plots!$H$1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Plots!$H$2:$H$23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44830" y="3064930"/>
      <a:ext cx="5024962" cy="29051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Plots!$I$1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Plots!$I$2:$I$23</c:f>
            </c:numRef>
          </c:val>
          <c:smooth val="0"/>
        </c:ser>
        <c:ser>
          <c:idx val="1"/>
          <c:order val="1"/>
          <c:tx>
            <c:strRef>
              <c:f>Plots!$J$1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Plots!$J$2:$J$23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1"/>
        <c:axId val="511722062"/>
      </c:lineChart>
      <c:catAx>
        <c:axId val="5117220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2"/>
        <c:crosses val="autoZero"/>
        <c:auto val="1"/>
        <c:lblAlgn val="ctr"/>
        <c:lblOffset val="100"/>
        <c:noMultiLvlLbl val="0"/>
      </c:catAx>
      <c:valAx>
        <c:axId val="511722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44830" y="5970056"/>
      <a:ext cx="5024962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Simple Average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Plots!$A$2:$A$21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1"/>
        <c:axId val="511722072"/>
      </c:lineChart>
      <c:catAx>
        <c:axId val="51172207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2"/>
        <c:crosses val="autoZero"/>
        <c:auto val="1"/>
        <c:lblAlgn val="ctr"/>
        <c:lblOffset val="100"/>
        <c:tickMarkSkip val="1"/>
        <c:noMultiLvlLbl val="0"/>
      </c:catAx>
      <c:valAx>
        <c:axId val="511722072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434351" y="3064929"/>
      <a:ext cx="5014381" cy="322474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TPO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94390"/>
          <c:y val="0.121340"/>
          <c:w val="0.881220"/>
          <c:h val="0.716240"/>
        </c:manualLayout>
      </c:layout>
      <c:lineChart>
        <c:grouping val="standar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Reading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Plots!$C$2:$C$23</c:f>
              <c:numCache>
                <c:formatCode>0.00</c:formatCode>
                <c:ptCount val="22"/>
                <c:pt idx="0">
                  <c:v>18.666666666666668</c:v>
                </c:pt>
                <c:pt idx="1">
                  <c:v>21.333333333333336</c:v>
                </c:pt>
                <c:pt idx="2">
                  <c:v>24.666666666666668</c:v>
                </c:pt>
                <c:pt idx="3">
                  <c:v>18.666666666666668</c:v>
                </c:pt>
                <c:pt idx="4">
                  <c:v>20.666666666666664</c:v>
                </c:pt>
                <c:pt idx="5">
                  <c:v>22</c:v>
                </c:pt>
                <c:pt idx="6">
                  <c:v>24.000000000000004</c:v>
                </c:pt>
                <c:pt idx="7">
                  <c:v>23.333333333333332</c:v>
                </c:pt>
                <c:pt idx="8">
                  <c:v>23.333333333333332</c:v>
                </c:pt>
                <c:pt idx="9">
                  <c:v>25.333333333333332</c:v>
                </c:pt>
                <c:pt idx="10">
                  <c:v>27.999999999999996</c:v>
                </c:pt>
                <c:pt idx="11">
                  <c:v>27.333333333333332</c:v>
                </c:pt>
                <c:pt idx="12">
                  <c:v>26</c:v>
                </c:pt>
                <c:pt idx="13">
                  <c:v>24.666666666666668</c:v>
                </c:pt>
                <c:pt idx="14">
                  <c:v>26.666666666666668</c:v>
                </c:pt>
                <c:pt idx="15">
                  <c:v>25.333333333333332</c:v>
                </c:pt>
                <c:pt idx="16">
                  <c:v>22</c:v>
                </c:pt>
                <c:pt idx="17">
                  <c:v>26.666666666666668</c:v>
                </c:pt>
                <c:pt idx="18">
                  <c:v>24.666666666666668</c:v>
                </c:pt>
                <c:pt idx="19">
                  <c:v>23.999999999999996</c:v>
                </c:pt>
                <c:pt idx="20">
                  <c:v>25.333333333333332</c:v>
                </c:pt>
                <c:pt idx="2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Plots!$D$1</c:f>
              <c:strCache>
                <c:ptCount val="1"/>
                <c:pt idx="0">
                  <c:v>Listening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Plots!$D$2:$D$23</c:f>
              <c:numCache>
                <c:formatCode>0.00</c:formatCode>
                <c:ptCount val="22"/>
                <c:pt idx="0">
                  <c:v>20.294117647058826</c:v>
                </c:pt>
                <c:pt idx="1">
                  <c:v>20.294117647058826</c:v>
                </c:pt>
                <c:pt idx="2">
                  <c:v>23.823529411764707</c:v>
                </c:pt>
                <c:pt idx="3">
                  <c:v>19.411764705882355</c:v>
                </c:pt>
                <c:pt idx="4">
                  <c:v>22.058823529411768</c:v>
                </c:pt>
                <c:pt idx="5">
                  <c:v>22.941176470588232</c:v>
                </c:pt>
                <c:pt idx="6">
                  <c:v>19.41176470588235</c:v>
                </c:pt>
                <c:pt idx="7">
                  <c:v>24.705882352941174</c:v>
                </c:pt>
                <c:pt idx="8">
                  <c:v>25.588235294117645</c:v>
                </c:pt>
                <c:pt idx="9">
                  <c:v>28.235294117647058</c:v>
                </c:pt>
                <c:pt idx="10">
                  <c:v>27.352941176470587</c:v>
                </c:pt>
                <c:pt idx="11">
                  <c:v>21.176470588235297</c:v>
                </c:pt>
                <c:pt idx="12">
                  <c:v>22.058823529411768</c:v>
                </c:pt>
                <c:pt idx="13">
                  <c:v>22.941176470588232</c:v>
                </c:pt>
                <c:pt idx="14">
                  <c:v>22.941176470588232</c:v>
                </c:pt>
                <c:pt idx="15">
                  <c:v>23.823529411764707</c:v>
                </c:pt>
                <c:pt idx="16">
                  <c:v>24.705882352941174</c:v>
                </c:pt>
                <c:pt idx="17">
                  <c:v>25.588235294117645</c:v>
                </c:pt>
                <c:pt idx="18">
                  <c:v>25.588235294117645</c:v>
                </c:pt>
                <c:pt idx="19">
                  <c:v>27.352941176470587</c:v>
                </c:pt>
                <c:pt idx="20">
                  <c:v>25.588235294117645</c:v>
                </c:pt>
                <c:pt idx="21">
                  <c:v>25.588235294117645</c:v>
                </c:pt>
              </c:numCache>
            </c:numRef>
          </c:val>
          <c:smooth val="0"/>
        </c:ser>
        <c:marker val="1"/>
        <c:smooth val="0"/>
        <c:axId val="511722113"/>
        <c:axId val="511722114"/>
      </c:lineChart>
      <c:catAx>
        <c:axId val="51172211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14"/>
        <c:crosses val="autoZero"/>
        <c:auto val="1"/>
        <c:lblAlgn val="ctr"/>
        <c:lblOffset val="100"/>
        <c:tickMarkSkip val="1"/>
        <c:noMultiLvlLbl val="0"/>
      </c:catAx>
      <c:valAx>
        <c:axId val="511722114"/>
        <c:scaling>
          <c:orientation val="minMax"/>
          <c:max val="30.000000"/>
          <c:min val="17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493617" y="21163"/>
      <a:ext cx="5078939" cy="304376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NEO'!$C$1</c:f>
              <c:strCache>
                <c:ptCount val="1"/>
                <c:pt idx="0">
                  <c:v>Reading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'Plots NEO'!$C$2:$C$21</c:f>
              <c:numCache>
                <c:formatCode>0.00</c:formatCode>
                <c:ptCount val="20"/>
                <c:pt idx="0">
                  <c:v>18.666666666666668</c:v>
                </c:pt>
                <c:pt idx="1">
                  <c:v>21.333333333333336</c:v>
                </c:pt>
                <c:pt idx="2">
                  <c:v>24.666666666666668</c:v>
                </c:pt>
                <c:pt idx="3">
                  <c:v>18.666666666666668</c:v>
                </c:pt>
                <c:pt idx="4">
                  <c:v>20.666666666666664</c:v>
                </c:pt>
                <c:pt idx="5">
                  <c:v>22</c:v>
                </c:pt>
                <c:pt idx="6">
                  <c:v>24.000000000000004</c:v>
                </c:pt>
                <c:pt idx="7">
                  <c:v>23.333333333333332</c:v>
                </c:pt>
                <c:pt idx="8">
                  <c:v>23.333333333333332</c:v>
                </c:pt>
                <c:pt idx="9">
                  <c:v>25.333333333333332</c:v>
                </c:pt>
                <c:pt idx="10">
                  <c:v>27.999999999999996</c:v>
                </c:pt>
                <c:pt idx="11">
                  <c:v>27.333333333333332</c:v>
                </c:pt>
                <c:pt idx="12">
                  <c:v>26</c:v>
                </c:pt>
                <c:pt idx="13">
                  <c:v>24.666666666666668</c:v>
                </c:pt>
                <c:pt idx="14">
                  <c:v>26.666666666666668</c:v>
                </c:pt>
                <c:pt idx="15">
                  <c:v>25.333333333333332</c:v>
                </c:pt>
                <c:pt idx="16">
                  <c:v>22</c:v>
                </c:pt>
                <c:pt idx="17">
                  <c:v>26.666666666666668</c:v>
                </c:pt>
                <c:pt idx="18">
                  <c:v>24.666666666666668</c:v>
                </c:pt>
                <c:pt idx="19">
                  <c:v>23.999999999999996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NEO'!$D$1</c:f>
              <c:strCache>
                <c:ptCount val="1"/>
                <c:pt idx="0">
                  <c:v>Listening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'Plots NEO'!$D$2:$D$21</c:f>
              <c:numCache>
                <c:formatCode>0.00</c:formatCode>
                <c:ptCount val="20"/>
                <c:pt idx="0">
                  <c:v>20.294117647058826</c:v>
                </c:pt>
                <c:pt idx="1">
                  <c:v>20.294117647058826</c:v>
                </c:pt>
                <c:pt idx="2">
                  <c:v>23.823529411764707</c:v>
                </c:pt>
                <c:pt idx="3">
                  <c:v>19.411764705882355</c:v>
                </c:pt>
                <c:pt idx="4">
                  <c:v>22.058823529411768</c:v>
                </c:pt>
                <c:pt idx="5">
                  <c:v>22.941176470588232</c:v>
                </c:pt>
                <c:pt idx="6">
                  <c:v>19.41176470588235</c:v>
                </c:pt>
                <c:pt idx="7">
                  <c:v>24.705882352941174</c:v>
                </c:pt>
                <c:pt idx="8">
                  <c:v>25.588235294117645</c:v>
                </c:pt>
                <c:pt idx="9">
                  <c:v>28.235294117647058</c:v>
                </c:pt>
                <c:pt idx="10">
                  <c:v>27.352941176470587</c:v>
                </c:pt>
                <c:pt idx="11">
                  <c:v>21.176470588235297</c:v>
                </c:pt>
                <c:pt idx="12">
                  <c:v>22.058823529411768</c:v>
                </c:pt>
                <c:pt idx="13">
                  <c:v>22.941176470588232</c:v>
                </c:pt>
                <c:pt idx="14">
                  <c:v>22.941176470588232</c:v>
                </c:pt>
                <c:pt idx="15">
                  <c:v>23.823529411764707</c:v>
                </c:pt>
                <c:pt idx="16">
                  <c:v>24.705882352941174</c:v>
                </c:pt>
                <c:pt idx="17">
                  <c:v>25.588235294117645</c:v>
                </c:pt>
                <c:pt idx="18">
                  <c:v>25.588235294117645</c:v>
                </c:pt>
                <c:pt idx="19">
                  <c:v>27.352941176470587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'Plots NEO'!$E$1</c:f>
              <c:strCache>
                <c:ptCount val="1"/>
                <c:pt idx="0">
                  <c:v>R-MA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'Plots NEO'!$E$2:$E$21</c:f>
              <c:numCache>
                <c:formatCode>0.00</c:formatCode>
                <c:ptCount val="20"/>
                <c:pt idx="0">
                  <c:v>18.666666666666668</c:v>
                </c:pt>
                <c:pt idx="1">
                  <c:v>19.46666666666667</c:v>
                </c:pt>
                <c:pt idx="2">
                  <c:v>21.026666666666667</c:v>
                </c:pt>
                <c:pt idx="3">
                  <c:v>20.318666666666665</c:v>
                </c:pt>
                <c:pt idx="4">
                  <c:v>20.423066666666664</c:v>
                </c:pt>
                <c:pt idx="5">
                  <c:v>20.896146666666663</c:v>
                </c:pt>
                <c:pt idx="6">
                  <c:v>21.827302666666665</c:v>
                </c:pt>
                <c:pt idx="7">
                  <c:v>22.279111866666664</c:v>
                </c:pt>
                <c:pt idx="8">
                  <c:v>22.595378306666664</c:v>
                </c:pt>
                <c:pt idx="9">
                  <c:v>23.416764814666664</c:v>
                </c:pt>
                <c:pt idx="10">
                  <c:v>24.79173537026666</c:v>
                </c:pt>
                <c:pt idx="11">
                  <c:v>25.55421475918666</c:v>
                </c:pt>
                <c:pt idx="12">
                  <c:v>25.687950331430663</c:v>
                </c:pt>
                <c:pt idx="13">
                  <c:v>25.381565232001464</c:v>
                </c:pt>
                <c:pt idx="14">
                  <c:v>25.767095662401022</c:v>
                </c:pt>
                <c:pt idx="15">
                  <c:v>25.636966963680713</c:v>
                </c:pt>
                <c:pt idx="16">
                  <c:v>24.5458768745765</c:v>
                </c:pt>
                <c:pt idx="17">
                  <c:v>25.18211381220355</c:v>
                </c:pt>
                <c:pt idx="18">
                  <c:v>25.027479668542483</c:v>
                </c:pt>
                <c:pt idx="19">
                  <c:v>24.719235767979736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'Plots NEO'!$F$1</c:f>
              <c:strCache>
                <c:ptCount val="1"/>
                <c:pt idx="0">
                  <c:v>L-MA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'Plots NEO'!$F$2:$F$21</c:f>
              <c:numCache>
                <c:formatCode>0.00</c:formatCode>
                <c:ptCount val="20"/>
                <c:pt idx="0">
                  <c:v>20.294117647058826</c:v>
                </c:pt>
                <c:pt idx="1">
                  <c:v>20.294117647058826</c:v>
                </c:pt>
                <c:pt idx="2">
                  <c:v>21.35294117647059</c:v>
                </c:pt>
                <c:pt idx="3">
                  <c:v>20.77058823529412</c:v>
                </c:pt>
                <c:pt idx="4">
                  <c:v>21.157058823529415</c:v>
                </c:pt>
                <c:pt idx="5">
                  <c:v>21.69229411764706</c:v>
                </c:pt>
                <c:pt idx="6">
                  <c:v>21.008135294117647</c:v>
                </c:pt>
                <c:pt idx="7">
                  <c:v>22.117459411764703</c:v>
                </c:pt>
                <c:pt idx="8">
                  <c:v>23.158692176470584</c:v>
                </c:pt>
                <c:pt idx="9">
                  <c:v>24.681672758823524</c:v>
                </c:pt>
                <c:pt idx="10">
                  <c:v>25.483053284117638</c:v>
                </c:pt>
                <c:pt idx="11">
                  <c:v>24.19107847535293</c:v>
                </c:pt>
                <c:pt idx="12">
                  <c:v>23.55140199157058</c:v>
                </c:pt>
                <c:pt idx="13">
                  <c:v>23.368334335275875</c:v>
                </c:pt>
                <c:pt idx="14">
                  <c:v>23.240186975869584</c:v>
                </c:pt>
                <c:pt idx="15">
                  <c:v>23.41518970663812</c:v>
                </c:pt>
                <c:pt idx="16">
                  <c:v>23.802397500529036</c:v>
                </c:pt>
                <c:pt idx="17">
                  <c:v>24.33814883860562</c:v>
                </c:pt>
                <c:pt idx="18">
                  <c:v>24.713174775259226</c:v>
                </c:pt>
                <c:pt idx="19">
                  <c:v>25.505104695622634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3"/>
        <c:axId val="511722074"/>
      </c:lineChart>
      <c:catAx>
        <c:axId val="51172207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7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0.00312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4" y="21162"/>
      <a:ext cx="5058828" cy="302683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NEO'!$G$1</c:f>
              <c:strCache>
                <c:ptCount val="1"/>
                <c:pt idx="0">
                  <c:v>Time-R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'Plots NEO'!$G$2:$G$21</c:f>
              <c:numCache>
                <c:formatCode>0.00</c:formatCode>
                <c:ptCount val="20"/>
                <c:pt idx="0">
                  <c:v>96.56666666666666</c:v>
                </c:pt>
                <c:pt idx="1">
                  <c:v>90.85</c:v>
                </c:pt>
                <c:pt idx="2">
                  <c:v>93.75</c:v>
                </c:pt>
                <c:pt idx="3">
                  <c:v>79.46666666666667</c:v>
                </c:pt>
                <c:pt idx="4">
                  <c:v>90.86666666666667</c:v>
                </c:pt>
                <c:pt idx="5">
                  <c:v>72.16666666666666</c:v>
                </c:pt>
                <c:pt idx="6">
                  <c:v>87.4</c:v>
                </c:pt>
                <c:pt idx="7">
                  <c:v>76.75</c:v>
                </c:pt>
                <c:pt idx="8">
                  <c:v>70.78333333333333</c:v>
                </c:pt>
                <c:pt idx="9">
                  <c:v>69.35</c:v>
                </c:pt>
                <c:pt idx="10">
                  <c:v>67.63333333333333</c:v>
                </c:pt>
                <c:pt idx="11">
                  <c:v>69.93333333333334</c:v>
                </c:pt>
                <c:pt idx="12">
                  <c:v>82.46666666666667</c:v>
                </c:pt>
                <c:pt idx="13">
                  <c:v>90.68333333333334</c:v>
                </c:pt>
                <c:pt idx="14">
                  <c:v>72.38333333333333</c:v>
                </c:pt>
                <c:pt idx="15">
                  <c:v>64.83333333333334</c:v>
                </c:pt>
                <c:pt idx="16">
                  <c:v>50.5</c:v>
                </c:pt>
                <c:pt idx="17">
                  <c:v>51.883333333333326</c:v>
                </c:pt>
                <c:pt idx="18">
                  <c:v>57.133333333333326</c:v>
                </c:pt>
                <c:pt idx="19">
                  <c:v>60.349999999999994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NEO'!$H$1</c:f>
              <c:strCache>
                <c:ptCount val="1"/>
                <c:pt idx="0">
                  <c:v>Time-R-MA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'Plots NEO'!$H$2:$H$21</c:f>
              <c:numCache>
                <c:formatCode>0.00</c:formatCode>
                <c:ptCount val="20"/>
                <c:pt idx="0">
                  <c:v>96.56666666666666</c:v>
                </c:pt>
                <c:pt idx="1">
                  <c:v>94.85166666666666</c:v>
                </c:pt>
                <c:pt idx="2">
                  <c:v>94.52116666666666</c:v>
                </c:pt>
                <c:pt idx="3">
                  <c:v>90.00481666666666</c:v>
                </c:pt>
                <c:pt idx="4">
                  <c:v>90.26337166666666</c:v>
                </c:pt>
                <c:pt idx="5">
                  <c:v>84.83436016666666</c:v>
                </c:pt>
                <c:pt idx="6">
                  <c:v>85.60405211666665</c:v>
                </c:pt>
                <c:pt idx="7">
                  <c:v>82.94783648166666</c:v>
                </c:pt>
                <c:pt idx="8">
                  <c:v>79.29848553716666</c:v>
                </c:pt>
                <c:pt idx="9">
                  <c:v>76.31393987601665</c:v>
                </c:pt>
                <c:pt idx="10">
                  <c:v>73.70975791321165</c:v>
                </c:pt>
                <c:pt idx="11">
                  <c:v>72.57683053924815</c:v>
                </c:pt>
                <c:pt idx="12">
                  <c:v>75.5437813774737</c:v>
                </c:pt>
                <c:pt idx="13">
                  <c:v>80.0856469642316</c:v>
                </c:pt>
                <c:pt idx="14">
                  <c:v>77.77495287496211</c:v>
                </c:pt>
                <c:pt idx="15">
                  <c:v>73.89246701247347</c:v>
                </c:pt>
                <c:pt idx="16">
                  <c:v>66.87472690873142</c:v>
                </c:pt>
                <c:pt idx="17">
                  <c:v>62.377308836111986</c:v>
                </c:pt>
                <c:pt idx="18">
                  <c:v>60.80411618527839</c:v>
                </c:pt>
                <c:pt idx="19">
                  <c:v>60.667881329694865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5"/>
        <c:axId val="511722076"/>
      </c:lineChart>
      <c:catAx>
        <c:axId val="51172207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6"/>
        <c:crosses val="autoZero"/>
        <c:auto val="1"/>
        <c:lblAlgn val="ctr"/>
        <c:lblOffset val="100"/>
        <c:noMultiLvlLbl val="0"/>
      </c:catAx>
      <c:valAx>
        <c:axId val="5117220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4" y="3047997"/>
      <a:ext cx="5058828" cy="27082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NEO'!$I$1</c:f>
              <c:strCache>
                <c:ptCount val="1"/>
                <c:pt idx="0">
                  <c:v>Time-L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'Plots NEO'!$I$2:$I$21</c:f>
              <c:numCache>
                <c:formatCode>0.00</c:formatCode>
                <c:ptCount val="20"/>
                <c:pt idx="0">
                  <c:v>24.333333333333336</c:v>
                </c:pt>
                <c:pt idx="1">
                  <c:v>27</c:v>
                </c:pt>
                <c:pt idx="2">
                  <c:v>16.85</c:v>
                </c:pt>
                <c:pt idx="3">
                  <c:v>29.983333333333334</c:v>
                </c:pt>
                <c:pt idx="4">
                  <c:v>21.166666666666664</c:v>
                </c:pt>
                <c:pt idx="5">
                  <c:v>19.5</c:v>
                </c:pt>
                <c:pt idx="6">
                  <c:v>25.700000000000003</c:v>
                </c:pt>
                <c:pt idx="7">
                  <c:v>19.833333333333336</c:v>
                </c:pt>
                <c:pt idx="8">
                  <c:v>19.816666666666666</c:v>
                </c:pt>
                <c:pt idx="9">
                  <c:v>24.233333333333334</c:v>
                </c:pt>
                <c:pt idx="10">
                  <c:v>18.03333333333333</c:v>
                </c:pt>
                <c:pt idx="11">
                  <c:v>25.03333333333333</c:v>
                </c:pt>
                <c:pt idx="12">
                  <c:v>23.916666666666664</c:v>
                </c:pt>
                <c:pt idx="13">
                  <c:v>23.883333333333333</c:v>
                </c:pt>
                <c:pt idx="14">
                  <c:v>20.7</c:v>
                </c:pt>
                <c:pt idx="15">
                  <c:v>21.866666666666667</c:v>
                </c:pt>
                <c:pt idx="16">
                  <c:v>15.616666666666667</c:v>
                </c:pt>
                <c:pt idx="17">
                  <c:v>19.43333333333333</c:v>
                </c:pt>
                <c:pt idx="18">
                  <c:v>19.95</c:v>
                </c:pt>
                <c:pt idx="19">
                  <c:v>20.55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NEO'!$J$1</c:f>
              <c:strCache>
                <c:ptCount val="1"/>
                <c:pt idx="0">
                  <c:v>Time-L-MA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'Plots NEO'!$J$2:$J$21</c:f>
              <c:numCache>
                <c:formatCode>0.00</c:formatCode>
                <c:ptCount val="20"/>
                <c:pt idx="0">
                  <c:v>24.333333333333336</c:v>
                </c:pt>
                <c:pt idx="1">
                  <c:v>25.133333333333333</c:v>
                </c:pt>
                <c:pt idx="2">
                  <c:v>22.64833333333333</c:v>
                </c:pt>
                <c:pt idx="3">
                  <c:v>24.84883333333333</c:v>
                </c:pt>
                <c:pt idx="4">
                  <c:v>23.74418333333333</c:v>
                </c:pt>
                <c:pt idx="5">
                  <c:v>22.470928333333326</c:v>
                </c:pt>
                <c:pt idx="6">
                  <c:v>23.439649833333327</c:v>
                </c:pt>
                <c:pt idx="7">
                  <c:v>22.357754883333328</c:v>
                </c:pt>
                <c:pt idx="8">
                  <c:v>21.595428418333327</c:v>
                </c:pt>
                <c:pt idx="9">
                  <c:v>22.386799892833327</c:v>
                </c:pt>
                <c:pt idx="10">
                  <c:v>21.080759924983326</c:v>
                </c:pt>
                <c:pt idx="11">
                  <c:v>22.266531947488325</c:v>
                </c:pt>
                <c:pt idx="12">
                  <c:v>22.761572363241825</c:v>
                </c:pt>
                <c:pt idx="13">
                  <c:v>23.098100654269277</c:v>
                </c:pt>
                <c:pt idx="14">
                  <c:v>22.378670457988495</c:v>
                </c:pt>
                <c:pt idx="15">
                  <c:v>22.225069320591945</c:v>
                </c:pt>
                <c:pt idx="16">
                  <c:v>20.24254852441436</c:v>
                </c:pt>
                <c:pt idx="17">
                  <c:v>19.99978396709005</c:v>
                </c:pt>
                <c:pt idx="18">
                  <c:v>19.984848776963034</c:v>
                </c:pt>
                <c:pt idx="19">
                  <c:v>20.15439414387412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7"/>
        <c:axId val="511722078"/>
      </c:lineChart>
      <c:catAx>
        <c:axId val="51172207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8"/>
        <c:crosses val="autoZero"/>
        <c:auto val="1"/>
        <c:lblAlgn val="ctr"/>
        <c:lblOffset val="100"/>
        <c:noMultiLvlLbl val="0"/>
      </c:catAx>
      <c:valAx>
        <c:axId val="5117220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4" y="5756272"/>
      <a:ext cx="5058828" cy="27072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Simple Average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NEO'!$A$1</c:f>
              <c:strCache>
                <c:ptCount val="1"/>
                <c:pt idx="0">
                  <c:v>Mean-R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'Plots NEO'!$A$2:$A$21</c:f>
              <c:numCache>
                <c:formatCode>0.00</c:formatCode>
                <c:ptCount val="20"/>
                <c:pt idx="0">
                  <c:v>18.666666666666668</c:v>
                </c:pt>
                <c:pt idx="1">
                  <c:v>20</c:v>
                </c:pt>
                <c:pt idx="2">
                  <c:v>21.555555555555557</c:v>
                </c:pt>
                <c:pt idx="3">
                  <c:v>20.833333333333336</c:v>
                </c:pt>
                <c:pt idx="4">
                  <c:v>20.8</c:v>
                </c:pt>
                <c:pt idx="5">
                  <c:v>21</c:v>
                </c:pt>
                <c:pt idx="6">
                  <c:v>21.428571428571427</c:v>
                </c:pt>
                <c:pt idx="7">
                  <c:v>21.666666666666668</c:v>
                </c:pt>
                <c:pt idx="8">
                  <c:v>21.851851851851855</c:v>
                </c:pt>
                <c:pt idx="9">
                  <c:v>22.200000000000003</c:v>
                </c:pt>
                <c:pt idx="10">
                  <c:v>22.72727272727273</c:v>
                </c:pt>
                <c:pt idx="11">
                  <c:v>23.111111111111114</c:v>
                </c:pt>
                <c:pt idx="12">
                  <c:v>23.333333333333336</c:v>
                </c:pt>
                <c:pt idx="13">
                  <c:v>23.428571428571434</c:v>
                </c:pt>
                <c:pt idx="14">
                  <c:v>23.64444444444445</c:v>
                </c:pt>
                <c:pt idx="15">
                  <c:v>23.750000000000004</c:v>
                </c:pt>
                <c:pt idx="16">
                  <c:v>23.647058823529417</c:v>
                </c:pt>
                <c:pt idx="17">
                  <c:v>23.81481481481482</c:v>
                </c:pt>
                <c:pt idx="18">
                  <c:v>23.859649122807024</c:v>
                </c:pt>
                <c:pt idx="19">
                  <c:v>23.86666666666667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NEO'!$B$1</c:f>
              <c:strCache>
                <c:ptCount val="1"/>
                <c:pt idx="0">
                  <c:v>Mean-L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'Plots NEO'!$B$2:$B$21</c:f>
              <c:numCache>
                <c:formatCode>0.00</c:formatCode>
                <c:ptCount val="20"/>
                <c:pt idx="0">
                  <c:v>20.294117647058826</c:v>
                </c:pt>
                <c:pt idx="1">
                  <c:v>20.294117647058826</c:v>
                </c:pt>
                <c:pt idx="2">
                  <c:v>21.47058823529412</c:v>
                </c:pt>
                <c:pt idx="3">
                  <c:v>20.95588235294118</c:v>
                </c:pt>
                <c:pt idx="4">
                  <c:v>21.176470588235297</c:v>
                </c:pt>
                <c:pt idx="5">
                  <c:v>21.47058823529412</c:v>
                </c:pt>
                <c:pt idx="6">
                  <c:v>21.176470588235297</c:v>
                </c:pt>
                <c:pt idx="7">
                  <c:v>21.61764705882353</c:v>
                </c:pt>
                <c:pt idx="8">
                  <c:v>22.058823529411764</c:v>
                </c:pt>
                <c:pt idx="9">
                  <c:v>22.676470588235293</c:v>
                </c:pt>
                <c:pt idx="10">
                  <c:v>23.101604278074863</c:v>
                </c:pt>
                <c:pt idx="11">
                  <c:v>22.941176470588232</c:v>
                </c:pt>
                <c:pt idx="12">
                  <c:v>22.87330316742081</c:v>
                </c:pt>
                <c:pt idx="13">
                  <c:v>22.8781512605042</c:v>
                </c:pt>
                <c:pt idx="14">
                  <c:v>22.882352941176467</c:v>
                </c:pt>
                <c:pt idx="15">
                  <c:v>22.941176470588232</c:v>
                </c:pt>
                <c:pt idx="16">
                  <c:v>23.044982698961935</c:v>
                </c:pt>
                <c:pt idx="17">
                  <c:v>23.186274509803916</c:v>
                </c:pt>
                <c:pt idx="18">
                  <c:v>23.312693498452006</c:v>
                </c:pt>
                <c:pt idx="19">
                  <c:v>23.514705882352935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9"/>
        <c:axId val="511722080"/>
      </c:lineChart>
      <c:catAx>
        <c:axId val="51172207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80"/>
        <c:crosses val="autoZero"/>
        <c:auto val="1"/>
        <c:lblAlgn val="ctr"/>
        <c:lblOffset val="100"/>
        <c:tickMarkSkip val="1"/>
        <c:noMultiLvlLbl val="0"/>
      </c:catAx>
      <c:valAx>
        <c:axId val="511722080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615327" y="3259665"/>
      <a:ext cx="5048248" cy="302683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Relationship Id="rId2" Type="http://schemas.openxmlformats.org/officeDocument/2006/relationships/chart" Target="../charts/chart7.xml" /><Relationship Id="rId3" Type="http://schemas.openxmlformats.org/officeDocument/2006/relationships/chart" Target="../charts/chart8.xml" /><Relationship Id="rId4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10581</xdr:colOff>
      <xdr:row>0</xdr:row>
      <xdr:rowOff>21164</xdr:rowOff>
    </xdr:from>
    <xdr:to>
      <xdr:col>20</xdr:col>
      <xdr:colOff>158744</xdr:colOff>
      <xdr:row>16</xdr:row>
      <xdr:rowOff>169331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7387165" y="21164"/>
        <a:ext cx="5058829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10579</xdr:colOff>
      <xdr:row>16</xdr:row>
      <xdr:rowOff>169330</xdr:rowOff>
    </xdr:from>
    <xdr:to>
      <xdr:col>20</xdr:col>
      <xdr:colOff>158743</xdr:colOff>
      <xdr:row>32</xdr:row>
      <xdr:rowOff>178857</xdr:rowOff>
    </xdr:to>
    <xdr:graphicFrame>
      <xdr:nvGraphicFramePr>
        <xdr:cNvPr id="1405280306" name=""/>
        <xdr:cNvGraphicFramePr>
          <a:graphicFrameLocks xmlns:a="http://schemas.openxmlformats.org/drawingml/2006/main"/>
        </xdr:cNvGraphicFramePr>
      </xdr:nvGraphicFramePr>
      <xdr:xfrm>
        <a:off x="7344830" y="3064930"/>
        <a:ext cx="5024962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10579</xdr:colOff>
      <xdr:row>32</xdr:row>
      <xdr:rowOff>178857</xdr:rowOff>
    </xdr:from>
    <xdr:to>
      <xdr:col>20</xdr:col>
      <xdr:colOff>158743</xdr:colOff>
      <xdr:row>48</xdr:row>
      <xdr:rowOff>7407</xdr:rowOff>
    </xdr:to>
    <xdr:graphicFrame>
      <xdr:nvGraphicFramePr>
        <xdr:cNvPr id="287821904" name=""/>
        <xdr:cNvGraphicFramePr>
          <a:graphicFrameLocks xmlns:a="http://schemas.openxmlformats.org/drawingml/2006/main"/>
        </xdr:cNvGraphicFramePr>
      </xdr:nvGraphicFramePr>
      <xdr:xfrm>
        <a:off x="7344830" y="5970056"/>
        <a:ext cx="5024962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223301</xdr:colOff>
      <xdr:row>16</xdr:row>
      <xdr:rowOff>169329</xdr:rowOff>
    </xdr:from>
    <xdr:to>
      <xdr:col>28</xdr:col>
      <xdr:colOff>360883</xdr:colOff>
      <xdr:row>34</xdr:row>
      <xdr:rowOff>136519</xdr:rowOff>
    </xdr:to>
    <xdr:graphicFrame>
      <xdr:nvGraphicFramePr>
        <xdr:cNvPr id="1219583727" name=""/>
        <xdr:cNvGraphicFramePr>
          <a:graphicFrameLocks xmlns:a="http://schemas.openxmlformats.org/drawingml/2006/main"/>
        </xdr:cNvGraphicFramePr>
      </xdr:nvGraphicFramePr>
      <xdr:xfrm>
        <a:off x="12434351" y="3064929"/>
        <a:ext cx="5014381" cy="3224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20</xdr:col>
      <xdr:colOff>282567</xdr:colOff>
      <xdr:row>0</xdr:row>
      <xdr:rowOff>21163</xdr:rowOff>
    </xdr:from>
    <xdr:to>
      <xdr:col>28</xdr:col>
      <xdr:colOff>484707</xdr:colOff>
      <xdr:row>16</xdr:row>
      <xdr:rowOff>169330</xdr:rowOff>
    </xdr:to>
    <xdr:graphicFrame>
      <xdr:nvGraphicFramePr>
        <xdr:cNvPr id="1826624722" name=""/>
        <xdr:cNvGraphicFramePr>
          <a:graphicFrameLocks xmlns:a="http://schemas.openxmlformats.org/drawingml/2006/main"/>
        </xdr:cNvGraphicFramePr>
      </xdr:nvGraphicFramePr>
      <xdr:xfrm>
        <a:off x="12493617" y="21163"/>
        <a:ext cx="5078939" cy="304376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10579</xdr:colOff>
      <xdr:row>0</xdr:row>
      <xdr:rowOff>21162</xdr:rowOff>
    </xdr:from>
    <xdr:to>
      <xdr:col>20</xdr:col>
      <xdr:colOff>158743</xdr:colOff>
      <xdr:row>16</xdr:row>
      <xdr:rowOff>169330</xdr:rowOff>
    </xdr:to>
    <xdr:graphicFrame>
      <xdr:nvGraphicFramePr>
        <xdr:cNvPr id="562136185" name=""/>
        <xdr:cNvGraphicFramePr>
          <a:graphicFrameLocks xmlns:a="http://schemas.openxmlformats.org/drawingml/2006/main"/>
        </xdr:cNvGraphicFramePr>
      </xdr:nvGraphicFramePr>
      <xdr:xfrm>
        <a:off x="7387164" y="21162"/>
        <a:ext cx="5058828" cy="30268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10579</xdr:colOff>
      <xdr:row>16</xdr:row>
      <xdr:rowOff>169330</xdr:rowOff>
    </xdr:from>
    <xdr:to>
      <xdr:col>20</xdr:col>
      <xdr:colOff>158743</xdr:colOff>
      <xdr:row>31</xdr:row>
      <xdr:rowOff>178857</xdr:rowOff>
    </xdr:to>
    <xdr:graphicFrame>
      <xdr:nvGraphicFramePr>
        <xdr:cNvPr id="793599741" name=""/>
        <xdr:cNvGraphicFramePr>
          <a:graphicFrameLocks xmlns:a="http://schemas.openxmlformats.org/drawingml/2006/main"/>
        </xdr:cNvGraphicFramePr>
      </xdr:nvGraphicFramePr>
      <xdr:xfrm>
        <a:off x="7387164" y="3047997"/>
        <a:ext cx="5058828" cy="27082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10579</xdr:colOff>
      <xdr:row>31</xdr:row>
      <xdr:rowOff>178857</xdr:rowOff>
    </xdr:from>
    <xdr:to>
      <xdr:col>20</xdr:col>
      <xdr:colOff>158743</xdr:colOff>
      <xdr:row>47</xdr:row>
      <xdr:rowOff>7407</xdr:rowOff>
    </xdr:to>
    <xdr:graphicFrame>
      <xdr:nvGraphicFramePr>
        <xdr:cNvPr id="1128457263" name=""/>
        <xdr:cNvGraphicFramePr>
          <a:graphicFrameLocks xmlns:a="http://schemas.openxmlformats.org/drawingml/2006/main"/>
        </xdr:cNvGraphicFramePr>
      </xdr:nvGraphicFramePr>
      <xdr:xfrm>
        <a:off x="7387164" y="5756272"/>
        <a:ext cx="5058828" cy="270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328076</xdr:colOff>
      <xdr:row>18</xdr:row>
      <xdr:rowOff>21164</xdr:rowOff>
    </xdr:from>
    <xdr:to>
      <xdr:col>28</xdr:col>
      <xdr:colOff>465660</xdr:colOff>
      <xdr:row>34</xdr:row>
      <xdr:rowOff>169330</xdr:rowOff>
    </xdr:to>
    <xdr:graphicFrame>
      <xdr:nvGraphicFramePr>
        <xdr:cNvPr id="498801481" name=""/>
        <xdr:cNvGraphicFramePr>
          <a:graphicFrameLocks xmlns:a="http://schemas.openxmlformats.org/drawingml/2006/main"/>
        </xdr:cNvGraphicFramePr>
      </xdr:nvGraphicFramePr>
      <xdr:xfrm>
        <a:off x="12615327" y="3259665"/>
        <a:ext cx="5048248" cy="30268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D46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14" width="8.7109375"/>
    <col customWidth="1" min="15" max="33" style="1" width="3.7109375"/>
    <col customWidth="0" min="34" max="1026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O1" s="10" t="s">
        <v>6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>
      <c r="A2" s="1"/>
      <c r="B2" s="11"/>
      <c r="C2" s="12"/>
      <c r="D2" s="13" t="s">
        <v>7</v>
      </c>
      <c r="E2" s="13" t="s">
        <v>7</v>
      </c>
      <c r="F2" s="13" t="s">
        <v>7</v>
      </c>
      <c r="G2" s="14" t="s">
        <v>7</v>
      </c>
      <c r="H2" s="6"/>
      <c r="I2" s="1"/>
      <c r="J2" s="15" t="s">
        <v>8</v>
      </c>
      <c r="K2" s="1">
        <v>0.5</v>
      </c>
      <c r="L2" s="16">
        <v>0.5</v>
      </c>
      <c r="O2" s="10" t="s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>
      <c r="A3" s="1"/>
      <c r="B3" s="6"/>
      <c r="C3" s="6"/>
      <c r="D3" s="6"/>
      <c r="E3" s="6"/>
      <c r="F3" s="6"/>
      <c r="G3" s="6"/>
      <c r="H3" s="6"/>
      <c r="I3" s="1"/>
      <c r="J3" s="15" t="s">
        <v>10</v>
      </c>
      <c r="K3" s="1">
        <v>0.5</v>
      </c>
      <c r="L3" s="16">
        <v>0.5</v>
      </c>
      <c r="O3" s="1">
        <f>SUM(O4:Y4)</f>
        <v>13.9916</v>
      </c>
      <c r="X3" s="1"/>
      <c r="Z3" s="1">
        <f>SUM(Z4:AG4)</f>
        <v>16.993199999999998</v>
      </c>
    </row>
    <row r="4" ht="14.25">
      <c r="J4" s="17" t="s">
        <v>11</v>
      </c>
      <c r="K4" s="18">
        <v>0.5</v>
      </c>
      <c r="L4" s="19">
        <v>0.5</v>
      </c>
      <c r="O4" s="1">
        <f>14*Reading!AK11</f>
        <v>4.6508000000000003</v>
      </c>
      <c r="P4" s="1">
        <f>14*Reading!AK12</f>
        <v>0.028000000000000001</v>
      </c>
      <c r="Q4" s="1">
        <f>14*Reading!AK13</f>
        <v>0.51100000000000001</v>
      </c>
      <c r="R4" s="1">
        <f>14*Reading!AK14</f>
        <v>1.0262</v>
      </c>
      <c r="S4" s="1">
        <f>14*Reading!AK15</f>
        <v>1.1620000000000001</v>
      </c>
      <c r="T4" s="1">
        <f>14*Reading!AK16</f>
        <v>0.1022</v>
      </c>
      <c r="U4" s="1">
        <f>14*Reading!AK17</f>
        <v>0.97860000000000003</v>
      </c>
      <c r="V4" s="1">
        <f>14*Reading!AK18</f>
        <v>0.1022</v>
      </c>
      <c r="W4" s="1">
        <f>14*Reading!AK19</f>
        <v>0.96460000000000001</v>
      </c>
      <c r="X4" s="1">
        <f>14*Reading!AK20</f>
        <v>0.77279999999999993</v>
      </c>
      <c r="Y4" s="1">
        <f>14*Reading!AK21</f>
        <v>3.6931999999999996</v>
      </c>
      <c r="Z4" s="1">
        <f>17*Listening!AI8</f>
        <v>0.095200000000000007</v>
      </c>
      <c r="AA4" s="1">
        <f>17*Listening!AI9</f>
        <v>9.5012999999999987</v>
      </c>
      <c r="AB4" s="1">
        <f>17*Listening!AI10</f>
        <v>2.0569999999999999</v>
      </c>
      <c r="AC4" s="1">
        <f>17*Listening!AI11</f>
        <v>0.76670000000000005</v>
      </c>
      <c r="AD4" s="1">
        <f>17*Listening!AI12</f>
        <v>2.1471</v>
      </c>
      <c r="AE4" s="1">
        <f>17*Listening!AI13</f>
        <v>0.074800000000000005</v>
      </c>
      <c r="AF4" s="1">
        <f>17*Listening!AI14</f>
        <v>1.4943</v>
      </c>
      <c r="AG4" s="1">
        <f>17*Listening!AI15</f>
        <v>0.85680000000000001</v>
      </c>
    </row>
    <row r="5" ht="14.25">
      <c r="A5" s="20" t="s">
        <v>12</v>
      </c>
      <c r="B5" s="20" t="s">
        <v>13</v>
      </c>
      <c r="C5" s="20" t="s">
        <v>14</v>
      </c>
      <c r="D5" s="21" t="s">
        <v>15</v>
      </c>
      <c r="E5" s="21"/>
      <c r="F5" s="21"/>
      <c r="G5" s="21" t="s">
        <v>16</v>
      </c>
      <c r="H5" s="21"/>
      <c r="I5" s="2" t="s">
        <v>17</v>
      </c>
      <c r="J5" s="22"/>
      <c r="K5" s="22" t="s">
        <v>18</v>
      </c>
      <c r="L5" s="22"/>
      <c r="M5" s="2" t="s">
        <v>19</v>
      </c>
      <c r="N5" s="23"/>
      <c r="O5" s="24" t="s">
        <v>20</v>
      </c>
      <c r="P5" s="25"/>
      <c r="Q5" s="25"/>
      <c r="R5" s="25"/>
      <c r="S5" s="25"/>
      <c r="T5" s="25"/>
      <c r="U5" s="25"/>
      <c r="V5" s="25"/>
      <c r="W5" s="25"/>
      <c r="X5" s="25"/>
      <c r="Y5" s="26"/>
      <c r="Z5" s="24" t="s">
        <v>21</v>
      </c>
      <c r="AA5" s="25"/>
      <c r="AB5" s="25"/>
      <c r="AC5" s="25"/>
      <c r="AD5" s="25"/>
      <c r="AE5" s="25"/>
      <c r="AF5" s="25"/>
      <c r="AG5" s="26"/>
      <c r="AJ5" s="24"/>
      <c r="AK5" s="25" t="s">
        <v>22</v>
      </c>
      <c r="AL5" s="26" t="s">
        <v>23</v>
      </c>
    </row>
    <row r="6" ht="14.25">
      <c r="A6" s="20"/>
      <c r="B6" s="20"/>
      <c r="C6" s="20"/>
      <c r="D6" s="11" t="s">
        <v>24</v>
      </c>
      <c r="E6" s="12" t="s">
        <v>25</v>
      </c>
      <c r="F6" s="27" t="s">
        <v>26</v>
      </c>
      <c r="G6" s="11" t="s">
        <v>27</v>
      </c>
      <c r="H6" s="27" t="s">
        <v>28</v>
      </c>
      <c r="I6" s="11" t="s">
        <v>15</v>
      </c>
      <c r="J6" s="27" t="s">
        <v>16</v>
      </c>
      <c r="K6" s="12" t="s">
        <v>15</v>
      </c>
      <c r="L6" s="27" t="s">
        <v>16</v>
      </c>
      <c r="M6" s="11" t="s">
        <v>15</v>
      </c>
      <c r="N6" s="27" t="s">
        <v>16</v>
      </c>
      <c r="O6" s="15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  <c r="Y6" s="16">
        <v>11</v>
      </c>
      <c r="Z6" s="15">
        <v>1</v>
      </c>
      <c r="AA6" s="1">
        <v>2</v>
      </c>
      <c r="AB6" s="1">
        <v>3</v>
      </c>
      <c r="AC6" s="1">
        <v>4</v>
      </c>
      <c r="AD6" s="1">
        <v>5</v>
      </c>
      <c r="AE6" s="1">
        <v>6</v>
      </c>
      <c r="AF6" s="1">
        <v>7</v>
      </c>
      <c r="AG6" s="16">
        <v>8</v>
      </c>
      <c r="AJ6" s="15" t="s">
        <v>29</v>
      </c>
      <c r="AK6" s="1">
        <v>22</v>
      </c>
      <c r="AL6" s="16">
        <v>19</v>
      </c>
    </row>
    <row r="7" ht="16.5">
      <c r="A7" s="20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48" ca="1" si="0">IF(MOD(ROW(),2)=1,INDIRECT("Reading!AF"&amp;3*ROW()-18),INDIRECT("Reading!AH"&amp;3*ROW()-21))</f>
        <v>0.66666666666666663</v>
      </c>
      <c r="E7" s="31">
        <f t="shared" ref="E7:E48" ca="1" si="1">IF(MOD(ROW(),2)=1,INDIRECT("Reading!AF"&amp;3*ROW()-16),INDIRECT("Reading!AH"&amp;3*ROW()-19))</f>
        <v>0.53333333333333333</v>
      </c>
      <c r="F7" s="32">
        <f t="shared" ref="F7:F48" ca="1" si="2">IF(MOD(ROW(),2)=1,INDIRECT("Reading!AF"&amp;3*ROW()-14),INDIRECT("Reading!AH"&amp;3*ROW()-17))</f>
        <v>0.66666666666666663</v>
      </c>
      <c r="G7" s="30">
        <f t="shared" ref="G7:G48" ca="1" si="3">IF(MOD(ROW(),2)=1,INDIRECT("Listening!AF"&amp;2*ROW()-11),INDIRECT("Listening!U"&amp;2*ROW()-13))</f>
        <v>0.52941176470588236</v>
      </c>
      <c r="H7" s="33">
        <f t="shared" ref="H7:H48" ca="1" si="4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5">I7</f>
        <v>18.666666666666668</v>
      </c>
      <c r="L7" s="37">
        <f t="shared" ref="L7:L8" si="6">J7</f>
        <v>20.294117647058826</v>
      </c>
      <c r="M7" s="38">
        <f ca="1">AVERAGE(_xlfn._xlws.FILTER(INDIRECT("I7:I"&amp;ROW()),MOD(ROW(INDIRECT("I7:I"&amp;ROW())),2)=1))</f>
        <v>18.666666666666668</v>
      </c>
      <c r="N7" s="39">
        <f ca="1">AVERAGE(_xlfn._xlws.FILTER(INDIRECT("J7:J"&amp;ROW()),MOD(ROW(INDIRECT("J7:J"&amp;ROW())),2)=1))</f>
        <v>20.294117647058826</v>
      </c>
      <c r="O7" s="40">
        <f ca="1">OFFSET(INDIRECT("Reading!"&amp;ADDRESS(3*ROW()-18,COLUMN())),0,8)</f>
        <v>2</v>
      </c>
      <c r="P7" s="41">
        <f ca="1">OFFSET(INDIRECT("Reading!"&amp;ADDRESS(3*ROW()-18,COLUMN())),0,8)</f>
        <v>2</v>
      </c>
      <c r="Q7" s="41">
        <f ca="1">OFFSET(INDIRECT("Reading!"&amp;ADDRESS(3*ROW()-18,COLUMN())),0,8)</f>
        <v>2</v>
      </c>
      <c r="R7" s="41">
        <f ca="1">OFFSET(INDIRECT("Reading!"&amp;ADDRESS(3*ROW()-18,COLUMN())),0,8)</f>
        <v>0</v>
      </c>
      <c r="S7" s="41">
        <f ca="1">OFFSET(INDIRECT("Reading!"&amp;ADDRESS(3*ROW()-18,COLUMN())),0,8)</f>
        <v>3</v>
      </c>
      <c r="T7" s="41">
        <f ca="1">OFFSET(INDIRECT("Reading!"&amp;ADDRESS(3*ROW()-18,COLUMN())),0,8)</f>
        <v>0</v>
      </c>
      <c r="U7" s="41">
        <f ca="1">OFFSET(INDIRECT("Reading!"&amp;ADDRESS(3*ROW()-18,COLUMN())),0,8)</f>
        <v>0</v>
      </c>
      <c r="V7" s="41">
        <f ca="1">OFFSET(INDIRECT("Reading!"&amp;ADDRESS(3*ROW()-18,COLUMN())),0,8)</f>
        <v>2</v>
      </c>
      <c r="W7" s="41">
        <f ca="1">OFFSET(INDIRECT("Reading!"&amp;ADDRESS(3*ROW()-18,COLUMN())),0,8)</f>
        <v>0</v>
      </c>
      <c r="X7" s="41">
        <f ca="1">OFFSET(INDIRECT("Reading!"&amp;ADDRESS(3*ROW()-18,COLUMN())),0,8)</f>
        <v>0.66666666666666663</v>
      </c>
      <c r="Y7" s="42">
        <f ca="1">OFFSET(INDIRECT("Reading!"&amp;ADDRESS(3*ROW()-18,COLUMN())),0,8)</f>
        <v>18.783333333333335</v>
      </c>
      <c r="Z7" s="41">
        <f ca="1">OFFSET(INDIRECT("Listening!"&amp;ADDRESS(2*ROW()-11,COLUMN())),0,0)</f>
        <v>0</v>
      </c>
      <c r="AA7" s="41">
        <f ca="1">OFFSET(INDIRECT("Listening!"&amp;ADDRESS(2*ROW()-11,COLUMN())),0,0)</f>
        <v>0</v>
      </c>
      <c r="AB7" s="41">
        <f ca="1">OFFSET(INDIRECT("Listening!"&amp;ADDRESS(2*ROW()-11,COLUMN())),0,0)</f>
        <v>3</v>
      </c>
      <c r="AC7" s="41">
        <f ca="1">OFFSET(INDIRECT("Listening!"&amp;ADDRESS(2*ROW()-11,COLUMN())),0,0)</f>
        <v>0</v>
      </c>
      <c r="AD7" s="41">
        <f ca="1">OFFSET(INDIRECT("Listening!"&amp;ADDRESS(2*ROW()-11,COLUMN())),0,0)</f>
        <v>0</v>
      </c>
      <c r="AE7" s="41">
        <f ca="1">OFFSET(INDIRECT("Listening!"&amp;ADDRESS(2*ROW()-11,COLUMN())),0,0)</f>
        <v>1</v>
      </c>
      <c r="AF7" s="41">
        <f ca="1">OFFSET(INDIRECT("Listening!"&amp;ADDRESS(2*ROW()-11,COLUMN())),0,0)</f>
        <v>0.52941176470588236</v>
      </c>
      <c r="AG7" s="42">
        <f ca="1">OFFSET(INDIRECT("Listening!"&amp;ADDRESS(2*ROW()-11,COLUMN())),0,0)</f>
        <v>0</v>
      </c>
      <c r="AH7" s="1"/>
      <c r="AI7" s="1"/>
      <c r="AJ7" s="15" t="s">
        <v>30</v>
      </c>
      <c r="AK7" s="1">
        <v>25</v>
      </c>
      <c r="AL7" s="16">
        <v>19</v>
      </c>
    </row>
    <row r="8" ht="16.5">
      <c r="A8" s="20"/>
      <c r="B8" s="43"/>
      <c r="C8" s="44"/>
      <c r="D8" s="45">
        <f t="shared" ca="1" si="0"/>
        <v>31.803333333333335</v>
      </c>
      <c r="E8" s="46">
        <f t="shared" ca="1" si="1"/>
        <v>31.696666666666665</v>
      </c>
      <c r="F8" s="47">
        <f t="shared" ca="1" si="2"/>
        <v>33.066666666666663</v>
      </c>
      <c r="G8" s="46">
        <f t="shared" ca="1" si="3"/>
        <v>11.866666666666667</v>
      </c>
      <c r="H8" s="47">
        <f t="shared" ca="1" si="4"/>
        <v>12.466666666666667</v>
      </c>
      <c r="I8" s="48">
        <f>SUM(D8:F8)</f>
        <v>96.566666666666663</v>
      </c>
      <c r="J8" s="49">
        <f>SUM(G8:H8)</f>
        <v>24.333333333333336</v>
      </c>
      <c r="K8" s="50">
        <f t="shared" si="5"/>
        <v>96.566666666666663</v>
      </c>
      <c r="L8" s="50">
        <f t="shared" si="6"/>
        <v>24.333333333333336</v>
      </c>
      <c r="M8" s="51">
        <f ca="1">AVERAGE(_xlfn._xlws.FILTER(INDIRECT("I8:I"&amp;ROW()),MOD(ROW(INDIRECT("I8:I"&amp;ROW())),2)=0))</f>
        <v>96.566666666666663</v>
      </c>
      <c r="N8" s="49">
        <f ca="1">AVERAGE(_xlfn._xlws.FILTER(INDIRECT("J8:J"&amp;ROW()),MOD(ROW(INDIRECT("J8:J"&amp;ROW())),2)=0))</f>
        <v>24.333333333333336</v>
      </c>
      <c r="O8" s="52">
        <f ca="1">OFFSET(INDIRECT("Reading!"&amp;ADDRESS(3*ROW()-21,COLUMN())),0,8)</f>
        <v>2</v>
      </c>
      <c r="P8" s="53">
        <f ca="1">OFFSET(INDIRECT("Reading!"&amp;ADDRESS(3*ROW()-21,COLUMN())),0,8)</f>
        <v>2</v>
      </c>
      <c r="Q8" s="53">
        <f ca="1">OFFSET(INDIRECT("Reading!"&amp;ADDRESS(3*ROW()-21,COLUMN())),0,8)</f>
        <v>2</v>
      </c>
      <c r="R8" s="53">
        <f ca="1">OFFSET(INDIRECT("Reading!"&amp;ADDRESS(3*ROW()-21,COLUMN())),0,8)</f>
        <v>0</v>
      </c>
      <c r="S8" s="53">
        <f ca="1">OFFSET(INDIRECT("Reading!"&amp;ADDRESS(3*ROW()-21,COLUMN())),0,8)</f>
        <v>3</v>
      </c>
      <c r="T8" s="53">
        <f ca="1">OFFSET(INDIRECT("Reading!"&amp;ADDRESS(3*ROW()-21,COLUMN())),0,8)</f>
        <v>0</v>
      </c>
      <c r="U8" s="53">
        <f ca="1">OFFSET(INDIRECT("Reading!"&amp;ADDRESS(3*ROW()-21,COLUMN())),0,8)</f>
        <v>0</v>
      </c>
      <c r="V8" s="53">
        <f ca="1">OFFSET(INDIRECT("Reading!"&amp;ADDRESS(3*ROW()-21,COLUMN())),0,8)</f>
        <v>2</v>
      </c>
      <c r="W8" s="53">
        <f ca="1">OFFSET(INDIRECT("Reading!"&amp;ADDRESS(3*ROW()-21,COLUMN())),0,8)</f>
        <v>0</v>
      </c>
      <c r="X8" s="53">
        <f ca="1">OFFSET(INDIRECT("Reading!"&amp;ADDRESS(3*ROW()-21,COLUMN())),0,8)</f>
        <v>0.66666666666666663</v>
      </c>
      <c r="Y8" s="54">
        <f ca="1">OFFSET(INDIRECT("Reading!"&amp;ADDRESS(3*ROW()-21,COLUMN())),0,8)</f>
        <v>18.783333333333335</v>
      </c>
      <c r="Z8" s="55">
        <f ca="1">OFFSET(INDIRECT("Listening!"&amp;ADDRESS(2*ROW()-13,COLUMN())),0,0)</f>
        <v>0</v>
      </c>
      <c r="AA8" s="55">
        <f ca="1">OFFSET(INDIRECT("Listening!"&amp;ADDRESS(2*ROW()-13,COLUMN())),0,0)</f>
        <v>0</v>
      </c>
      <c r="AB8" s="55">
        <f ca="1">OFFSET(INDIRECT("Listening!"&amp;ADDRESS(2*ROW()-13,COLUMN())),0,0)</f>
        <v>3</v>
      </c>
      <c r="AC8" s="55">
        <f ca="1">OFFSET(INDIRECT("Listening!"&amp;ADDRESS(2*ROW()-13,COLUMN())),0,0)</f>
        <v>0</v>
      </c>
      <c r="AD8" s="55">
        <f ca="1">OFFSET(INDIRECT("Listening!"&amp;ADDRESS(2*ROW()-13,COLUMN())),0,0)</f>
        <v>0</v>
      </c>
      <c r="AE8" s="55">
        <f ca="1">OFFSET(INDIRECT("Listening!"&amp;ADDRESS(2*ROW()-13,COLUMN())),0,0)</f>
        <v>1</v>
      </c>
      <c r="AF8" s="55">
        <f ca="1">OFFSET(INDIRECT("Listening!"&amp;ADDRESS(2*ROW()-13,COLUMN())),0,0)</f>
        <v>0.52941176470588236</v>
      </c>
      <c r="AG8" s="56">
        <f ca="1">OFFSET(INDIRECT("Listening!"&amp;ADDRESS(2*ROW()-13,COLUMN())),0,0)</f>
        <v>0</v>
      </c>
      <c r="AH8" s="1"/>
      <c r="AI8" s="1"/>
      <c r="AJ8" s="15" t="s">
        <v>31</v>
      </c>
      <c r="AK8" s="1">
        <v>18</v>
      </c>
      <c r="AL8" s="16">
        <v>27</v>
      </c>
    </row>
    <row r="9" ht="16.5">
      <c r="A9" s="20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0"/>
        <v>0.53333333333333333</v>
      </c>
      <c r="E9" s="31">
        <f t="shared" ca="1" si="1"/>
        <v>0.66666666666666663</v>
      </c>
      <c r="F9" s="32">
        <f t="shared" ca="1" si="2"/>
        <v>0.93333333333333335</v>
      </c>
      <c r="G9" s="30">
        <f t="shared" ca="1" si="3"/>
        <v>0.70588235294117652</v>
      </c>
      <c r="H9" s="33">
        <f t="shared" ca="1" si="4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20</v>
      </c>
      <c r="L9" s="37">
        <f ca="1">INDIRECT("L"&amp;2)*INDIRECT("J"&amp;ROW())+(1-INDIRECT("L"&amp;2))*INDIRECT("L"&amp;ROW()-2)</f>
        <v>20.294117647058826</v>
      </c>
      <c r="M9" s="38">
        <f ca="1">AVERAGE(_xlfn._xlws.FILTER(INDIRECT("I7:I"&amp;ROW()),MOD(ROW(INDIRECT("I7:I"&amp;ROW())),2)=1))</f>
        <v>20</v>
      </c>
      <c r="N9" s="39">
        <f ca="1">AVERAGE(_xlfn._xlws.FILTER(INDIRECT("J7:J"&amp;ROW()),MOD(ROW(INDIRECT("J7:J"&amp;ROW())),2)=1))</f>
        <v>20.294117647058826</v>
      </c>
      <c r="O9" s="40">
        <f ca="1">INDIRECT("K4")*INDIRECT(ADDRESS(ROW()+1,COLUMN()))+(1-INDIRECT("K4"))*INDIRECT(ADDRESS(ROW()-2,COLUMN()))</f>
        <v>1</v>
      </c>
      <c r="P9" s="41">
        <f ca="1">INDIRECT("K4")*INDIRECT(ADDRESS(ROW()+1,COLUMN()))+(1-INDIRECT("K4"))*INDIRECT(ADDRESS(ROW()-2,COLUMN()))</f>
        <v>1.5</v>
      </c>
      <c r="Q9" s="41">
        <f ca="1">INDIRECT("K4")*INDIRECT(ADDRESS(ROW()+1,COLUMN()))+(1-INDIRECT("K4"))*INDIRECT(ADDRESS(ROW()-2,COLUMN()))</f>
        <v>2</v>
      </c>
      <c r="R9" s="41">
        <f ca="1">INDIRECT("K4")*INDIRECT(ADDRESS(ROW()+1,COLUMN()))+(1-INDIRECT("K4"))*INDIRECT(ADDRESS(ROW()-2,COLUMN()))</f>
        <v>0</v>
      </c>
      <c r="S9" s="41">
        <f ca="1">INDIRECT("K4")*INDIRECT(ADDRESS(ROW()+1,COLUMN()))+(1-INDIRECT("K4"))*INDIRECT(ADDRESS(ROW()-2,COLUMN()))</f>
        <v>2</v>
      </c>
      <c r="T9" s="41">
        <f ca="1">INDIRECT("K4")*INDIRECT(ADDRESS(ROW()+1,COLUMN()))+(1-INDIRECT("K4"))*INDIRECT(ADDRESS(ROW()-2,COLUMN()))</f>
        <v>0</v>
      </c>
      <c r="U9" s="41">
        <f ca="1">INDIRECT("K4")*INDIRECT(ADDRESS(ROW()+1,COLUMN()))+(1-INDIRECT("K4"))*INDIRECT(ADDRESS(ROW()-2,COLUMN()))</f>
        <v>0</v>
      </c>
      <c r="V9" s="41">
        <f ca="1">INDIRECT("K4")*INDIRECT(ADDRESS(ROW()+1,COLUMN()))+(1-INDIRECT("K4"))*INDIRECT(ADDRESS(ROW()-2,COLUMN()))</f>
        <v>1</v>
      </c>
      <c r="W9" s="41">
        <f ca="1">INDIRECT("K4")*INDIRECT(ADDRESS(ROW()+1,COLUMN()))+(1-INDIRECT("K4"))*INDIRECT(ADDRESS(ROW()-2,COLUMN()))</f>
        <v>0.5</v>
      </c>
      <c r="X9" s="41">
        <f ca="1">INDIRECT("K4")*INDIRECT(ADDRESS(ROW()+1,COLUMN()))+(1-INDIRECT("K4"))*INDIRECT(ADDRESS(ROW()-2,COLUMN()))</f>
        <v>0.59999999999999998</v>
      </c>
      <c r="Y9" s="42">
        <f ca="1">INDIRECT("K4")*INDIRECT(ADDRESS(ROW()+1,COLUMN()))+(1-INDIRECT("K4"))*INDIRECT(ADDRESS(ROW()-2,COLUMN()))</f>
        <v>18.783333333333335</v>
      </c>
      <c r="Z9" s="57">
        <f ca="1">INDIRECT("L4")*INDIRECT(ADDRESS(ROW()+1,COLUMN()))+(1-INDIRECT("L4"))*INDIRECT(ADDRESS(ROW()-2,COLUMN()))</f>
        <v>0</v>
      </c>
      <c r="AA9" s="57">
        <f ca="1">INDIRECT("L4")*INDIRECT(ADDRESS(ROW()+1,COLUMN()))+(1-INDIRECT("L4"))*INDIRECT(ADDRESS(ROW()-2,COLUMN()))</f>
        <v>0.5</v>
      </c>
      <c r="AB9" s="57">
        <f ca="1">INDIRECT("L4")*INDIRECT(ADDRESS(ROW()+1,COLUMN()))+(1-INDIRECT("L4"))*INDIRECT(ADDRESS(ROW()-2,COLUMN()))</f>
        <v>2.5</v>
      </c>
      <c r="AC9" s="57">
        <f ca="1">INDIRECT("L4")*INDIRECT(ADDRESS(ROW()+1,COLUMN()))+(1-INDIRECT("L4"))*INDIRECT(ADDRESS(ROW()-2,COLUMN()))</f>
        <v>0</v>
      </c>
      <c r="AD9" s="57">
        <f ca="1">INDIRECT("L4")*INDIRECT(ADDRESS(ROW()+1,COLUMN()))+(1-INDIRECT("L4"))*INDIRECT(ADDRESS(ROW()-2,COLUMN()))</f>
        <v>0.5</v>
      </c>
      <c r="AE9" s="57">
        <f ca="1">INDIRECT("L4")*INDIRECT(ADDRESS(ROW()+1,COLUMN()))+(1-INDIRECT("L4"))*INDIRECT(ADDRESS(ROW()-2,COLUMN()))</f>
        <v>0.5</v>
      </c>
      <c r="AF9" s="57">
        <f ca="1">INDIRECT("L4")*INDIRECT(ADDRESS(ROW()+1,COLUMN()))+(1-INDIRECT("L4"))*INDIRECT(ADDRESS(ROW()-2,COLUMN()))</f>
        <v>0.61764705882352944</v>
      </c>
      <c r="AG9" s="58">
        <f ca="1">INDIRECT("L4")*INDIRECT(ADDRESS(ROW()+1,COLUMN()))+(1-INDIRECT("L4"))*INDIRECT(ADDRESS(ROW()-2,COLUMN()))</f>
        <v>0</v>
      </c>
      <c r="AH9" s="1"/>
      <c r="AI9" s="1"/>
      <c r="AJ9" s="17" t="s">
        <v>32</v>
      </c>
      <c r="AK9" s="18">
        <v>19</v>
      </c>
      <c r="AL9" s="19">
        <v>18</v>
      </c>
    </row>
    <row r="10" ht="16.5">
      <c r="A10" s="20"/>
      <c r="B10" s="43"/>
      <c r="C10" s="44"/>
      <c r="D10" s="45">
        <f t="shared" ca="1" si="0"/>
        <v>31.803333333333335</v>
      </c>
      <c r="E10" s="46">
        <f t="shared" ca="1" si="1"/>
        <v>25.98</v>
      </c>
      <c r="F10" s="47">
        <f t="shared" ca="1" si="2"/>
        <v>33.066666666666663</v>
      </c>
      <c r="G10" s="46">
        <f t="shared" ca="1" si="3"/>
        <v>14.550000000000001</v>
      </c>
      <c r="H10" s="47">
        <f t="shared" ca="1" si="4"/>
        <v>12.449999999999999</v>
      </c>
      <c r="I10" s="48">
        <f>SUM(D10:F10)</f>
        <v>90.849999999999994</v>
      </c>
      <c r="J10" s="49">
        <f>SUM(G10:H10)</f>
        <v>27</v>
      </c>
      <c r="K10" s="50">
        <f ca="1">INDIRECT("K"&amp;3)*INDIRECT("I"&amp;ROW())+(1-INDIRECT("K"&amp;3))*INDIRECT("k"&amp;ROW()-2)</f>
        <v>93.708333333333329</v>
      </c>
      <c r="L10" s="50">
        <f ca="1">INDIRECT("L"&amp;3)*INDIRECT("J"&amp;ROW())+(1-INDIRECT("L"&amp;3))*INDIRECT("L"&amp;ROW()-2)</f>
        <v>25.666666666666668</v>
      </c>
      <c r="M10" s="51">
        <f ca="1">AVERAGE(_xlfn._xlws.FILTER(INDIRECT("I8:I"&amp;ROW()),MOD(ROW(INDIRECT("I8:I"&amp;ROW())),2)=0))</f>
        <v>93.708333333333329</v>
      </c>
      <c r="N10" s="49">
        <f ca="1">AVERAGE(_xlfn._xlws.FILTER(INDIRECT("J8:J"&amp;ROW()),MOD(ROW(INDIRECT("J8:J"&amp;ROW())),2)=0))</f>
        <v>25.666666666666668</v>
      </c>
      <c r="O10" s="52">
        <f ca="1">OFFSET(INDIRECT("Reading!"&amp;ADDRESS(3*ROW()-21,COLUMN())),0,8)</f>
        <v>0</v>
      </c>
      <c r="P10" s="53">
        <f ca="1">OFFSET(INDIRECT("Reading!"&amp;ADDRESS(3*ROW()-21,COLUMN())),0,8)</f>
        <v>1</v>
      </c>
      <c r="Q10" s="53">
        <f ca="1">OFFSET(INDIRECT("Reading!"&amp;ADDRESS(3*ROW()-21,COLUMN())),0,8)</f>
        <v>2</v>
      </c>
      <c r="R10" s="53">
        <f ca="1">OFFSET(INDIRECT("Reading!"&amp;ADDRESS(3*ROW()-21,COLUMN())),0,8)</f>
        <v>0</v>
      </c>
      <c r="S10" s="53">
        <f ca="1">OFFSET(INDIRECT("Reading!"&amp;ADDRESS(3*ROW()-21,COLUMN())),0,8)</f>
        <v>1</v>
      </c>
      <c r="T10" s="53">
        <f ca="1">OFFSET(INDIRECT("Reading!"&amp;ADDRESS(3*ROW()-21,COLUMN())),0,8)</f>
        <v>0</v>
      </c>
      <c r="U10" s="53">
        <f ca="1">OFFSET(INDIRECT("Reading!"&amp;ADDRESS(3*ROW()-21,COLUMN())),0,8)</f>
        <v>0</v>
      </c>
      <c r="V10" s="53">
        <f ca="1">OFFSET(INDIRECT("Reading!"&amp;ADDRESS(3*ROW()-21,COLUMN())),0,8)</f>
        <v>0</v>
      </c>
      <c r="W10" s="53">
        <f ca="1">OFFSET(INDIRECT("Reading!"&amp;ADDRESS(3*ROW()-21,COLUMN())),0,8)</f>
        <v>1</v>
      </c>
      <c r="X10" s="53">
        <f ca="1">OFFSET(INDIRECT("Reading!"&amp;ADDRESS(3*ROW()-21,COLUMN())),0,8)</f>
        <v>0.53333333333333333</v>
      </c>
      <c r="Y10" s="54">
        <f ca="1">OFFSET(INDIRECT("Reading!"&amp;ADDRESS(3*ROW()-21,COLUMN())),0,8)</f>
        <v>18.783333333333335</v>
      </c>
      <c r="Z10" s="55">
        <f ca="1">OFFSET(INDIRECT("Listening!"&amp;ADDRESS(2*ROW()-13,COLUMN())),0,0)</f>
        <v>0</v>
      </c>
      <c r="AA10" s="55">
        <f ca="1">OFFSET(INDIRECT("Listening!"&amp;ADDRESS(2*ROW()-13,COLUMN())),0,0)</f>
        <v>1</v>
      </c>
      <c r="AB10" s="55">
        <f ca="1">OFFSET(INDIRECT("Listening!"&amp;ADDRESS(2*ROW()-13,COLUMN())),0,0)</f>
        <v>2</v>
      </c>
      <c r="AC10" s="55">
        <f ca="1">OFFSET(INDIRECT("Listening!"&amp;ADDRESS(2*ROW()-13,COLUMN())),0,0)</f>
        <v>0</v>
      </c>
      <c r="AD10" s="55">
        <f ca="1">OFFSET(INDIRECT("Listening!"&amp;ADDRESS(2*ROW()-13,COLUMN())),0,0)</f>
        <v>1</v>
      </c>
      <c r="AE10" s="55">
        <f ca="1">OFFSET(INDIRECT("Listening!"&amp;ADDRESS(2*ROW()-13,COLUMN())),0,0)</f>
        <v>0</v>
      </c>
      <c r="AF10" s="55">
        <f ca="1">OFFSET(INDIRECT("Listening!"&amp;ADDRESS(2*ROW()-13,COLUMN())),0,0)</f>
        <v>0.70588235294117652</v>
      </c>
      <c r="AG10" s="56">
        <f ca="1">OFFSET(INDIRECT("Listening!"&amp;ADDRESS(2*ROW()-13,COLUMN())),0,0)</f>
        <v>0</v>
      </c>
      <c r="AH10" s="1"/>
      <c r="AI10" s="1"/>
    </row>
    <row r="11" ht="16.5">
      <c r="A11" s="20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0"/>
        <v>0.8666666666666667</v>
      </c>
      <c r="E11" s="31">
        <f t="shared" ca="1" si="1"/>
        <v>0.80000000000000004</v>
      </c>
      <c r="F11" s="32">
        <f t="shared" ca="1" si="2"/>
        <v>0.80000000000000004</v>
      </c>
      <c r="G11" s="30">
        <f t="shared" ca="1" si="3"/>
        <v>1</v>
      </c>
      <c r="H11" s="33">
        <f t="shared" ca="1" si="4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22.333333333333336</v>
      </c>
      <c r="L11" s="37">
        <f ca="1">INDIRECT("L"&amp;2)*INDIRECT("J"&amp;ROW())+(1-INDIRECT("L"&amp;2))*INDIRECT("L"&amp;ROW()-2)</f>
        <v>22.058823529411768</v>
      </c>
      <c r="M11" s="38">
        <f ca="1">AVERAGE(_xlfn._xlws.FILTER(INDIRECT("I7:I"&amp;ROW()),MOD(ROW(INDIRECT("I7:I"&amp;ROW())),2)=1))</f>
        <v>21.555555555555557</v>
      </c>
      <c r="N11" s="39">
        <f ca="1">AVERAGE(_xlfn._xlws.FILTER(INDIRECT("J7:J"&amp;ROW()),MOD(ROW(INDIRECT("J7:J"&amp;ROW())),2)=1))</f>
        <v>21.47058823529412</v>
      </c>
      <c r="O11" s="40">
        <f ca="1">INDIRECT("K4")*INDIRECT(ADDRESS(ROW()+1,COLUMN()))+(1-INDIRECT("K4"))*INDIRECT(ADDRESS(ROW()-2,COLUMN()))</f>
        <v>0.5</v>
      </c>
      <c r="P11" s="41">
        <f ca="1">INDIRECT("K4")*INDIRECT(ADDRESS(ROW()+1,COLUMN()))+(1-INDIRECT("K4"))*INDIRECT(ADDRESS(ROW()-2,COLUMN()))</f>
        <v>1.25</v>
      </c>
      <c r="Q11" s="41">
        <f ca="1">INDIRECT("K4")*INDIRECT(ADDRESS(ROW()+1,COLUMN()))+(1-INDIRECT("K4"))*INDIRECT(ADDRESS(ROW()-2,COLUMN()))</f>
        <v>1</v>
      </c>
      <c r="R11" s="41">
        <f ca="1">INDIRECT("K4")*INDIRECT(ADDRESS(ROW()+1,COLUMN()))+(1-INDIRECT("K4"))*INDIRECT(ADDRESS(ROW()-2,COLUMN()))</f>
        <v>0</v>
      </c>
      <c r="S11" s="41">
        <f ca="1">INDIRECT("K4")*INDIRECT(ADDRESS(ROW()+1,COLUMN()))+(1-INDIRECT("K4"))*INDIRECT(ADDRESS(ROW()-2,COLUMN()))</f>
        <v>2</v>
      </c>
      <c r="T11" s="41">
        <f ca="1">INDIRECT("K4")*INDIRECT(ADDRESS(ROW()+1,COLUMN()))+(1-INDIRECT("K4"))*INDIRECT(ADDRESS(ROW()-2,COLUMN()))</f>
        <v>0</v>
      </c>
      <c r="U11" s="41">
        <f ca="1">INDIRECT("K4")*INDIRECT(ADDRESS(ROW()+1,COLUMN()))+(1-INDIRECT("K4"))*INDIRECT(ADDRESS(ROW()-2,COLUMN()))</f>
        <v>0</v>
      </c>
      <c r="V11" s="41">
        <f ca="1">INDIRECT("K4")*INDIRECT(ADDRESS(ROW()+1,COLUMN()))+(1-INDIRECT("K4"))*INDIRECT(ADDRESS(ROW()-2,COLUMN()))</f>
        <v>0.5</v>
      </c>
      <c r="W11" s="41">
        <f ca="1">INDIRECT("K4")*INDIRECT(ADDRESS(ROW()+1,COLUMN()))+(1-INDIRECT("K4"))*INDIRECT(ADDRESS(ROW()-2,COLUMN()))</f>
        <v>0.75</v>
      </c>
      <c r="X11" s="41">
        <f ca="1">INDIRECT("K4")*INDIRECT(ADDRESS(ROW()+1,COLUMN()))+(1-INDIRECT("K4"))*INDIRECT(ADDRESS(ROW()-2,COLUMN()))</f>
        <v>0.73333333333333339</v>
      </c>
      <c r="Y11" s="42">
        <f ca="1">INDIRECT("K4")*INDIRECT(ADDRESS(ROW()+1,COLUMN()))+(1-INDIRECT("K4"))*INDIRECT(ADDRESS(ROW()-2,COLUMN()))</f>
        <v>19.733333333333334</v>
      </c>
      <c r="Z11" s="57">
        <f ca="1">INDIRECT("L4")*INDIRECT(ADDRESS(ROW()+1,COLUMN()))+(1-INDIRECT("L4"))*INDIRECT(ADDRESS(ROW()-2,COLUMN()))</f>
        <v>0.5</v>
      </c>
      <c r="AA11" s="57">
        <f ca="1">INDIRECT("L4")*INDIRECT(ADDRESS(ROW()+1,COLUMN()))+(1-INDIRECT("L4"))*INDIRECT(ADDRESS(ROW()-2,COLUMN()))</f>
        <v>0.25</v>
      </c>
      <c r="AB11" s="57">
        <f ca="1">INDIRECT("L4")*INDIRECT(ADDRESS(ROW()+1,COLUMN()))+(1-INDIRECT("L4"))*INDIRECT(ADDRESS(ROW()-2,COLUMN()))</f>
        <v>1.25</v>
      </c>
      <c r="AC11" s="57">
        <f ca="1">INDIRECT("L4")*INDIRECT(ADDRESS(ROW()+1,COLUMN()))+(1-INDIRECT("L4"))*INDIRECT(ADDRESS(ROW()-2,COLUMN()))</f>
        <v>0</v>
      </c>
      <c r="AD11" s="57">
        <f ca="1">INDIRECT("L4")*INDIRECT(ADDRESS(ROW()+1,COLUMN()))+(1-INDIRECT("L4"))*INDIRECT(ADDRESS(ROW()-2,COLUMN()))</f>
        <v>0.75</v>
      </c>
      <c r="AE11" s="57">
        <f ca="1">INDIRECT("L4")*INDIRECT(ADDRESS(ROW()+1,COLUMN()))+(1-INDIRECT("L4"))*INDIRECT(ADDRESS(ROW()-2,COLUMN()))</f>
        <v>0.75</v>
      </c>
      <c r="AF11" s="57">
        <f ca="1">INDIRECT("L4")*INDIRECT(ADDRESS(ROW()+1,COLUMN()))+(1-INDIRECT("L4"))*INDIRECT(ADDRESS(ROW()-2,COLUMN()))</f>
        <v>0.80882352941176472</v>
      </c>
      <c r="AG11" s="58">
        <f ca="1">INDIRECT("L4")*INDIRECT(ADDRESS(ROW()+1,COLUMN()))+(1-INDIRECT("L4"))*INDIRECT(ADDRESS(ROW()-2,COLUMN()))</f>
        <v>0</v>
      </c>
      <c r="AH11" s="1"/>
      <c r="AI11" s="1"/>
    </row>
    <row r="12" ht="16.5">
      <c r="A12" s="20"/>
      <c r="B12" s="43"/>
      <c r="C12" s="44"/>
      <c r="D12" s="45">
        <f t="shared" ca="1" si="0"/>
        <v>32.683333333333337</v>
      </c>
      <c r="E12" s="46">
        <f t="shared" ca="1" si="1"/>
        <v>33.683333333333337</v>
      </c>
      <c r="F12" s="47">
        <f t="shared" ca="1" si="2"/>
        <v>27.383333333333333</v>
      </c>
      <c r="G12" s="46">
        <f t="shared" ca="1" si="3"/>
        <v>6.9500000000000002</v>
      </c>
      <c r="H12" s="47">
        <f t="shared" ca="1" si="4"/>
        <v>9.9000000000000004</v>
      </c>
      <c r="I12" s="48">
        <f>SUM(D12:F12)</f>
        <v>93.75</v>
      </c>
      <c r="J12" s="49">
        <f>SUM(G12:H12)</f>
        <v>16.850000000000001</v>
      </c>
      <c r="K12" s="50">
        <f ca="1">INDIRECT("K"&amp;3)*INDIRECT("I"&amp;ROW())+(1-INDIRECT("K"&amp;3))*INDIRECT("k"&amp;ROW()-2)</f>
        <v>93.729166666666657</v>
      </c>
      <c r="L12" s="50">
        <f ca="1">INDIRECT("L"&amp;3)*INDIRECT("J"&amp;ROW())+(1-INDIRECT("L"&amp;3))*INDIRECT("L"&amp;ROW()-2)</f>
        <v>21.258333333333333</v>
      </c>
      <c r="M12" s="51">
        <f ca="1">AVERAGE(_xlfn._xlws.FILTER(INDIRECT("I8:I"&amp;ROW()),MOD(ROW(INDIRECT("I8:I"&amp;ROW())),2)=0))</f>
        <v>93.722222222222214</v>
      </c>
      <c r="N12" s="49">
        <f ca="1">AVERAGE(_xlfn._xlws.FILTER(INDIRECT("J8:J"&amp;ROW()),MOD(ROW(INDIRECT("J8:J"&amp;ROW())),2)=0))</f>
        <v>22.727777777777778</v>
      </c>
      <c r="O12" s="59">
        <f ca="1">OFFSET(INDIRECT("Reading!"&amp;ADDRESS(3*ROW()-21,COLUMN())),0,8)</f>
        <v>0</v>
      </c>
      <c r="P12" s="55">
        <f ca="1">OFFSET(INDIRECT("Reading!"&amp;ADDRESS(3*ROW()-21,COLUMN())),0,8)</f>
        <v>1</v>
      </c>
      <c r="Q12" s="55">
        <f ca="1">OFFSET(INDIRECT("Reading!"&amp;ADDRESS(3*ROW()-21,COLUMN())),0,8)</f>
        <v>0</v>
      </c>
      <c r="R12" s="55">
        <f ca="1">OFFSET(INDIRECT("Reading!"&amp;ADDRESS(3*ROW()-21,COLUMN())),0,8)</f>
        <v>0</v>
      </c>
      <c r="S12" s="55">
        <f ca="1">OFFSET(INDIRECT("Reading!"&amp;ADDRESS(3*ROW()-21,COLUMN())),0,8)</f>
        <v>2</v>
      </c>
      <c r="T12" s="55">
        <f ca="1">OFFSET(INDIRECT("Reading!"&amp;ADDRESS(3*ROW()-21,COLUMN())),0,8)</f>
        <v>0</v>
      </c>
      <c r="U12" s="55">
        <f ca="1">OFFSET(INDIRECT("Reading!"&amp;ADDRESS(3*ROW()-21,COLUMN())),0,8)</f>
        <v>0</v>
      </c>
      <c r="V12" s="55">
        <f ca="1">OFFSET(INDIRECT("Reading!"&amp;ADDRESS(3*ROW()-21,COLUMN())),0,8)</f>
        <v>0</v>
      </c>
      <c r="W12" s="55">
        <f ca="1">OFFSET(INDIRECT("Reading!"&amp;ADDRESS(3*ROW()-21,COLUMN())),0,8)</f>
        <v>1</v>
      </c>
      <c r="X12" s="55">
        <f ca="1">OFFSET(INDIRECT("Reading!"&amp;ADDRESS(3*ROW()-21,COLUMN())),0,8)</f>
        <v>0.8666666666666667</v>
      </c>
      <c r="Y12" s="56">
        <f ca="1">OFFSET(INDIRECT("Reading!"&amp;ADDRESS(3*ROW()-21,COLUMN())),0,8)</f>
        <v>20.683333333333334</v>
      </c>
      <c r="Z12" s="55">
        <f ca="1">OFFSET(INDIRECT("Listening!"&amp;ADDRESS(2*ROW()-13,COLUMN())),0,0)</f>
        <v>1</v>
      </c>
      <c r="AA12" s="55">
        <f ca="1">OFFSET(INDIRECT("Listening!"&amp;ADDRESS(2*ROW()-13,COLUMN())),0,0)</f>
        <v>0</v>
      </c>
      <c r="AB12" s="55">
        <f ca="1">OFFSET(INDIRECT("Listening!"&amp;ADDRESS(2*ROW()-13,COLUMN())),0,0)</f>
        <v>0</v>
      </c>
      <c r="AC12" s="55">
        <f ca="1">OFFSET(INDIRECT("Listening!"&amp;ADDRESS(2*ROW()-13,COLUMN())),0,0)</f>
        <v>0</v>
      </c>
      <c r="AD12" s="55">
        <f ca="1">OFFSET(INDIRECT("Listening!"&amp;ADDRESS(2*ROW()-13,COLUMN())),0,0)</f>
        <v>1</v>
      </c>
      <c r="AE12" s="55">
        <f ca="1">OFFSET(INDIRECT("Listening!"&amp;ADDRESS(2*ROW()-13,COLUMN())),0,0)</f>
        <v>1</v>
      </c>
      <c r="AF12" s="55">
        <f ca="1">OFFSET(INDIRECT("Listening!"&amp;ADDRESS(2*ROW()-13,COLUMN())),0,0)</f>
        <v>1</v>
      </c>
      <c r="AG12" s="56">
        <f ca="1">OFFSET(INDIRECT("Listening!"&amp;ADDRESS(2*ROW()-13,COLUMN())),0,0)</f>
        <v>0</v>
      </c>
      <c r="AH12" s="1"/>
      <c r="AI12" s="1"/>
    </row>
    <row r="13" ht="16.5">
      <c r="A13" s="20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0"/>
        <v>0.59999999999999998</v>
      </c>
      <c r="E13" s="31">
        <f t="shared" ca="1" si="1"/>
        <v>0.66666666666666663</v>
      </c>
      <c r="F13" s="32">
        <f t="shared" ca="1" si="2"/>
        <v>0.59999999999999998</v>
      </c>
      <c r="G13" s="30">
        <f t="shared" ca="1" si="3"/>
        <v>0.58823529411764708</v>
      </c>
      <c r="H13" s="33">
        <f t="shared" ca="1" si="4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20.5</v>
      </c>
      <c r="L13" s="37">
        <f ca="1">INDIRECT("L"&amp;2)*INDIRECT("J"&amp;ROW())+(1-INDIRECT("L"&amp;2))*INDIRECT("L"&amp;ROW()-2)</f>
        <v>20.735294117647062</v>
      </c>
      <c r="M13" s="38">
        <f ca="1">AVERAGE(_xlfn._xlws.FILTER(INDIRECT("I7:I"&amp;ROW()),MOD(ROW(INDIRECT("I7:I"&amp;ROW())),2)=1))</f>
        <v>20.833333333333336</v>
      </c>
      <c r="N13" s="39">
        <f ca="1">AVERAGE(_xlfn._xlws.FILTER(INDIRECT("J7:J"&amp;ROW()),MOD(ROW(INDIRECT("J7:J"&amp;ROW())),2)=1))</f>
        <v>20.955882352941181</v>
      </c>
      <c r="O13" s="60">
        <f ca="1">INDIRECT("K4")*INDIRECT(ADDRESS(ROW()+1,COLUMN()))+(1-INDIRECT("K4"))*INDIRECT(ADDRESS(ROW()-2,COLUMN()))</f>
        <v>0.25</v>
      </c>
      <c r="P13" s="61">
        <f ca="1">INDIRECT("K4")*INDIRECT(ADDRESS(ROW()+1,COLUMN()))+(1-INDIRECT("K4"))*INDIRECT(ADDRESS(ROW()-2,COLUMN()))</f>
        <v>1.625</v>
      </c>
      <c r="Q13" s="61">
        <f ca="1">INDIRECT("K4")*INDIRECT(ADDRESS(ROW()+1,COLUMN()))+(1-INDIRECT("K4"))*INDIRECT(ADDRESS(ROW()-2,COLUMN()))</f>
        <v>1</v>
      </c>
      <c r="R13" s="61">
        <f ca="1">INDIRECT("K4")*INDIRECT(ADDRESS(ROW()+1,COLUMN()))+(1-INDIRECT("K4"))*INDIRECT(ADDRESS(ROW()-2,COLUMN()))</f>
        <v>0</v>
      </c>
      <c r="S13" s="61">
        <f ca="1">INDIRECT("K4")*INDIRECT(ADDRESS(ROW()+1,COLUMN()))+(1-INDIRECT("K4"))*INDIRECT(ADDRESS(ROW()-2,COLUMN()))</f>
        <v>2.5</v>
      </c>
      <c r="T13" s="61">
        <f ca="1">INDIRECT("K4")*INDIRECT(ADDRESS(ROW()+1,COLUMN()))+(1-INDIRECT("K4"))*INDIRECT(ADDRESS(ROW()-2,COLUMN()))</f>
        <v>0</v>
      </c>
      <c r="U13" s="61">
        <f ca="1">INDIRECT("K4")*INDIRECT(ADDRESS(ROW()+1,COLUMN()))+(1-INDIRECT("K4"))*INDIRECT(ADDRESS(ROW()-2,COLUMN()))</f>
        <v>0</v>
      </c>
      <c r="V13" s="61">
        <f ca="1">INDIRECT("K4")*INDIRECT(ADDRESS(ROW()+1,COLUMN()))+(1-INDIRECT("K4"))*INDIRECT(ADDRESS(ROW()-2,COLUMN()))</f>
        <v>1.25</v>
      </c>
      <c r="W13" s="61">
        <f ca="1">INDIRECT("K4")*INDIRECT(ADDRESS(ROW()+1,COLUMN()))+(1-INDIRECT("K4"))*INDIRECT(ADDRESS(ROW()-2,COLUMN()))</f>
        <v>1.375</v>
      </c>
      <c r="X13" s="61">
        <f ca="1">INDIRECT("K4")*INDIRECT(ADDRESS(ROW()+1,COLUMN()))+(1-INDIRECT("K4"))*INDIRECT(ADDRESS(ROW()-2,COLUMN()))</f>
        <v>0.66666666666666674</v>
      </c>
      <c r="Y13" s="62">
        <f ca="1">INDIRECT("K4")*INDIRECT(ADDRESS(ROW()+1,COLUMN()))+(1-INDIRECT("K4"))*INDIRECT(ADDRESS(ROW()-2,COLUMN()))</f>
        <v>25.566666666666666</v>
      </c>
      <c r="Z13" s="57">
        <f ca="1">INDIRECT("L4")*INDIRECT(ADDRESS(ROW()+1,COLUMN()))+(1-INDIRECT("L4"))*INDIRECT(ADDRESS(ROW()-2,COLUMN()))</f>
        <v>0.75</v>
      </c>
      <c r="AA13" s="63">
        <f ca="1">INDIRECT("L4")*INDIRECT(ADDRESS(ROW()+1,COLUMN()))+(1-INDIRECT("L4"))*INDIRECT(ADDRESS(ROW()-2,COLUMN()))</f>
        <v>0.625</v>
      </c>
      <c r="AB13" s="63">
        <f ca="1">INDIRECT("L4")*INDIRECT(ADDRESS(ROW()+1,COLUMN()))+(1-INDIRECT("L4"))*INDIRECT(ADDRESS(ROW()-2,COLUMN()))</f>
        <v>1.125</v>
      </c>
      <c r="AC13" s="63">
        <f ca="1">INDIRECT("L4")*INDIRECT(ADDRESS(ROW()+1,COLUMN()))+(1-INDIRECT("L4"))*INDIRECT(ADDRESS(ROW()-2,COLUMN()))</f>
        <v>0</v>
      </c>
      <c r="AD13" s="63">
        <f ca="1">INDIRECT("L4")*INDIRECT(ADDRESS(ROW()+1,COLUMN()))+(1-INDIRECT("L4"))*INDIRECT(ADDRESS(ROW()-2,COLUMN()))</f>
        <v>0.375</v>
      </c>
      <c r="AE13" s="63">
        <f ca="1">INDIRECT("L4")*INDIRECT(ADDRESS(ROW()+1,COLUMN()))+(1-INDIRECT("L4"))*INDIRECT(ADDRESS(ROW()-2,COLUMN()))</f>
        <v>0.875</v>
      </c>
      <c r="AF13" s="63">
        <f ca="1">INDIRECT("L4")*INDIRECT(ADDRESS(ROW()+1,COLUMN()))+(1-INDIRECT("L4"))*INDIRECT(ADDRESS(ROW()-2,COLUMN()))</f>
        <v>0.69852941176470584</v>
      </c>
      <c r="AG13" s="64">
        <f ca="1">INDIRECT("L4")*INDIRECT(ADDRESS(ROW()+1,COLUMN()))+(1-INDIRECT("L4"))*INDIRECT(ADDRESS(ROW()-2,COLUMN()))</f>
        <v>0</v>
      </c>
      <c r="AH13" s="1"/>
      <c r="AI13" s="1"/>
    </row>
    <row r="14" ht="16.5">
      <c r="A14" s="20"/>
      <c r="B14" s="43"/>
      <c r="C14" s="44"/>
      <c r="D14" s="45">
        <f t="shared" ca="1" si="0"/>
        <v>31.399999999999999</v>
      </c>
      <c r="E14" s="46">
        <f t="shared" ca="1" si="1"/>
        <v>22.883333333333333</v>
      </c>
      <c r="F14" s="47">
        <f t="shared" ca="1" si="2"/>
        <v>25.183333333333334</v>
      </c>
      <c r="G14" s="46">
        <f t="shared" ca="1" si="3"/>
        <v>17.449999999999999</v>
      </c>
      <c r="H14" s="47">
        <f t="shared" ca="1" si="4"/>
        <v>12.533333333333333</v>
      </c>
      <c r="I14" s="48">
        <f>SUM(D14:F14)</f>
        <v>79.466666666666669</v>
      </c>
      <c r="J14" s="49">
        <f>SUM(G14:H14)</f>
        <v>29.983333333333334</v>
      </c>
      <c r="K14" s="50">
        <f ca="1">INDIRECT("K"&amp;3)*INDIRECT("I"&amp;ROW())+(1-INDIRECT("K"&amp;3))*INDIRECT("k"&amp;ROW()-2)</f>
        <v>86.597916666666663</v>
      </c>
      <c r="L14" s="50">
        <f ca="1">INDIRECT("L"&amp;3)*INDIRECT("J"&amp;ROW())+(1-INDIRECT("L"&amp;3))*INDIRECT("L"&amp;ROW()-2)</f>
        <v>25.620833333333334</v>
      </c>
      <c r="M14" s="51">
        <f ca="1">AVERAGE(_xlfn._xlws.FILTER(INDIRECT("I8:I"&amp;ROW()),MOD(ROW(INDIRECT("I8:I"&amp;ROW())),2)=0))</f>
        <v>90.158333333333331</v>
      </c>
      <c r="N14" s="49">
        <f ca="1">AVERAGE(_xlfn._xlws.FILTER(INDIRECT("J8:J"&amp;ROW()),MOD(ROW(INDIRECT("J8:J"&amp;ROW())),2)=0))</f>
        <v>24.541666666666668</v>
      </c>
      <c r="O14" s="59">
        <f ca="1">OFFSET(INDIRECT("Reading!"&amp;ADDRESS(3*ROW()-21,COLUMN())),0,8)</f>
        <v>0</v>
      </c>
      <c r="P14" s="55">
        <f ca="1">OFFSET(INDIRECT("Reading!"&amp;ADDRESS(3*ROW()-21,COLUMN())),0,8)</f>
        <v>2</v>
      </c>
      <c r="Q14" s="55">
        <f ca="1">OFFSET(INDIRECT("Reading!"&amp;ADDRESS(3*ROW()-21,COLUMN())),0,8)</f>
        <v>1</v>
      </c>
      <c r="R14" s="55">
        <f ca="1">OFFSET(INDIRECT("Reading!"&amp;ADDRESS(3*ROW()-21,COLUMN())),0,8)</f>
        <v>0</v>
      </c>
      <c r="S14" s="55">
        <f ca="1">OFFSET(INDIRECT("Reading!"&amp;ADDRESS(3*ROW()-21,COLUMN())),0,8)</f>
        <v>3</v>
      </c>
      <c r="T14" s="55">
        <f ca="1">OFFSET(INDIRECT("Reading!"&amp;ADDRESS(3*ROW()-21,COLUMN())),0,8)</f>
        <v>0</v>
      </c>
      <c r="U14" s="55">
        <f ca="1">OFFSET(INDIRECT("Reading!"&amp;ADDRESS(3*ROW()-21,COLUMN())),0,8)</f>
        <v>0</v>
      </c>
      <c r="V14" s="55">
        <f ca="1">OFFSET(INDIRECT("Reading!"&amp;ADDRESS(3*ROW()-21,COLUMN())),0,8)</f>
        <v>2</v>
      </c>
      <c r="W14" s="55">
        <f ca="1">OFFSET(INDIRECT("Reading!"&amp;ADDRESS(3*ROW()-21,COLUMN())),0,8)</f>
        <v>2</v>
      </c>
      <c r="X14" s="55">
        <f ca="1">OFFSET(INDIRECT("Reading!"&amp;ADDRESS(3*ROW()-21,COLUMN())),0,8)</f>
        <v>0.59999999999999998</v>
      </c>
      <c r="Y14" s="56">
        <f ca="1">OFFSET(INDIRECT("Reading!"&amp;ADDRESS(3*ROW()-21,COLUMN())),0,8)</f>
        <v>31.399999999999999</v>
      </c>
      <c r="Z14" s="59">
        <f ca="1">OFFSET(INDIRECT("Listening!"&amp;ADDRESS(2*ROW()-13,COLUMN())),0,0)</f>
        <v>1</v>
      </c>
      <c r="AA14" s="55">
        <f ca="1">OFFSET(INDIRECT("Listening!"&amp;ADDRESS(2*ROW()-13,COLUMN())),0,0)</f>
        <v>1</v>
      </c>
      <c r="AB14" s="55">
        <f ca="1">OFFSET(INDIRECT("Listening!"&amp;ADDRESS(2*ROW()-13,COLUMN())),0,0)</f>
        <v>1</v>
      </c>
      <c r="AC14" s="55">
        <f ca="1">OFFSET(INDIRECT("Listening!"&amp;ADDRESS(2*ROW()-13,COLUMN())),0,0)</f>
        <v>0</v>
      </c>
      <c r="AD14" s="55">
        <f ca="1">OFFSET(INDIRECT("Listening!"&amp;ADDRESS(2*ROW()-13,COLUMN())),0,0)</f>
        <v>0</v>
      </c>
      <c r="AE14" s="55">
        <f ca="1">OFFSET(INDIRECT("Listening!"&amp;ADDRESS(2*ROW()-13,COLUMN())),0,0)</f>
        <v>1</v>
      </c>
      <c r="AF14" s="55">
        <f ca="1">OFFSET(INDIRECT("Listening!"&amp;ADDRESS(2*ROW()-13,COLUMN())),0,0)</f>
        <v>0.58823529411764708</v>
      </c>
      <c r="AG14" s="56">
        <f ca="1">OFFSET(INDIRECT("Listening!"&amp;ADDRESS(2*ROW()-13,COLUMN())),0,0)</f>
        <v>0</v>
      </c>
      <c r="AH14" s="1"/>
      <c r="AI14" s="1"/>
    </row>
    <row r="15" ht="16.5">
      <c r="A15" s="20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0"/>
        <v>0.66666666666666663</v>
      </c>
      <c r="E15" s="31">
        <f t="shared" ca="1" si="1"/>
        <v>0.73333333333333328</v>
      </c>
      <c r="F15" s="32">
        <f t="shared" ca="1" si="2"/>
        <v>0.66666666666666663</v>
      </c>
      <c r="G15" s="30">
        <f t="shared" ca="1" si="3"/>
        <v>0.6470588235294118</v>
      </c>
      <c r="H15" s="33">
        <f t="shared" ca="1" si="4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20.583333333333332</v>
      </c>
      <c r="L15" s="37">
        <f ca="1">INDIRECT("L"&amp;2)*INDIRECT("J"&amp;ROW())+(1-INDIRECT("L"&amp;2))*INDIRECT("L"&amp;ROW()-2)</f>
        <v>21.397058823529413</v>
      </c>
      <c r="M15" s="38">
        <f ca="1">AVERAGE(_xlfn._xlws.FILTER(INDIRECT("I7:I"&amp;ROW()),MOD(ROW(INDIRECT("I7:I"&amp;ROW())),2)=1))</f>
        <v>20.800000000000001</v>
      </c>
      <c r="N15" s="39">
        <f ca="1">AVERAGE(_xlfn._xlws.FILTER(INDIRECT("J7:J"&amp;ROW()),MOD(ROW(INDIRECT("J7:J"&amp;ROW())),2)=1))</f>
        <v>21.176470588235297</v>
      </c>
      <c r="O15" s="40">
        <f ca="1">INDIRECT("K4")*INDIRECT(ADDRESS(ROW()+1,COLUMN()))+(1-INDIRECT("K4"))*INDIRECT(ADDRESS(ROW()-2,COLUMN()))</f>
        <v>0.125</v>
      </c>
      <c r="P15" s="41">
        <f ca="1">INDIRECT("K4")*INDIRECT(ADDRESS(ROW()+1,COLUMN()))+(1-INDIRECT("K4"))*INDIRECT(ADDRESS(ROW()-2,COLUMN()))</f>
        <v>0.8125</v>
      </c>
      <c r="Q15" s="41">
        <f ca="1">INDIRECT("K4")*INDIRECT(ADDRESS(ROW()+1,COLUMN()))+(1-INDIRECT("K4"))*INDIRECT(ADDRESS(ROW()-2,COLUMN()))</f>
        <v>0.5</v>
      </c>
      <c r="R15" s="41">
        <f ca="1">INDIRECT("K4")*INDIRECT(ADDRESS(ROW()+1,COLUMN()))+(1-INDIRECT("K4"))*INDIRECT(ADDRESS(ROW()-2,COLUMN()))</f>
        <v>0</v>
      </c>
      <c r="S15" s="41">
        <f ca="1">INDIRECT("K4")*INDIRECT(ADDRESS(ROW()+1,COLUMN()))+(1-INDIRECT("K4"))*INDIRECT(ADDRESS(ROW()-2,COLUMN()))</f>
        <v>2.25</v>
      </c>
      <c r="T15" s="41">
        <f ca="1">INDIRECT("K4")*INDIRECT(ADDRESS(ROW()+1,COLUMN()))+(1-INDIRECT("K4"))*INDIRECT(ADDRESS(ROW()-2,COLUMN()))</f>
        <v>0</v>
      </c>
      <c r="U15" s="41">
        <f ca="1">INDIRECT("K4")*INDIRECT(ADDRESS(ROW()+1,COLUMN()))+(1-INDIRECT("K4"))*INDIRECT(ADDRESS(ROW()-2,COLUMN()))</f>
        <v>0</v>
      </c>
      <c r="V15" s="41">
        <f ca="1">INDIRECT("K4")*INDIRECT(ADDRESS(ROW()+1,COLUMN()))+(1-INDIRECT("K4"))*INDIRECT(ADDRESS(ROW()-2,COLUMN()))</f>
        <v>1.125</v>
      </c>
      <c r="W15" s="41">
        <f ca="1">INDIRECT("K4")*INDIRECT(ADDRESS(ROW()+1,COLUMN()))+(1-INDIRECT("K4"))*INDIRECT(ADDRESS(ROW()-2,COLUMN()))</f>
        <v>1.6875</v>
      </c>
      <c r="X15" s="41">
        <f ca="1">INDIRECT("K4")*INDIRECT(ADDRESS(ROW()+1,COLUMN()))+(1-INDIRECT("K4"))*INDIRECT(ADDRESS(ROW()-2,COLUMN()))</f>
        <v>0.66666666666666674</v>
      </c>
      <c r="Y15" s="42">
        <f ca="1">INDIRECT("K4")*INDIRECT(ADDRESS(ROW()+1,COLUMN()))+(1-INDIRECT("K4"))*INDIRECT(ADDRESS(ROW()-2,COLUMN()))</f>
        <v>26.625</v>
      </c>
      <c r="Z15" s="65">
        <f ca="1">INDIRECT("L4")*INDIRECT(ADDRESS(ROW()+1,COLUMN()))+(1-INDIRECT("L4"))*INDIRECT(ADDRESS(ROW()-2,COLUMN()))</f>
        <v>0.875</v>
      </c>
      <c r="AA15" s="57">
        <f ca="1">INDIRECT("L4")*INDIRECT(ADDRESS(ROW()+1,COLUMN()))+(1-INDIRECT("L4"))*INDIRECT(ADDRESS(ROW()-2,COLUMN()))</f>
        <v>0.3125</v>
      </c>
      <c r="AB15" s="57">
        <f ca="1">INDIRECT("L4")*INDIRECT(ADDRESS(ROW()+1,COLUMN()))+(1-INDIRECT("L4"))*INDIRECT(ADDRESS(ROW()-2,COLUMN()))</f>
        <v>1.0625</v>
      </c>
      <c r="AC15" s="57">
        <f ca="1">INDIRECT("L4")*INDIRECT(ADDRESS(ROW()+1,COLUMN()))+(1-INDIRECT("L4"))*INDIRECT(ADDRESS(ROW()-2,COLUMN()))</f>
        <v>0</v>
      </c>
      <c r="AD15" s="57">
        <f ca="1">INDIRECT("L4")*INDIRECT(ADDRESS(ROW()+1,COLUMN()))+(1-INDIRECT("L4"))*INDIRECT(ADDRESS(ROW()-2,COLUMN()))</f>
        <v>0.1875</v>
      </c>
      <c r="AE15" s="57">
        <f ca="1">INDIRECT("L4")*INDIRECT(ADDRESS(ROW()+1,COLUMN()))+(1-INDIRECT("L4"))*INDIRECT(ADDRESS(ROW()-2,COLUMN()))</f>
        <v>0.4375</v>
      </c>
      <c r="AF15" s="57">
        <f ca="1">INDIRECT("L4")*INDIRECT(ADDRESS(ROW()+1,COLUMN()))+(1-INDIRECT("L4"))*INDIRECT(ADDRESS(ROW()-2,COLUMN()))</f>
        <v>0.67279411764705888</v>
      </c>
      <c r="AG15" s="58">
        <f ca="1">INDIRECT("L4")*INDIRECT(ADDRESS(ROW()+1,COLUMN()))+(1-INDIRECT("L4"))*INDIRECT(ADDRESS(ROW()-2,COLUMN()))</f>
        <v>0</v>
      </c>
      <c r="AH15" s="1"/>
      <c r="AI15" s="1"/>
    </row>
    <row r="16" ht="16.5">
      <c r="A16" s="20"/>
      <c r="B16" s="43"/>
      <c r="C16" s="44"/>
      <c r="D16" s="45">
        <f t="shared" ca="1" si="0"/>
        <v>27.683333333333334</v>
      </c>
      <c r="E16" s="46">
        <f t="shared" ca="1" si="1"/>
        <v>30.699999999999999</v>
      </c>
      <c r="F16" s="47">
        <f t="shared" ca="1" si="2"/>
        <v>32.483333333333334</v>
      </c>
      <c r="G16" s="46">
        <f t="shared" ca="1" si="3"/>
        <v>12.1</v>
      </c>
      <c r="H16" s="47">
        <f t="shared" ca="1" si="4"/>
        <v>9.0666666666666664</v>
      </c>
      <c r="I16" s="48">
        <f>SUM(D16:F16)</f>
        <v>90.866666666666674</v>
      </c>
      <c r="J16" s="49">
        <f>SUM(G16:H16)</f>
        <v>21.166666666666664</v>
      </c>
      <c r="K16" s="50">
        <f ca="1">INDIRECT("K"&amp;3)*INDIRECT("I"&amp;ROW())+(1-INDIRECT("K"&amp;3))*INDIRECT("k"&amp;ROW()-2)</f>
        <v>88.732291666666669</v>
      </c>
      <c r="L16" s="50">
        <f ca="1">INDIRECT("L"&amp;3)*INDIRECT("J"&amp;ROW())+(1-INDIRECT("L"&amp;3))*INDIRECT("L"&amp;ROW()-2)</f>
        <v>23.393749999999997</v>
      </c>
      <c r="M16" s="51">
        <f ca="1">AVERAGE(_xlfn._xlws.FILTER(INDIRECT("I8:I"&amp;ROW()),MOD(ROW(INDIRECT("I8:I"&amp;ROW())),2)=0))</f>
        <v>90.299999999999997</v>
      </c>
      <c r="N16" s="49">
        <f ca="1">AVERAGE(_xlfn._xlws.FILTER(INDIRECT("J8:J"&amp;ROW()),MOD(ROW(INDIRECT("J8:J"&amp;ROW())),2)=0))</f>
        <v>23.866666666666667</v>
      </c>
      <c r="O16" s="59">
        <f ca="1">OFFSET(INDIRECT("Reading!"&amp;ADDRESS(3*ROW()-21,COLUMN())),0,8)</f>
        <v>0</v>
      </c>
      <c r="P16" s="55">
        <f ca="1">OFFSET(INDIRECT("Reading!"&amp;ADDRESS(3*ROW()-21,COLUMN())),0,8)</f>
        <v>0</v>
      </c>
      <c r="Q16" s="55">
        <f ca="1">OFFSET(INDIRECT("Reading!"&amp;ADDRESS(3*ROW()-21,COLUMN())),0,8)</f>
        <v>0</v>
      </c>
      <c r="R16" s="55">
        <f ca="1">OFFSET(INDIRECT("Reading!"&amp;ADDRESS(3*ROW()-21,COLUMN())),0,8)</f>
        <v>0</v>
      </c>
      <c r="S16" s="55">
        <f ca="1">OFFSET(INDIRECT("Reading!"&amp;ADDRESS(3*ROW()-21,COLUMN())),0,8)</f>
        <v>2</v>
      </c>
      <c r="T16" s="55">
        <f ca="1">OFFSET(INDIRECT("Reading!"&amp;ADDRESS(3*ROW()-21,COLUMN())),0,8)</f>
        <v>0</v>
      </c>
      <c r="U16" s="55">
        <f ca="1">OFFSET(INDIRECT("Reading!"&amp;ADDRESS(3*ROW()-21,COLUMN())),0,8)</f>
        <v>0</v>
      </c>
      <c r="V16" s="55">
        <f ca="1">OFFSET(INDIRECT("Reading!"&amp;ADDRESS(3*ROW()-21,COLUMN())),0,8)</f>
        <v>1</v>
      </c>
      <c r="W16" s="55">
        <f ca="1">OFFSET(INDIRECT("Reading!"&amp;ADDRESS(3*ROW()-21,COLUMN())),0,8)</f>
        <v>2</v>
      </c>
      <c r="X16" s="55">
        <f ca="1">OFFSET(INDIRECT("Reading!"&amp;ADDRESS(3*ROW()-21,COLUMN())),0,8)</f>
        <v>0.66666666666666663</v>
      </c>
      <c r="Y16" s="56">
        <f ca="1">OFFSET(INDIRECT("Reading!"&amp;ADDRESS(3*ROW()-21,COLUMN())),0,8)</f>
        <v>27.683333333333334</v>
      </c>
      <c r="Z16" s="59">
        <f ca="1">OFFSET(INDIRECT("Listening!"&amp;ADDRESS(2*ROW()-13,COLUMN())),0,0)</f>
        <v>1</v>
      </c>
      <c r="AA16" s="55">
        <f ca="1">OFFSET(INDIRECT("Listening!"&amp;ADDRESS(2*ROW()-13,COLUMN())),0,0)</f>
        <v>0</v>
      </c>
      <c r="AB16" s="55">
        <f ca="1">OFFSET(INDIRECT("Listening!"&amp;ADDRESS(2*ROW()-13,COLUMN())),0,0)</f>
        <v>1</v>
      </c>
      <c r="AC16" s="55">
        <f ca="1">OFFSET(INDIRECT("Listening!"&amp;ADDRESS(2*ROW()-13,COLUMN())),0,0)</f>
        <v>0</v>
      </c>
      <c r="AD16" s="55">
        <f ca="1">OFFSET(INDIRECT("Listening!"&amp;ADDRESS(2*ROW()-13,COLUMN())),0,0)</f>
        <v>0</v>
      </c>
      <c r="AE16" s="55">
        <f ca="1">OFFSET(INDIRECT("Listening!"&amp;ADDRESS(2*ROW()-13,COLUMN())),0,0)</f>
        <v>0</v>
      </c>
      <c r="AF16" s="55">
        <f ca="1">OFFSET(INDIRECT("Listening!"&amp;ADDRESS(2*ROW()-13,COLUMN())),0,0)</f>
        <v>0.6470588235294118</v>
      </c>
      <c r="AG16" s="56">
        <f ca="1">OFFSET(INDIRECT("Listening!"&amp;ADDRESS(2*ROW()-13,COLUMN())),0,0)</f>
        <v>0</v>
      </c>
      <c r="AH16" s="1"/>
      <c r="AI16" s="1"/>
    </row>
    <row r="17" ht="16.5">
      <c r="A17" s="20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0"/>
        <v>0.66666666666666663</v>
      </c>
      <c r="E17" s="31">
        <f t="shared" ca="1" si="1"/>
        <v>0.80000000000000004</v>
      </c>
      <c r="F17" s="32">
        <f t="shared" ca="1" si="2"/>
        <v>0.73333333333333328</v>
      </c>
      <c r="G17" s="30">
        <f t="shared" ca="1" si="3"/>
        <v>0.82352941176470584</v>
      </c>
      <c r="H17" s="33">
        <f t="shared" ca="1" si="4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21.291666666666664</v>
      </c>
      <c r="L17" s="37">
        <f ca="1">INDIRECT("L"&amp;2)*INDIRECT("J"&amp;ROW())+(1-INDIRECT("L"&amp;2))*INDIRECT("L"&amp;ROW()-2)</f>
        <v>22.169117647058822</v>
      </c>
      <c r="M17" s="38">
        <f ca="1">AVERAGE(_xlfn._xlws.FILTER(INDIRECT("I7:I"&amp;ROW()),MOD(ROW(INDIRECT("I7:I"&amp;ROW())),2)=1))</f>
        <v>21</v>
      </c>
      <c r="N17" s="39">
        <f ca="1">AVERAGE(_xlfn._xlws.FILTER(INDIRECT("J7:J"&amp;ROW()),MOD(ROW(INDIRECT("J7:J"&amp;ROW())),2)=1))</f>
        <v>21.47058823529412</v>
      </c>
      <c r="O17" s="40">
        <f ca="1">INDIRECT("K4")*INDIRECT(ADDRESS(ROW()+1,COLUMN()))+(1-INDIRECT("K4"))*INDIRECT(ADDRESS(ROW()-2,COLUMN()))</f>
        <v>0.0625</v>
      </c>
      <c r="P17" s="41">
        <f ca="1">INDIRECT("K4")*INDIRECT(ADDRESS(ROW()+1,COLUMN()))+(1-INDIRECT("K4"))*INDIRECT(ADDRESS(ROW()-2,COLUMN()))</f>
        <v>1.40625</v>
      </c>
      <c r="Q17" s="41">
        <f ca="1">INDIRECT("K4")*INDIRECT(ADDRESS(ROW()+1,COLUMN()))+(1-INDIRECT("K4"))*INDIRECT(ADDRESS(ROW()-2,COLUMN()))</f>
        <v>0.25</v>
      </c>
      <c r="R17" s="41">
        <f ca="1">INDIRECT("K4")*INDIRECT(ADDRESS(ROW()+1,COLUMN()))+(1-INDIRECT("K4"))*INDIRECT(ADDRESS(ROW()-2,COLUMN()))</f>
        <v>0</v>
      </c>
      <c r="S17" s="41">
        <f ca="1">INDIRECT("K4")*INDIRECT(ADDRESS(ROW()+1,COLUMN()))+(1-INDIRECT("K4"))*INDIRECT(ADDRESS(ROW()-2,COLUMN()))</f>
        <v>1.625</v>
      </c>
      <c r="T17" s="41">
        <f ca="1">INDIRECT("K4")*INDIRECT(ADDRESS(ROW()+1,COLUMN()))+(1-INDIRECT("K4"))*INDIRECT(ADDRESS(ROW()-2,COLUMN()))</f>
        <v>0</v>
      </c>
      <c r="U17" s="41">
        <f ca="1">INDIRECT("K4")*INDIRECT(ADDRESS(ROW()+1,COLUMN()))+(1-INDIRECT("K4"))*INDIRECT(ADDRESS(ROW()-2,COLUMN()))</f>
        <v>0</v>
      </c>
      <c r="V17" s="41">
        <f ca="1">INDIRECT("K4")*INDIRECT(ADDRESS(ROW()+1,COLUMN()))+(1-INDIRECT("K4"))*INDIRECT(ADDRESS(ROW()-2,COLUMN()))</f>
        <v>1.5625</v>
      </c>
      <c r="W17" s="41">
        <f ca="1">INDIRECT("K4")*INDIRECT(ADDRESS(ROW()+1,COLUMN()))+(1-INDIRECT("K4"))*INDIRECT(ADDRESS(ROW()-2,COLUMN()))</f>
        <v>1.84375</v>
      </c>
      <c r="X17" s="41">
        <f ca="1">INDIRECT("K4")*INDIRECT(ADDRESS(ROW()+1,COLUMN()))+(1-INDIRECT("K4"))*INDIRECT(ADDRESS(ROW()-2,COLUMN()))</f>
        <v>0.66666666666666674</v>
      </c>
      <c r="Y17" s="42">
        <f ca="1">INDIRECT("K4")*INDIRECT(ADDRESS(ROW()+1,COLUMN()))+(1-INDIRECT("K4"))*INDIRECT(ADDRESS(ROW()-2,COLUMN()))</f>
        <v>22.795833333333334</v>
      </c>
      <c r="Z17" s="65">
        <f ca="1">INDIRECT("L4")*INDIRECT(ADDRESS(ROW()+1,COLUMN()))+(1-INDIRECT("L4"))*INDIRECT(ADDRESS(ROW()-2,COLUMN()))</f>
        <v>0.9375</v>
      </c>
      <c r="AA17" s="57">
        <f ca="1">INDIRECT("L4")*INDIRECT(ADDRESS(ROW()+1,COLUMN()))+(1-INDIRECT("L4"))*INDIRECT(ADDRESS(ROW()-2,COLUMN()))</f>
        <v>0.15625</v>
      </c>
      <c r="AB17" s="57">
        <f ca="1">INDIRECT("L4")*INDIRECT(ADDRESS(ROW()+1,COLUMN()))+(1-INDIRECT("L4"))*INDIRECT(ADDRESS(ROW()-2,COLUMN()))</f>
        <v>1.53125</v>
      </c>
      <c r="AC17" s="57">
        <f ca="1">INDIRECT("L4")*INDIRECT(ADDRESS(ROW()+1,COLUMN()))+(1-INDIRECT("L4"))*INDIRECT(ADDRESS(ROW()-2,COLUMN()))</f>
        <v>0</v>
      </c>
      <c r="AD17" s="57">
        <f ca="1">INDIRECT("L4")*INDIRECT(ADDRESS(ROW()+1,COLUMN()))+(1-INDIRECT("L4"))*INDIRECT(ADDRESS(ROW()-2,COLUMN()))</f>
        <v>0.09375</v>
      </c>
      <c r="AE17" s="57">
        <f ca="1">INDIRECT("L4")*INDIRECT(ADDRESS(ROW()+1,COLUMN()))+(1-INDIRECT("L4"))*INDIRECT(ADDRESS(ROW()-2,COLUMN()))</f>
        <v>0.21875</v>
      </c>
      <c r="AF17" s="57">
        <f ca="1">INDIRECT("L4")*INDIRECT(ADDRESS(ROW()+1,COLUMN()))+(1-INDIRECT("L4"))*INDIRECT(ADDRESS(ROW()-2,COLUMN()))</f>
        <v>0.74816176470588236</v>
      </c>
      <c r="AG17" s="58">
        <f ca="1">INDIRECT("L4")*INDIRECT(ADDRESS(ROW()+1,COLUMN()))+(1-INDIRECT("L4"))*INDIRECT(ADDRESS(ROW()-2,COLUMN()))</f>
        <v>0</v>
      </c>
      <c r="AH17" s="1"/>
      <c r="AI17" s="1"/>
    </row>
    <row r="18" ht="16.5">
      <c r="A18" s="20"/>
      <c r="B18" s="43"/>
      <c r="C18" s="44"/>
      <c r="D18" s="45">
        <f t="shared" ca="1" si="0"/>
        <v>18.966666666666665</v>
      </c>
      <c r="E18" s="46">
        <f t="shared" ca="1" si="1"/>
        <v>24.383333333333333</v>
      </c>
      <c r="F18" s="47">
        <f t="shared" ca="1" si="2"/>
        <v>28.816666666666666</v>
      </c>
      <c r="G18" s="46">
        <f t="shared" ca="1" si="3"/>
        <v>9.75</v>
      </c>
      <c r="H18" s="47">
        <f t="shared" ca="1" si="4"/>
        <v>9.75</v>
      </c>
      <c r="I18" s="48">
        <f>SUM(D18:F18)</f>
        <v>72.166666666666657</v>
      </c>
      <c r="J18" s="49">
        <f>SUM(G18:H18)</f>
        <v>19.5</v>
      </c>
      <c r="K18" s="50">
        <f ca="1">INDIRECT("K"&amp;3)*INDIRECT("I"&amp;ROW())+(1-INDIRECT("K"&amp;3))*INDIRECT("k"&amp;ROW()-2)</f>
        <v>80.449479166666663</v>
      </c>
      <c r="L18" s="50">
        <f ca="1">INDIRECT("L"&amp;3)*INDIRECT("J"&amp;ROW())+(1-INDIRECT("L"&amp;3))*INDIRECT("L"&amp;ROW()-2)</f>
        <v>21.446874999999999</v>
      </c>
      <c r="M18" s="51">
        <f ca="1">AVERAGE(_xlfn._xlws.FILTER(INDIRECT("I8:I"&amp;ROW()),MOD(ROW(INDIRECT("I8:I"&amp;ROW())),2)=0))</f>
        <v>87.277777777777771</v>
      </c>
      <c r="N18" s="49">
        <f ca="1">AVERAGE(_xlfn._xlws.FILTER(INDIRECT("J8:J"&amp;ROW()),MOD(ROW(INDIRECT("J8:J"&amp;ROW())),2)=0))</f>
        <v>23.138888888888889</v>
      </c>
      <c r="O18" s="59">
        <f ca="1">OFFSET(INDIRECT("Reading!"&amp;ADDRESS(3*ROW()-21,COLUMN())),0,8)</f>
        <v>0</v>
      </c>
      <c r="P18" s="55">
        <f ca="1">OFFSET(INDIRECT("Reading!"&amp;ADDRESS(3*ROW()-21,COLUMN())),0,8)</f>
        <v>2</v>
      </c>
      <c r="Q18" s="55">
        <f ca="1">OFFSET(INDIRECT("Reading!"&amp;ADDRESS(3*ROW()-21,COLUMN())),0,8)</f>
        <v>0</v>
      </c>
      <c r="R18" s="55">
        <f ca="1">OFFSET(INDIRECT("Reading!"&amp;ADDRESS(3*ROW()-21,COLUMN())),0,8)</f>
        <v>0</v>
      </c>
      <c r="S18" s="55">
        <f ca="1">OFFSET(INDIRECT("Reading!"&amp;ADDRESS(3*ROW()-21,COLUMN())),0,8)</f>
        <v>1</v>
      </c>
      <c r="T18" s="55">
        <f ca="1">OFFSET(INDIRECT("Reading!"&amp;ADDRESS(3*ROW()-21,COLUMN())),0,8)</f>
        <v>0</v>
      </c>
      <c r="U18" s="55">
        <f ca="1">OFFSET(INDIRECT("Reading!"&amp;ADDRESS(3*ROW()-21,COLUMN())),0,8)</f>
        <v>0</v>
      </c>
      <c r="V18" s="55">
        <f ca="1">OFFSET(INDIRECT("Reading!"&amp;ADDRESS(3*ROW()-21,COLUMN())),0,8)</f>
        <v>2</v>
      </c>
      <c r="W18" s="55">
        <f ca="1">OFFSET(INDIRECT("Reading!"&amp;ADDRESS(3*ROW()-21,COLUMN())),0,8)</f>
        <v>2</v>
      </c>
      <c r="X18" s="55">
        <f ca="1">OFFSET(INDIRECT("Reading!"&amp;ADDRESS(3*ROW()-21,COLUMN())),0,8)</f>
        <v>0.66666666666666663</v>
      </c>
      <c r="Y18" s="56">
        <f ca="1">OFFSET(INDIRECT("Reading!"&amp;ADDRESS(3*ROW()-21,COLUMN())),0,8)</f>
        <v>18.966666666666665</v>
      </c>
      <c r="Z18" s="59">
        <f ca="1">OFFSET(INDIRECT("Listening!"&amp;ADDRESS(2*ROW()-13,COLUMN())),0,0)</f>
        <v>1</v>
      </c>
      <c r="AA18" s="55">
        <f ca="1">OFFSET(INDIRECT("Listening!"&amp;ADDRESS(2*ROW()-13,COLUMN())),0,0)</f>
        <v>0</v>
      </c>
      <c r="AB18" s="55">
        <f ca="1">OFFSET(INDIRECT("Listening!"&amp;ADDRESS(2*ROW()-13,COLUMN())),0,0)</f>
        <v>2</v>
      </c>
      <c r="AC18" s="55">
        <f ca="1">OFFSET(INDIRECT("Listening!"&amp;ADDRESS(2*ROW()-13,COLUMN())),0,0)</f>
        <v>0</v>
      </c>
      <c r="AD18" s="55">
        <f ca="1">OFFSET(INDIRECT("Listening!"&amp;ADDRESS(2*ROW()-13,COLUMN())),0,0)</f>
        <v>0</v>
      </c>
      <c r="AE18" s="55">
        <f ca="1">OFFSET(INDIRECT("Listening!"&amp;ADDRESS(2*ROW()-13,COLUMN())),0,0)</f>
        <v>0</v>
      </c>
      <c r="AF18" s="55">
        <f ca="1">OFFSET(INDIRECT("Listening!"&amp;ADDRESS(2*ROW()-13,COLUMN())),0,0)</f>
        <v>0.82352941176470584</v>
      </c>
      <c r="AG18" s="56">
        <f ca="1">OFFSET(INDIRECT("Listening!"&amp;ADDRESS(2*ROW()-13,COLUMN())),0,0)</f>
        <v>0</v>
      </c>
      <c r="AH18" s="1"/>
      <c r="AI18" s="1"/>
    </row>
    <row r="19" ht="16.5">
      <c r="A19" s="20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0"/>
        <v>0.8666666666666667</v>
      </c>
      <c r="E19" s="31">
        <f t="shared" ca="1" si="1"/>
        <v>0.73333333333333328</v>
      </c>
      <c r="F19" s="32">
        <f t="shared" ca="1" si="2"/>
        <v>0.80000000000000004</v>
      </c>
      <c r="G19" s="30">
        <f t="shared" ca="1" si="3"/>
        <v>0.47058823529411764</v>
      </c>
      <c r="H19" s="33">
        <f t="shared" ca="1" si="4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22.645833333333336</v>
      </c>
      <c r="L19" s="37">
        <f ca="1">INDIRECT("L"&amp;2)*INDIRECT("J"&amp;ROW())+(1-INDIRECT("L"&amp;2))*INDIRECT("L"&amp;ROW()-2)</f>
        <v>20.790441176470587</v>
      </c>
      <c r="M19" s="38">
        <f ca="1">AVERAGE(_xlfn._xlws.FILTER(INDIRECT("I7:I"&amp;ROW()),MOD(ROW(INDIRECT("I7:I"&amp;ROW())),2)=1))</f>
        <v>21.428571428571427</v>
      </c>
      <c r="N19" s="39">
        <f ca="1">AVERAGE(_xlfn._xlws.FILTER(INDIRECT("J7:J"&amp;ROW()),MOD(ROW(INDIRECT("J7:J"&amp;ROW())),2)=1))</f>
        <v>21.176470588235297</v>
      </c>
      <c r="O19" s="40">
        <f ca="1">INDIRECT("K4")*INDIRECT(ADDRESS(ROW()+1,COLUMN()))+(1-INDIRECT("K4"))*INDIRECT(ADDRESS(ROW()-2,COLUMN()))</f>
        <v>0.53125</v>
      </c>
      <c r="P19" s="41">
        <f ca="1">INDIRECT("K4")*INDIRECT(ADDRESS(ROW()+1,COLUMN()))+(1-INDIRECT("K4"))*INDIRECT(ADDRESS(ROW()-2,COLUMN()))</f>
        <v>1.203125</v>
      </c>
      <c r="Q19" s="41">
        <f ca="1">INDIRECT("K4")*INDIRECT(ADDRESS(ROW()+1,COLUMN()))+(1-INDIRECT("K4"))*INDIRECT(ADDRESS(ROW()-2,COLUMN()))</f>
        <v>0.625</v>
      </c>
      <c r="R19" s="41">
        <f ca="1">INDIRECT("K4")*INDIRECT(ADDRESS(ROW()+1,COLUMN()))+(1-INDIRECT("K4"))*INDIRECT(ADDRESS(ROW()-2,COLUMN()))</f>
        <v>0</v>
      </c>
      <c r="S19" s="41">
        <f ca="1">INDIRECT("K4")*INDIRECT(ADDRESS(ROW()+1,COLUMN()))+(1-INDIRECT("K4"))*INDIRECT(ADDRESS(ROW()-2,COLUMN()))</f>
        <v>0.8125</v>
      </c>
      <c r="T19" s="41">
        <f ca="1">INDIRECT("K4")*INDIRECT(ADDRESS(ROW()+1,COLUMN()))+(1-INDIRECT("K4"))*INDIRECT(ADDRESS(ROW()-2,COLUMN()))</f>
        <v>0</v>
      </c>
      <c r="U19" s="41">
        <f ca="1">INDIRECT("K4")*INDIRECT(ADDRESS(ROW()+1,COLUMN()))+(1-INDIRECT("K4"))*INDIRECT(ADDRESS(ROW()-2,COLUMN()))</f>
        <v>0</v>
      </c>
      <c r="V19" s="41">
        <f ca="1">INDIRECT("K4")*INDIRECT(ADDRESS(ROW()+1,COLUMN()))+(1-INDIRECT("K4"))*INDIRECT(ADDRESS(ROW()-2,COLUMN()))</f>
        <v>0.78125</v>
      </c>
      <c r="W19" s="41">
        <f ca="1">INDIRECT("K4")*INDIRECT(ADDRESS(ROW()+1,COLUMN()))+(1-INDIRECT("K4"))*INDIRECT(ADDRESS(ROW()-2,COLUMN()))</f>
        <v>2.421875</v>
      </c>
      <c r="X19" s="41">
        <f ca="1">INDIRECT("K4")*INDIRECT(ADDRESS(ROW()+1,COLUMN()))+(1-INDIRECT("K4"))*INDIRECT(ADDRESS(ROW()-2,COLUMN()))</f>
        <v>0.76666666666666672</v>
      </c>
      <c r="Y19" s="42">
        <f ca="1">INDIRECT("K4")*INDIRECT(ADDRESS(ROW()+1,COLUMN()))+(1-INDIRECT("K4"))*INDIRECT(ADDRESS(ROW()-2,COLUMN()))</f>
        <v>26.514583333333334</v>
      </c>
      <c r="Z19" s="65">
        <f ca="1">INDIRECT("L4")*INDIRECT(ADDRESS(ROW()+1,COLUMN()))+(1-INDIRECT("L4"))*INDIRECT(ADDRESS(ROW()-2,COLUMN()))</f>
        <v>0.96875</v>
      </c>
      <c r="AA19" s="57">
        <f ca="1">INDIRECT("L4")*INDIRECT(ADDRESS(ROW()+1,COLUMN()))+(1-INDIRECT("L4"))*INDIRECT(ADDRESS(ROW()-2,COLUMN()))</f>
        <v>0.078125</v>
      </c>
      <c r="AB19" s="57">
        <f ca="1">INDIRECT("L4")*INDIRECT(ADDRESS(ROW()+1,COLUMN()))+(1-INDIRECT("L4"))*INDIRECT(ADDRESS(ROW()-2,COLUMN()))</f>
        <v>1.265625</v>
      </c>
      <c r="AC19" s="57">
        <f ca="1">INDIRECT("L4")*INDIRECT(ADDRESS(ROW()+1,COLUMN()))+(1-INDIRECT("L4"))*INDIRECT(ADDRESS(ROW()-2,COLUMN()))</f>
        <v>0</v>
      </c>
      <c r="AD19" s="57">
        <f ca="1">INDIRECT("L4")*INDIRECT(ADDRESS(ROW()+1,COLUMN()))+(1-INDIRECT("L4"))*INDIRECT(ADDRESS(ROW()-2,COLUMN()))</f>
        <v>0.046875</v>
      </c>
      <c r="AE19" s="57">
        <f ca="1">INDIRECT("L4")*INDIRECT(ADDRESS(ROW()+1,COLUMN()))+(1-INDIRECT("L4"))*INDIRECT(ADDRESS(ROW()-2,COLUMN()))</f>
        <v>1.109375</v>
      </c>
      <c r="AF19" s="57">
        <f ca="1">INDIRECT("L4")*INDIRECT(ADDRESS(ROW()+1,COLUMN()))+(1-INDIRECT("L4"))*INDIRECT(ADDRESS(ROW()-2,COLUMN()))</f>
        <v>0.609375</v>
      </c>
      <c r="AG19" s="58">
        <f ca="1">INDIRECT("L4")*INDIRECT(ADDRESS(ROW()+1,COLUMN()))+(1-INDIRECT("L4"))*INDIRECT(ADDRESS(ROW()-2,COLUMN()))</f>
        <v>0</v>
      </c>
      <c r="AH19" s="1"/>
      <c r="AI19" s="1"/>
    </row>
    <row r="20" ht="16.5">
      <c r="A20" s="20"/>
      <c r="B20" s="43"/>
      <c r="C20" s="44"/>
      <c r="D20" s="45">
        <f t="shared" ca="1" si="0"/>
        <v>30.233333333333334</v>
      </c>
      <c r="E20" s="46">
        <f t="shared" ca="1" si="1"/>
        <v>31.866666666666667</v>
      </c>
      <c r="F20" s="47">
        <f t="shared" ca="1" si="2"/>
        <v>25.300000000000001</v>
      </c>
      <c r="G20" s="46">
        <f t="shared" ca="1" si="3"/>
        <v>13.366666666666667</v>
      </c>
      <c r="H20" s="47">
        <f t="shared" ca="1" si="4"/>
        <v>12.333333333333334</v>
      </c>
      <c r="I20" s="48">
        <f>SUM(D20:F20)</f>
        <v>87.400000000000006</v>
      </c>
      <c r="J20" s="49">
        <f>SUM(G20:H20)</f>
        <v>25.700000000000003</v>
      </c>
      <c r="K20" s="50">
        <f ca="1">INDIRECT("K"&amp;3)*INDIRECT("I"&amp;ROW())+(1-INDIRECT("K"&amp;3))*INDIRECT("k"&amp;ROW()-2)</f>
        <v>83.924739583333334</v>
      </c>
      <c r="L20" s="50">
        <f ca="1">INDIRECT("L"&amp;3)*INDIRECT("J"&amp;ROW())+(1-INDIRECT("L"&amp;3))*INDIRECT("L"&amp;ROW()-2)</f>
        <v>23.573437500000001</v>
      </c>
      <c r="M20" s="51">
        <f ca="1">AVERAGE(_xlfn._xlws.FILTER(INDIRECT("I8:I"&amp;ROW()),MOD(ROW(INDIRECT("I8:I"&amp;ROW())),2)=0))</f>
        <v>87.295238095238091</v>
      </c>
      <c r="N20" s="49">
        <f ca="1">AVERAGE(_xlfn._xlws.FILTER(INDIRECT("J8:J"&amp;ROW()),MOD(ROW(INDIRECT("J8:J"&amp;ROW())),2)=0))</f>
        <v>23.50476190476191</v>
      </c>
      <c r="O20" s="59">
        <f ca="1">OFFSET(INDIRECT("Reading!"&amp;ADDRESS(3*ROW()-21,COLUMN())),0,8)</f>
        <v>1</v>
      </c>
      <c r="P20" s="55">
        <f ca="1">OFFSET(INDIRECT("Reading!"&amp;ADDRESS(3*ROW()-21,COLUMN())),0,8)</f>
        <v>1</v>
      </c>
      <c r="Q20" s="55">
        <f ca="1">OFFSET(INDIRECT("Reading!"&amp;ADDRESS(3*ROW()-21,COLUMN())),0,8)</f>
        <v>1</v>
      </c>
      <c r="R20" s="55">
        <f ca="1">OFFSET(INDIRECT("Reading!"&amp;ADDRESS(3*ROW()-21,COLUMN())),0,8)</f>
        <v>0</v>
      </c>
      <c r="S20" s="55">
        <f ca="1">OFFSET(INDIRECT("Reading!"&amp;ADDRESS(3*ROW()-21,COLUMN())),0,8)</f>
        <v>0</v>
      </c>
      <c r="T20" s="55">
        <f ca="1">OFFSET(INDIRECT("Reading!"&amp;ADDRESS(3*ROW()-21,COLUMN())),0,8)</f>
        <v>0</v>
      </c>
      <c r="U20" s="55">
        <f ca="1">OFFSET(INDIRECT("Reading!"&amp;ADDRESS(3*ROW()-21,COLUMN())),0,8)</f>
        <v>0</v>
      </c>
      <c r="V20" s="55">
        <f ca="1">OFFSET(INDIRECT("Reading!"&amp;ADDRESS(3*ROW()-21,COLUMN())),0,8)</f>
        <v>0</v>
      </c>
      <c r="W20" s="55">
        <f ca="1">OFFSET(INDIRECT("Reading!"&amp;ADDRESS(3*ROW()-21,COLUMN())),0,8)</f>
        <v>3</v>
      </c>
      <c r="X20" s="55">
        <f ca="1">OFFSET(INDIRECT("Reading!"&amp;ADDRESS(3*ROW()-21,COLUMN())),0,8)</f>
        <v>0.8666666666666667</v>
      </c>
      <c r="Y20" s="56">
        <f ca="1">OFFSET(INDIRECT("Reading!"&amp;ADDRESS(3*ROW()-21,COLUMN())),0,8)</f>
        <v>30.233333333333334</v>
      </c>
      <c r="Z20" s="59">
        <f ca="1">OFFSET(INDIRECT("Listening!"&amp;ADDRESS(2*ROW()-13,COLUMN())),0,0)</f>
        <v>1</v>
      </c>
      <c r="AA20" s="55">
        <f ca="1">OFFSET(INDIRECT("Listening!"&amp;ADDRESS(2*ROW()-13,COLUMN())),0,0)</f>
        <v>0</v>
      </c>
      <c r="AB20" s="55">
        <f ca="1">OFFSET(INDIRECT("Listening!"&amp;ADDRESS(2*ROW()-13,COLUMN())),0,0)</f>
        <v>1</v>
      </c>
      <c r="AC20" s="55">
        <f ca="1">OFFSET(INDIRECT("Listening!"&amp;ADDRESS(2*ROW()-13,COLUMN())),0,0)</f>
        <v>0</v>
      </c>
      <c r="AD20" s="55">
        <f ca="1">OFFSET(INDIRECT("Listening!"&amp;ADDRESS(2*ROW()-13,COLUMN())),0,0)</f>
        <v>0</v>
      </c>
      <c r="AE20" s="55">
        <f ca="1">OFFSET(INDIRECT("Listening!"&amp;ADDRESS(2*ROW()-13,COLUMN())),0,0)</f>
        <v>2</v>
      </c>
      <c r="AF20" s="55">
        <f ca="1">OFFSET(INDIRECT("Listening!"&amp;ADDRESS(2*ROW()-13,COLUMN())),0,0)</f>
        <v>0.47058823529411764</v>
      </c>
      <c r="AG20" s="56">
        <f ca="1">OFFSET(INDIRECT("Listening!"&amp;ADDRESS(2*ROW()-13,COLUMN())),0,0)</f>
        <v>0</v>
      </c>
      <c r="AH20" s="1"/>
      <c r="AI20" s="1"/>
    </row>
    <row r="21" ht="16.5">
      <c r="A21" s="20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0"/>
        <v>0.80000000000000004</v>
      </c>
      <c r="E21" s="31">
        <f t="shared" ca="1" si="1"/>
        <v>0.80000000000000004</v>
      </c>
      <c r="F21" s="32">
        <f t="shared" ca="1" si="2"/>
        <v>0.73333333333333328</v>
      </c>
      <c r="G21" s="30">
        <f t="shared" ca="1" si="3"/>
        <v>0.82352941176470584</v>
      </c>
      <c r="H21" s="33">
        <f t="shared" ca="1" si="4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22.989583333333336</v>
      </c>
      <c r="L21" s="37">
        <f ca="1">INDIRECT("L"&amp;2)*INDIRECT("J"&amp;ROW())+(1-INDIRECT("L"&amp;2))*INDIRECT("L"&amp;ROW()-2)</f>
        <v>22.74816176470588</v>
      </c>
      <c r="M21" s="38">
        <f ca="1">AVERAGE(_xlfn._xlws.FILTER(INDIRECT("I7:I"&amp;ROW()),MOD(ROW(INDIRECT("I7:I"&amp;ROW())),2)=1))</f>
        <v>21.666666666666668</v>
      </c>
      <c r="N21" s="39">
        <f ca="1">AVERAGE(_xlfn._xlws.FILTER(INDIRECT("J7:J"&amp;ROW()),MOD(ROW(INDIRECT("J7:J"&amp;ROW())),2)=1))</f>
        <v>21.617647058823529</v>
      </c>
      <c r="O21" s="40">
        <f ca="1">INDIRECT("K4")*INDIRECT(ADDRESS(ROW()+1,COLUMN()))+(1-INDIRECT("K4"))*INDIRECT(ADDRESS(ROW()-2,COLUMN()))</f>
        <v>1.265625</v>
      </c>
      <c r="P21" s="41">
        <f ca="1">INDIRECT("K4")*INDIRECT(ADDRESS(ROW()+1,COLUMN()))+(1-INDIRECT("K4"))*INDIRECT(ADDRESS(ROW()-2,COLUMN()))</f>
        <v>0.6015625</v>
      </c>
      <c r="Q21" s="41">
        <f ca="1">INDIRECT("K4")*INDIRECT(ADDRESS(ROW()+1,COLUMN()))+(1-INDIRECT("K4"))*INDIRECT(ADDRESS(ROW()-2,COLUMN()))</f>
        <v>0.8125</v>
      </c>
      <c r="R21" s="41">
        <f ca="1">INDIRECT("K4")*INDIRECT(ADDRESS(ROW()+1,COLUMN()))+(1-INDIRECT("K4"))*INDIRECT(ADDRESS(ROW()-2,COLUMN()))</f>
        <v>0</v>
      </c>
      <c r="S21" s="41">
        <f ca="1">INDIRECT("K4")*INDIRECT(ADDRESS(ROW()+1,COLUMN()))+(1-INDIRECT("K4"))*INDIRECT(ADDRESS(ROW()-2,COLUMN()))</f>
        <v>0.90625</v>
      </c>
      <c r="T21" s="41">
        <f ca="1">INDIRECT("K4")*INDIRECT(ADDRESS(ROW()+1,COLUMN()))+(1-INDIRECT("K4"))*INDIRECT(ADDRESS(ROW()-2,COLUMN()))</f>
        <v>0</v>
      </c>
      <c r="U21" s="41">
        <f ca="1">INDIRECT("K4")*INDIRECT(ADDRESS(ROW()+1,COLUMN()))+(1-INDIRECT("K4"))*INDIRECT(ADDRESS(ROW()-2,COLUMN()))</f>
        <v>0.5</v>
      </c>
      <c r="V21" s="41">
        <f ca="1">INDIRECT("K4")*INDIRECT(ADDRESS(ROW()+1,COLUMN()))+(1-INDIRECT("K4"))*INDIRECT(ADDRESS(ROW()-2,COLUMN()))</f>
        <v>0.390625</v>
      </c>
      <c r="W21" s="41">
        <f ca="1">INDIRECT("K4")*INDIRECT(ADDRESS(ROW()+1,COLUMN()))+(1-INDIRECT("K4"))*INDIRECT(ADDRESS(ROW()-2,COLUMN()))</f>
        <v>1.2109375</v>
      </c>
      <c r="X21" s="41">
        <f ca="1">INDIRECT("K4")*INDIRECT(ADDRESS(ROW()+1,COLUMN()))+(1-INDIRECT("K4"))*INDIRECT(ADDRESS(ROW()-2,COLUMN()))</f>
        <v>0.78333333333333344</v>
      </c>
      <c r="Y21" s="42">
        <f ca="1">INDIRECT("K4")*INDIRECT(ADDRESS(ROW()+1,COLUMN()))+(1-INDIRECT("K4"))*INDIRECT(ADDRESS(ROW()-2,COLUMN()))</f>
        <v>26.165624999999999</v>
      </c>
      <c r="Z21" s="65">
        <f ca="1">INDIRECT("L4")*INDIRECT(ADDRESS(ROW()+1,COLUMN()))+(1-INDIRECT("L4"))*INDIRECT(ADDRESS(ROW()-2,COLUMN()))</f>
        <v>0.484375</v>
      </c>
      <c r="AA21" s="57">
        <f ca="1">INDIRECT("L4")*INDIRECT(ADDRESS(ROW()+1,COLUMN()))+(1-INDIRECT("L4"))*INDIRECT(ADDRESS(ROW()-2,COLUMN()))</f>
        <v>0.0390625</v>
      </c>
      <c r="AB21" s="57">
        <f ca="1">INDIRECT("L4")*INDIRECT(ADDRESS(ROW()+1,COLUMN()))+(1-INDIRECT("L4"))*INDIRECT(ADDRESS(ROW()-2,COLUMN()))</f>
        <v>1.1328125</v>
      </c>
      <c r="AC21" s="57">
        <f ca="1">INDIRECT("L4")*INDIRECT(ADDRESS(ROW()+1,COLUMN()))+(1-INDIRECT("L4"))*INDIRECT(ADDRESS(ROW()-2,COLUMN()))</f>
        <v>0</v>
      </c>
      <c r="AD21" s="57">
        <f ca="1">INDIRECT("L4")*INDIRECT(ADDRESS(ROW()+1,COLUMN()))+(1-INDIRECT("L4"))*INDIRECT(ADDRESS(ROW()-2,COLUMN()))</f>
        <v>0.5234375</v>
      </c>
      <c r="AE21" s="57">
        <f ca="1">INDIRECT("L4")*INDIRECT(ADDRESS(ROW()+1,COLUMN()))+(1-INDIRECT("L4"))*INDIRECT(ADDRESS(ROW()-2,COLUMN()))</f>
        <v>0.5546875</v>
      </c>
      <c r="AF21" s="57">
        <f ca="1">INDIRECT("L4")*INDIRECT(ADDRESS(ROW()+1,COLUMN()))+(1-INDIRECT("L4"))*INDIRECT(ADDRESS(ROW()-2,COLUMN()))</f>
        <v>0.71645220588235292</v>
      </c>
      <c r="AG21" s="58">
        <f ca="1">INDIRECT("L4")*INDIRECT(ADDRESS(ROW()+1,COLUMN()))+(1-INDIRECT("L4"))*INDIRECT(ADDRESS(ROW()-2,COLUMN()))</f>
        <v>0</v>
      </c>
      <c r="AH21" s="1"/>
      <c r="AI21" s="1"/>
    </row>
    <row r="22" ht="16.5">
      <c r="A22" s="20"/>
      <c r="B22" s="43"/>
      <c r="C22" s="44"/>
      <c r="D22" s="45">
        <f t="shared" ca="1" si="0"/>
        <v>25.816666666666666</v>
      </c>
      <c r="E22" s="46">
        <f t="shared" ca="1" si="1"/>
        <v>24.333333333333332</v>
      </c>
      <c r="F22" s="47">
        <f t="shared" ca="1" si="2"/>
        <v>26.600000000000001</v>
      </c>
      <c r="G22" s="46">
        <f t="shared" ca="1" si="3"/>
        <v>10.533333333333333</v>
      </c>
      <c r="H22" s="47">
        <f t="shared" ca="1" si="4"/>
        <v>9.3000000000000007</v>
      </c>
      <c r="I22" s="48">
        <f>SUM(D22:F22)</f>
        <v>76.75</v>
      </c>
      <c r="J22" s="49">
        <f>SUM(G22:H22)</f>
        <v>19.833333333333336</v>
      </c>
      <c r="K22" s="50">
        <f ca="1">INDIRECT("K"&amp;3)*INDIRECT("I"&amp;ROW())+(1-INDIRECT("K"&amp;3))*INDIRECT("k"&amp;ROW()-2)</f>
        <v>80.337369791666674</v>
      </c>
      <c r="L22" s="50">
        <f ca="1">INDIRECT("L"&amp;3)*INDIRECT("J"&amp;ROW())+(1-INDIRECT("L"&amp;3))*INDIRECT("L"&amp;ROW()-2)</f>
        <v>21.70338541666667</v>
      </c>
      <c r="M22" s="51">
        <f ca="1">AVERAGE(_xlfn._xlws.FILTER(INDIRECT("I8:I"&amp;ROW()),MOD(ROW(INDIRECT("I8:I"&amp;ROW())),2)=0))</f>
        <v>85.977083333333326</v>
      </c>
      <c r="N22" s="49">
        <f ca="1">AVERAGE(_xlfn._xlws.FILTER(INDIRECT("J8:J"&amp;ROW()),MOD(ROW(INDIRECT("J8:J"&amp;ROW())),2)=0))</f>
        <v>23.045833333333338</v>
      </c>
      <c r="O22" s="59">
        <f ca="1">OFFSET(INDIRECT("Reading!"&amp;ADDRESS(3*ROW()-21,COLUMN())),0,8)</f>
        <v>2</v>
      </c>
      <c r="P22" s="55">
        <f ca="1">OFFSET(INDIRECT("Reading!"&amp;ADDRESS(3*ROW()-21,COLUMN())),0,8)</f>
        <v>0</v>
      </c>
      <c r="Q22" s="55">
        <f ca="1">OFFSET(INDIRECT("Reading!"&amp;ADDRESS(3*ROW()-21,COLUMN())),0,8)</f>
        <v>1</v>
      </c>
      <c r="R22" s="55">
        <f ca="1">OFFSET(INDIRECT("Reading!"&amp;ADDRESS(3*ROW()-21,COLUMN())),0,8)</f>
        <v>0</v>
      </c>
      <c r="S22" s="55">
        <f ca="1">OFFSET(INDIRECT("Reading!"&amp;ADDRESS(3*ROW()-21,COLUMN())),0,8)</f>
        <v>1</v>
      </c>
      <c r="T22" s="55">
        <f ca="1">OFFSET(INDIRECT("Reading!"&amp;ADDRESS(3*ROW()-21,COLUMN())),0,8)</f>
        <v>0</v>
      </c>
      <c r="U22" s="55">
        <f ca="1">OFFSET(INDIRECT("Reading!"&amp;ADDRESS(3*ROW()-21,COLUMN())),0,8)</f>
        <v>1</v>
      </c>
      <c r="V22" s="55">
        <f ca="1">OFFSET(INDIRECT("Reading!"&amp;ADDRESS(3*ROW()-21,COLUMN())),0,8)</f>
        <v>0</v>
      </c>
      <c r="W22" s="55">
        <f ca="1">OFFSET(INDIRECT("Reading!"&amp;ADDRESS(3*ROW()-21,COLUMN())),0,8)</f>
        <v>0</v>
      </c>
      <c r="X22" s="55">
        <f ca="1">OFFSET(INDIRECT("Reading!"&amp;ADDRESS(3*ROW()-21,COLUMN())),0,8)</f>
        <v>0.80000000000000004</v>
      </c>
      <c r="Y22" s="56">
        <f ca="1">OFFSET(INDIRECT("Reading!"&amp;ADDRESS(3*ROW()-21,COLUMN())),0,8)</f>
        <v>25.816666666666666</v>
      </c>
      <c r="Z22" s="59">
        <f ca="1">OFFSET(INDIRECT("Listening!"&amp;ADDRESS(2*ROW()-13,COLUMN())),0,0)</f>
        <v>0</v>
      </c>
      <c r="AA22" s="55">
        <f ca="1">OFFSET(INDIRECT("Listening!"&amp;ADDRESS(2*ROW()-13,COLUMN())),0,0)</f>
        <v>0</v>
      </c>
      <c r="AB22" s="55">
        <f ca="1">OFFSET(INDIRECT("Listening!"&amp;ADDRESS(2*ROW()-13,COLUMN())),0,0)</f>
        <v>1</v>
      </c>
      <c r="AC22" s="55">
        <f ca="1">OFFSET(INDIRECT("Listening!"&amp;ADDRESS(2*ROW()-13,COLUMN())),0,0)</f>
        <v>0</v>
      </c>
      <c r="AD22" s="55">
        <f ca="1">OFFSET(INDIRECT("Listening!"&amp;ADDRESS(2*ROW()-13,COLUMN())),0,0)</f>
        <v>1</v>
      </c>
      <c r="AE22" s="55">
        <f ca="1">OFFSET(INDIRECT("Listening!"&amp;ADDRESS(2*ROW()-13,COLUMN())),0,0)</f>
        <v>0</v>
      </c>
      <c r="AF22" s="55">
        <f ca="1">OFFSET(INDIRECT("Listening!"&amp;ADDRESS(2*ROW()-13,COLUMN())),0,0)</f>
        <v>0.82352941176470584</v>
      </c>
      <c r="AG22" s="56">
        <f ca="1">OFFSET(INDIRECT("Listening!"&amp;ADDRESS(2*ROW()-13,COLUMN())),0,0)</f>
        <v>0</v>
      </c>
      <c r="AH22" s="1"/>
      <c r="AI22" s="1"/>
    </row>
    <row r="23" ht="16.5">
      <c r="A23" s="66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0"/>
        <v>0.80000000000000004</v>
      </c>
      <c r="E23" s="31">
        <f t="shared" ca="1" si="1"/>
        <v>0.8666666666666667</v>
      </c>
      <c r="F23" s="32">
        <f t="shared" ca="1" si="2"/>
        <v>0.66666666666666663</v>
      </c>
      <c r="G23" s="30">
        <f t="shared" ca="1" si="3"/>
        <v>0.88235294117647056</v>
      </c>
      <c r="H23" s="33">
        <f t="shared" ca="1" si="4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23.161458333333336</v>
      </c>
      <c r="L23" s="37">
        <f ca="1">INDIRECT("L"&amp;2)*INDIRECT("J"&amp;ROW())+(1-INDIRECT("L"&amp;2))*INDIRECT("L"&amp;ROW()-2)</f>
        <v>24.168198529411761</v>
      </c>
      <c r="M23" s="38">
        <f ca="1">AVERAGE(_xlfn._xlws.FILTER(INDIRECT("I7:I"&amp;ROW()),MOD(ROW(INDIRECT("I7:I"&amp;ROW())),2)=1))</f>
        <v>21.851851851851855</v>
      </c>
      <c r="N23" s="39">
        <f ca="1">AVERAGE(_xlfn._xlws.FILTER(INDIRECT("J7:J"&amp;ROW()),MOD(ROW(INDIRECT("J7:J"&amp;ROW())),2)=1))</f>
        <v>22.058823529411764</v>
      </c>
      <c r="O23" s="40">
        <f ca="1">INDIRECT("K4")*INDIRECT(ADDRESS(ROW()+1,COLUMN()))+(1-INDIRECT("K4"))*INDIRECT(ADDRESS(ROW()-2,COLUMN()))</f>
        <v>1.1328125</v>
      </c>
      <c r="P23" s="41">
        <f ca="1">INDIRECT("K4")*INDIRECT(ADDRESS(ROW()+1,COLUMN()))+(1-INDIRECT("K4"))*INDIRECT(ADDRESS(ROW()-2,COLUMN()))</f>
        <v>0.30078125</v>
      </c>
      <c r="Q23" s="41">
        <f ca="1">INDIRECT("K4")*INDIRECT(ADDRESS(ROW()+1,COLUMN()))+(1-INDIRECT("K4"))*INDIRECT(ADDRESS(ROW()-2,COLUMN()))</f>
        <v>0.90625</v>
      </c>
      <c r="R23" s="41">
        <f ca="1">INDIRECT("K4")*INDIRECT(ADDRESS(ROW()+1,COLUMN()))+(1-INDIRECT("K4"))*INDIRECT(ADDRESS(ROW()-2,COLUMN()))</f>
        <v>0</v>
      </c>
      <c r="S23" s="41">
        <f ca="1">INDIRECT("K4")*INDIRECT(ADDRESS(ROW()+1,COLUMN()))+(1-INDIRECT("K4"))*INDIRECT(ADDRESS(ROW()-2,COLUMN()))</f>
        <v>1.453125</v>
      </c>
      <c r="T23" s="41">
        <f ca="1">INDIRECT("K4")*INDIRECT(ADDRESS(ROW()+1,COLUMN()))+(1-INDIRECT("K4"))*INDIRECT(ADDRESS(ROW()-2,COLUMN()))</f>
        <v>0</v>
      </c>
      <c r="U23" s="41">
        <f ca="1">INDIRECT("K4")*INDIRECT(ADDRESS(ROW()+1,COLUMN()))+(1-INDIRECT("K4"))*INDIRECT(ADDRESS(ROW()-2,COLUMN()))</f>
        <v>0.25</v>
      </c>
      <c r="V23" s="41">
        <f ca="1">INDIRECT("K4")*INDIRECT(ADDRESS(ROW()+1,COLUMN()))+(1-INDIRECT("K4"))*INDIRECT(ADDRESS(ROW()-2,COLUMN()))</f>
        <v>0.1953125</v>
      </c>
      <c r="W23" s="41">
        <f ca="1">INDIRECT("K4")*INDIRECT(ADDRESS(ROW()+1,COLUMN()))+(1-INDIRECT("K4"))*INDIRECT(ADDRESS(ROW()-2,COLUMN()))</f>
        <v>1.10546875</v>
      </c>
      <c r="X23" s="41">
        <f ca="1">INDIRECT("K4")*INDIRECT(ADDRESS(ROW()+1,COLUMN()))+(1-INDIRECT("K4"))*INDIRECT(ADDRESS(ROW()-2,COLUMN()))</f>
        <v>0.79166666666666674</v>
      </c>
      <c r="Y23" s="42">
        <f ca="1">INDIRECT("K4")*INDIRECT(ADDRESS(ROW()+1,COLUMN()))+(1-INDIRECT("K4"))*INDIRECT(ADDRESS(ROW()-2,COLUMN()))</f>
        <v>24.857812500000001</v>
      </c>
      <c r="Z23" s="57">
        <f ca="1">INDIRECT("L4")*INDIRECT(ADDRESS(ROW()+1,COLUMN()))+(1-INDIRECT("L4"))*INDIRECT(ADDRESS(ROW()-2,COLUMN()))</f>
        <v>0.7421875</v>
      </c>
      <c r="AA23" s="63">
        <f ca="1">INDIRECT("L4")*INDIRECT(ADDRESS(ROW()+1,COLUMN()))+(1-INDIRECT("L4"))*INDIRECT(ADDRESS(ROW()-2,COLUMN()))</f>
        <v>0.01953125</v>
      </c>
      <c r="AB23" s="63">
        <f ca="1">INDIRECT("L4")*INDIRECT(ADDRESS(ROW()+1,COLUMN()))+(1-INDIRECT("L4"))*INDIRECT(ADDRESS(ROW()-2,COLUMN()))</f>
        <v>0.56640625</v>
      </c>
      <c r="AC23" s="63">
        <f ca="1">INDIRECT("L4")*INDIRECT(ADDRESS(ROW()+1,COLUMN()))+(1-INDIRECT("L4"))*INDIRECT(ADDRESS(ROW()-2,COLUMN()))</f>
        <v>0</v>
      </c>
      <c r="AD23" s="63">
        <f ca="1">INDIRECT("L4")*INDIRECT(ADDRESS(ROW()+1,COLUMN()))+(1-INDIRECT("L4"))*INDIRECT(ADDRESS(ROW()-2,COLUMN()))</f>
        <v>0.26171875</v>
      </c>
      <c r="AE23" s="63">
        <f ca="1">INDIRECT("L4")*INDIRECT(ADDRESS(ROW()+1,COLUMN()))+(1-INDIRECT("L4"))*INDIRECT(ADDRESS(ROW()-2,COLUMN()))</f>
        <v>0.77734375</v>
      </c>
      <c r="AF23" s="63">
        <f ca="1">INDIRECT("L4")*INDIRECT(ADDRESS(ROW()+1,COLUMN()))+(1-INDIRECT("L4"))*INDIRECT(ADDRESS(ROW()-2,COLUMN()))</f>
        <v>0.79940257352941169</v>
      </c>
      <c r="AG23" s="64">
        <f ca="1">INDIRECT("L4")*INDIRECT(ADDRESS(ROW()+1,COLUMN()))+(1-INDIRECT("L4"))*INDIRECT(ADDRESS(ROW()-2,COLUMN()))</f>
        <v>0</v>
      </c>
      <c r="AH23" s="1"/>
      <c r="AI23" s="1"/>
    </row>
    <row r="24" ht="16.5">
      <c r="A24" s="67"/>
      <c r="B24" s="43"/>
      <c r="C24" s="44"/>
      <c r="D24" s="45">
        <f t="shared" ca="1" si="0"/>
        <v>23.550000000000001</v>
      </c>
      <c r="E24" s="46">
        <f t="shared" ca="1" si="1"/>
        <v>27.466666666666665</v>
      </c>
      <c r="F24" s="47">
        <f t="shared" ca="1" si="2"/>
        <v>19.766666666666666</v>
      </c>
      <c r="G24" s="46">
        <f t="shared" ca="1" si="3"/>
        <v>9</v>
      </c>
      <c r="H24" s="47">
        <f t="shared" ca="1" si="4"/>
        <v>10.816666666666666</v>
      </c>
      <c r="I24" s="48">
        <f>SUM(D24:F24)</f>
        <v>70.783333333333331</v>
      </c>
      <c r="J24" s="49">
        <f>SUM(G24:H24)</f>
        <v>19.816666666666666</v>
      </c>
      <c r="K24" s="50">
        <f ca="1">INDIRECT("K"&amp;3)*INDIRECT("I"&amp;ROW())+(1-INDIRECT("K"&amp;3))*INDIRECT("k"&amp;ROW()-2)</f>
        <v>75.560351562500003</v>
      </c>
      <c r="L24" s="50">
        <f ca="1">INDIRECT("L"&amp;3)*INDIRECT("J"&amp;ROW())+(1-INDIRECT("L"&amp;3))*INDIRECT("L"&amp;ROW()-2)</f>
        <v>20.76002604166667</v>
      </c>
      <c r="M24" s="51">
        <f ca="1">AVERAGE(_xlfn._xlws.FILTER(INDIRECT("I8:I"&amp;ROW()),MOD(ROW(INDIRECT("I8:I"&amp;ROW())),2)=0))</f>
        <v>84.288888888888877</v>
      </c>
      <c r="N24" s="49">
        <f ca="1">AVERAGE(_xlfn._xlws.FILTER(INDIRECT("J8:J"&amp;ROW()),MOD(ROW(INDIRECT("J8:J"&amp;ROW())),2)=0))</f>
        <v>22.68703703703704</v>
      </c>
      <c r="O24" s="59">
        <f ca="1">OFFSET(INDIRECT("Reading!"&amp;ADDRESS(3*ROW()-21,COLUMN())),0,8)</f>
        <v>1</v>
      </c>
      <c r="P24" s="55">
        <f ca="1">OFFSET(INDIRECT("Reading!"&amp;ADDRESS(3*ROW()-21,COLUMN())),0,8)</f>
        <v>0</v>
      </c>
      <c r="Q24" s="55">
        <f ca="1">OFFSET(INDIRECT("Reading!"&amp;ADDRESS(3*ROW()-21,COLUMN())),0,8)</f>
        <v>1</v>
      </c>
      <c r="R24" s="55">
        <f ca="1">OFFSET(INDIRECT("Reading!"&amp;ADDRESS(3*ROW()-21,COLUMN())),0,8)</f>
        <v>0</v>
      </c>
      <c r="S24" s="55">
        <f ca="1">OFFSET(INDIRECT("Reading!"&amp;ADDRESS(3*ROW()-21,COLUMN())),0,8)</f>
        <v>2</v>
      </c>
      <c r="T24" s="55">
        <f ca="1">OFFSET(INDIRECT("Reading!"&amp;ADDRESS(3*ROW()-21,COLUMN())),0,8)</f>
        <v>0</v>
      </c>
      <c r="U24" s="55">
        <f ca="1">OFFSET(INDIRECT("Reading!"&amp;ADDRESS(3*ROW()-21,COLUMN())),0,8)</f>
        <v>0</v>
      </c>
      <c r="V24" s="55">
        <f ca="1">OFFSET(INDIRECT("Reading!"&amp;ADDRESS(3*ROW()-21,COLUMN())),0,8)</f>
        <v>0</v>
      </c>
      <c r="W24" s="55">
        <f ca="1">OFFSET(INDIRECT("Reading!"&amp;ADDRESS(3*ROW()-21,COLUMN())),0,8)</f>
        <v>1</v>
      </c>
      <c r="X24" s="55">
        <f ca="1">OFFSET(INDIRECT("Reading!"&amp;ADDRESS(3*ROW()-21,COLUMN())),0,8)</f>
        <v>0.80000000000000004</v>
      </c>
      <c r="Y24" s="56">
        <f ca="1">OFFSET(INDIRECT("Reading!"&amp;ADDRESS(3*ROW()-21,COLUMN())),0,8)</f>
        <v>23.550000000000001</v>
      </c>
      <c r="Z24" s="59">
        <f ca="1">OFFSET(INDIRECT("Listening!"&amp;ADDRESS(2*ROW()-13,COLUMN())),0,0)</f>
        <v>1</v>
      </c>
      <c r="AA24" s="55">
        <f ca="1">OFFSET(INDIRECT("Listening!"&amp;ADDRESS(2*ROW()-13,COLUMN())),0,0)</f>
        <v>0</v>
      </c>
      <c r="AB24" s="55">
        <f ca="1">OFFSET(INDIRECT("Listening!"&amp;ADDRESS(2*ROW()-13,COLUMN())),0,0)</f>
        <v>0</v>
      </c>
      <c r="AC24" s="55">
        <f ca="1">OFFSET(INDIRECT("Listening!"&amp;ADDRESS(2*ROW()-13,COLUMN())),0,0)</f>
        <v>0</v>
      </c>
      <c r="AD24" s="55">
        <f ca="1">OFFSET(INDIRECT("Listening!"&amp;ADDRESS(2*ROW()-13,COLUMN())),0,0)</f>
        <v>0</v>
      </c>
      <c r="AE24" s="55">
        <f ca="1">OFFSET(INDIRECT("Listening!"&amp;ADDRESS(2*ROW()-13,COLUMN())),0,0)</f>
        <v>1</v>
      </c>
      <c r="AF24" s="55">
        <f ca="1">OFFSET(INDIRECT("Listening!"&amp;ADDRESS(2*ROW()-13,COLUMN())),0,0)</f>
        <v>0.88235294117647056</v>
      </c>
      <c r="AG24" s="56">
        <f ca="1">OFFSET(INDIRECT("Listening!"&amp;ADDRESS(2*ROW()-13,COLUMN())),0,0)</f>
        <v>0</v>
      </c>
      <c r="AH24" s="1"/>
      <c r="AI24" s="1"/>
    </row>
    <row r="25" ht="16.5">
      <c r="A25" s="20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0"/>
        <v>0.73333333333333328</v>
      </c>
      <c r="E25" s="31">
        <f t="shared" ca="1" si="1"/>
        <v>0.93333333333333335</v>
      </c>
      <c r="F25" s="32">
        <f t="shared" ca="1" si="2"/>
        <v>0.8666666666666667</v>
      </c>
      <c r="G25" s="30">
        <f t="shared" ca="1" si="3"/>
        <v>0.94117647058823528</v>
      </c>
      <c r="H25" s="33">
        <f t="shared" ca="1" si="4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24.247395833333336</v>
      </c>
      <c r="L25" s="37">
        <f ca="1">INDIRECT("L"&amp;2)*INDIRECT("J"&amp;ROW())+(1-INDIRECT("L"&amp;2))*INDIRECT("L"&amp;ROW()-2)</f>
        <v>26.201746323529409</v>
      </c>
      <c r="M25" s="38">
        <f ca="1">AVERAGE(_xlfn._xlws.FILTER(INDIRECT("I7:I"&amp;ROW()),MOD(ROW(INDIRECT("I7:I"&amp;ROW())),2)=1))</f>
        <v>22.200000000000003</v>
      </c>
      <c r="N25" s="39">
        <f ca="1">AVERAGE(_xlfn._xlws.FILTER(INDIRECT("J7:J"&amp;ROW()),MOD(ROW(INDIRECT("J7:J"&amp;ROW())),2)=1))</f>
        <v>22.676470588235293</v>
      </c>
      <c r="O25" s="60">
        <f ca="1">INDIRECT("K4")*INDIRECT(ADDRESS(ROW()+1,COLUMN()))+(1-INDIRECT("K4"))*INDIRECT(ADDRESS(ROW()-2,COLUMN()))</f>
        <v>0.56640625</v>
      </c>
      <c r="P25" s="61">
        <f ca="1">INDIRECT("K4")*INDIRECT(ADDRESS(ROW()+1,COLUMN()))+(1-INDIRECT("K4"))*INDIRECT(ADDRESS(ROW()-2,COLUMN()))</f>
        <v>0.650390625</v>
      </c>
      <c r="Q25" s="61">
        <f ca="1">INDIRECT("K4")*INDIRECT(ADDRESS(ROW()+1,COLUMN()))+(1-INDIRECT("K4"))*INDIRECT(ADDRESS(ROW()-2,COLUMN()))</f>
        <v>0.453125</v>
      </c>
      <c r="R25" s="61">
        <f ca="1">INDIRECT("K4")*INDIRECT(ADDRESS(ROW()+1,COLUMN()))+(1-INDIRECT("K4"))*INDIRECT(ADDRESS(ROW()-2,COLUMN()))</f>
        <v>0</v>
      </c>
      <c r="S25" s="61">
        <f ca="1">INDIRECT("K4")*INDIRECT(ADDRESS(ROW()+1,COLUMN()))+(1-INDIRECT("K4"))*INDIRECT(ADDRESS(ROW()-2,COLUMN()))</f>
        <v>1.7265625</v>
      </c>
      <c r="T25" s="61">
        <f ca="1">INDIRECT("K4")*INDIRECT(ADDRESS(ROW()+1,COLUMN()))+(1-INDIRECT("K4"))*INDIRECT(ADDRESS(ROW()-2,COLUMN()))</f>
        <v>0</v>
      </c>
      <c r="U25" s="61">
        <f ca="1">INDIRECT("K4")*INDIRECT(ADDRESS(ROW()+1,COLUMN()))+(1-INDIRECT("K4"))*INDIRECT(ADDRESS(ROW()-2,COLUMN()))</f>
        <v>0.625</v>
      </c>
      <c r="V25" s="61">
        <f ca="1">INDIRECT("K4")*INDIRECT(ADDRESS(ROW()+1,COLUMN()))+(1-INDIRECT("K4"))*INDIRECT(ADDRESS(ROW()-2,COLUMN()))</f>
        <v>0.09765625</v>
      </c>
      <c r="W25" s="61">
        <f ca="1">INDIRECT("K4")*INDIRECT(ADDRESS(ROW()+1,COLUMN()))+(1-INDIRECT("K4"))*INDIRECT(ADDRESS(ROW()-2,COLUMN()))</f>
        <v>0.552734375</v>
      </c>
      <c r="X25" s="61">
        <f ca="1">INDIRECT("K4")*INDIRECT(ADDRESS(ROW()+1,COLUMN()))+(1-INDIRECT("K4"))*INDIRECT(ADDRESS(ROW()-2,COLUMN()))</f>
        <v>0.76249999999999996</v>
      </c>
      <c r="Y25" s="62">
        <f ca="1">INDIRECT("K4")*INDIRECT(ADDRESS(ROW()+1,COLUMN()))+(1-INDIRECT("K4"))*INDIRECT(ADDRESS(ROW()-2,COLUMN()))</f>
        <v>25.262239583333333</v>
      </c>
      <c r="Z25" s="65">
        <f ca="1">INDIRECT("L4")*INDIRECT(ADDRESS(ROW()+1,COLUMN()))+(1-INDIRECT("L4"))*INDIRECT(ADDRESS(ROW()-2,COLUMN()))</f>
        <v>0.87109375</v>
      </c>
      <c r="AA25" s="63">
        <f ca="1">INDIRECT("L4")*INDIRECT(ADDRESS(ROW()+1,COLUMN()))+(1-INDIRECT("L4"))*INDIRECT(ADDRESS(ROW()-2,COLUMN()))</f>
        <v>0.009765625</v>
      </c>
      <c r="AB25" s="63">
        <f ca="1">INDIRECT("L4")*INDIRECT(ADDRESS(ROW()+1,COLUMN()))+(1-INDIRECT("L4"))*INDIRECT(ADDRESS(ROW()-2,COLUMN()))</f>
        <v>0.283203125</v>
      </c>
      <c r="AC25" s="63">
        <f ca="1">INDIRECT("L4")*INDIRECT(ADDRESS(ROW()+1,COLUMN()))+(1-INDIRECT("L4"))*INDIRECT(ADDRESS(ROW()-2,COLUMN()))</f>
        <v>0</v>
      </c>
      <c r="AD25" s="63">
        <f ca="1">INDIRECT("L4")*INDIRECT(ADDRESS(ROW()+1,COLUMN()))+(1-INDIRECT("L4"))*INDIRECT(ADDRESS(ROW()-2,COLUMN()))</f>
        <v>0.130859375</v>
      </c>
      <c r="AE25" s="63">
        <f ca="1">INDIRECT("L4")*INDIRECT(ADDRESS(ROW()+1,COLUMN()))+(1-INDIRECT("L4"))*INDIRECT(ADDRESS(ROW()-2,COLUMN()))</f>
        <v>0.388671875</v>
      </c>
      <c r="AF25" s="63">
        <f ca="1">INDIRECT("L4")*INDIRECT(ADDRESS(ROW()+1,COLUMN()))+(1-INDIRECT("L4"))*INDIRECT(ADDRESS(ROW()-2,COLUMN()))</f>
        <v>0.87028952205882348</v>
      </c>
      <c r="AG25" s="64">
        <f ca="1">INDIRECT("L4")*INDIRECT(ADDRESS(ROW()+1,COLUMN()))+(1-INDIRECT("L4"))*INDIRECT(ADDRESS(ROW()-2,COLUMN()))</f>
        <v>0</v>
      </c>
      <c r="AH25" s="1"/>
      <c r="AI25" s="1"/>
    </row>
    <row r="26" ht="16.5">
      <c r="A26" s="20"/>
      <c r="B26" s="43"/>
      <c r="C26" s="44"/>
      <c r="D26" s="45">
        <f t="shared" ca="1" si="0"/>
        <v>25.666666666666668</v>
      </c>
      <c r="E26" s="46">
        <f t="shared" ca="1" si="1"/>
        <v>20.133333333333333</v>
      </c>
      <c r="F26" s="47">
        <f t="shared" ca="1" si="2"/>
        <v>23.550000000000001</v>
      </c>
      <c r="G26" s="46">
        <f t="shared" ca="1" si="3"/>
        <v>11.333333333333334</v>
      </c>
      <c r="H26" s="47">
        <f t="shared" ca="1" si="4"/>
        <v>12.9</v>
      </c>
      <c r="I26" s="48">
        <f>SUM(D26:F26)</f>
        <v>69.349999999999994</v>
      </c>
      <c r="J26" s="49">
        <f>SUM(G26:H26)</f>
        <v>24.233333333333334</v>
      </c>
      <c r="K26" s="50">
        <f ca="1">INDIRECT("K"&amp;3)*INDIRECT("I"&amp;ROW())+(1-INDIRECT("K"&amp;3))*INDIRECT("k"&amp;ROW()-2)</f>
        <v>72.455175781250006</v>
      </c>
      <c r="L26" s="50">
        <f ca="1">INDIRECT("L"&amp;3)*INDIRECT("J"&amp;ROW())+(1-INDIRECT("L"&amp;3))*INDIRECT("L"&amp;ROW()-2)</f>
        <v>22.496679687500002</v>
      </c>
      <c r="M26" s="51">
        <f ca="1">AVERAGE(_xlfn._xlws.FILTER(INDIRECT("I8:I"&amp;ROW()),MOD(ROW(INDIRECT("I8:I"&amp;ROW())),2)=0))</f>
        <v>82.794999999999987</v>
      </c>
      <c r="N26" s="49">
        <f ca="1">AVERAGE(_xlfn._xlws.FILTER(INDIRECT("J8:J"&amp;ROW()),MOD(ROW(INDIRECT("J8:J"&amp;ROW())),2)=0))</f>
        <v>22.841666666666669</v>
      </c>
      <c r="O26" s="59">
        <f ca="1">OFFSET(INDIRECT("Reading!"&amp;ADDRESS(3*ROW()-21,COLUMN())),0,8)</f>
        <v>0</v>
      </c>
      <c r="P26" s="55">
        <f ca="1">OFFSET(INDIRECT("Reading!"&amp;ADDRESS(3*ROW()-21,COLUMN())),0,8)</f>
        <v>1</v>
      </c>
      <c r="Q26" s="55">
        <f ca="1">OFFSET(INDIRECT("Reading!"&amp;ADDRESS(3*ROW()-21,COLUMN())),0,8)</f>
        <v>0</v>
      </c>
      <c r="R26" s="55">
        <f ca="1">OFFSET(INDIRECT("Reading!"&amp;ADDRESS(3*ROW()-21,COLUMN())),0,8)</f>
        <v>0</v>
      </c>
      <c r="S26" s="55">
        <f ca="1">OFFSET(INDIRECT("Reading!"&amp;ADDRESS(3*ROW()-21,COLUMN())),0,8)</f>
        <v>2</v>
      </c>
      <c r="T26" s="55">
        <f ca="1">OFFSET(INDIRECT("Reading!"&amp;ADDRESS(3*ROW()-21,COLUMN())),0,8)</f>
        <v>0</v>
      </c>
      <c r="U26" s="55">
        <f ca="1">OFFSET(INDIRECT("Reading!"&amp;ADDRESS(3*ROW()-21,COLUMN())),0,8)</f>
        <v>1</v>
      </c>
      <c r="V26" s="55">
        <f ca="1">OFFSET(INDIRECT("Reading!"&amp;ADDRESS(3*ROW()-21,COLUMN())),0,8)</f>
        <v>0</v>
      </c>
      <c r="W26" s="55">
        <f ca="1">OFFSET(INDIRECT("Reading!"&amp;ADDRESS(3*ROW()-21,COLUMN())),0,8)</f>
        <v>0</v>
      </c>
      <c r="X26" s="55">
        <f ca="1">OFFSET(INDIRECT("Reading!"&amp;ADDRESS(3*ROW()-21,COLUMN())),0,8)</f>
        <v>0.73333333333333328</v>
      </c>
      <c r="Y26" s="56">
        <f ca="1">OFFSET(INDIRECT("Reading!"&amp;ADDRESS(3*ROW()-21,COLUMN())),0,8)</f>
        <v>25.666666666666668</v>
      </c>
      <c r="Z26" s="59">
        <f ca="1">OFFSET(INDIRECT("Listening!"&amp;ADDRESS(2*ROW()-13,COLUMN())),0,0)</f>
        <v>1</v>
      </c>
      <c r="AA26" s="55">
        <f ca="1">OFFSET(INDIRECT("Listening!"&amp;ADDRESS(2*ROW()-13,COLUMN())),0,0)</f>
        <v>0</v>
      </c>
      <c r="AB26" s="55">
        <f ca="1">OFFSET(INDIRECT("Listening!"&amp;ADDRESS(2*ROW()-13,COLUMN())),0,0)</f>
        <v>0</v>
      </c>
      <c r="AC26" s="55">
        <f ca="1">OFFSET(INDIRECT("Listening!"&amp;ADDRESS(2*ROW()-13,COLUMN())),0,0)</f>
        <v>0</v>
      </c>
      <c r="AD26" s="55">
        <f ca="1">OFFSET(INDIRECT("Listening!"&amp;ADDRESS(2*ROW()-13,COLUMN())),0,0)</f>
        <v>0</v>
      </c>
      <c r="AE26" s="55">
        <f ca="1">OFFSET(INDIRECT("Listening!"&amp;ADDRESS(2*ROW()-13,COLUMN())),0,0)</f>
        <v>0</v>
      </c>
      <c r="AF26" s="55">
        <f ca="1">OFFSET(INDIRECT("Listening!"&amp;ADDRESS(2*ROW()-13,COLUMN())),0,0)</f>
        <v>0.94117647058823528</v>
      </c>
      <c r="AG26" s="56">
        <f ca="1">OFFSET(INDIRECT("Listening!"&amp;ADDRESS(2*ROW()-13,COLUMN())),0,0)</f>
        <v>0</v>
      </c>
      <c r="AH26" s="1"/>
      <c r="AI26" s="1"/>
    </row>
    <row r="27" ht="16.5">
      <c r="A27" s="20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8">
        <f t="shared" ca="1" si="0"/>
        <v>0.8666666666666667</v>
      </c>
      <c r="E27" s="68">
        <f t="shared" ca="1" si="1"/>
        <v>0.93333333333333335</v>
      </c>
      <c r="F27" s="33">
        <f t="shared" ca="1" si="2"/>
        <v>1</v>
      </c>
      <c r="G27" s="68">
        <f t="shared" ca="1" si="3"/>
        <v>1</v>
      </c>
      <c r="H27" s="33">
        <f t="shared" ca="1" si="4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26.123697916666664</v>
      </c>
      <c r="L27" s="69">
        <f ca="1">INDIRECT("L"&amp;2)*INDIRECT("J"&amp;ROW())+(1-INDIRECT("L"&amp;2))*INDIRECT("L"&amp;ROW()-2)</f>
        <v>26.77734375</v>
      </c>
      <c r="M27" s="38">
        <f ca="1">AVERAGE(_xlfn._xlws.FILTER(INDIRECT("I7:I"&amp;ROW()),MOD(ROW(INDIRECT("I7:I"&amp;ROW())),2)=1))</f>
        <v>22.72727272727273</v>
      </c>
      <c r="N27" s="39">
        <f ca="1">AVERAGE(_xlfn._xlws.FILTER(INDIRECT("J7:J"&amp;ROW()),MOD(ROW(INDIRECT("J7:J"&amp;ROW())),2)=1))</f>
        <v>23.101604278074863</v>
      </c>
      <c r="O27" s="60">
        <f ca="1">INDIRECT("K4")*INDIRECT(ADDRESS(ROW()+1,COLUMN()))+(1-INDIRECT("K4"))*INDIRECT(ADDRESS(ROW()-2,COLUMN()))</f>
        <v>0.283203125</v>
      </c>
      <c r="P27" s="61">
        <f ca="1">INDIRECT("K4")*INDIRECT(ADDRESS(ROW()+1,COLUMN()))+(1-INDIRECT("K4"))*INDIRECT(ADDRESS(ROW()-2,COLUMN()))</f>
        <v>0.3251953125</v>
      </c>
      <c r="Q27" s="61">
        <f ca="1">INDIRECT("K4")*INDIRECT(ADDRESS(ROW()+1,COLUMN()))+(1-INDIRECT("K4"))*INDIRECT(ADDRESS(ROW()-2,COLUMN()))</f>
        <v>0.2265625</v>
      </c>
      <c r="R27" s="61">
        <f ca="1">INDIRECT("K4")*INDIRECT(ADDRESS(ROW()+1,COLUMN()))+(1-INDIRECT("K4"))*INDIRECT(ADDRESS(ROW()-2,COLUMN()))</f>
        <v>0</v>
      </c>
      <c r="S27" s="61">
        <f ca="1">INDIRECT("K4")*INDIRECT(ADDRESS(ROW()+1,COLUMN()))+(1-INDIRECT("K4"))*INDIRECT(ADDRESS(ROW()-2,COLUMN()))</f>
        <v>1.36328125</v>
      </c>
      <c r="T27" s="61">
        <f ca="1">INDIRECT("K4")*INDIRECT(ADDRESS(ROW()+1,COLUMN()))+(1-INDIRECT("K4"))*INDIRECT(ADDRESS(ROW()-2,COLUMN()))</f>
        <v>0</v>
      </c>
      <c r="U27" s="61">
        <f ca="1">INDIRECT("K4")*INDIRECT(ADDRESS(ROW()+1,COLUMN()))+(1-INDIRECT("K4"))*INDIRECT(ADDRESS(ROW()-2,COLUMN()))</f>
        <v>0.3125</v>
      </c>
      <c r="V27" s="61">
        <f ca="1">INDIRECT("K4")*INDIRECT(ADDRESS(ROW()+1,COLUMN()))+(1-INDIRECT("K4"))*INDIRECT(ADDRESS(ROW()-2,COLUMN()))</f>
        <v>0.048828125</v>
      </c>
      <c r="W27" s="61">
        <f ca="1">INDIRECT("K4")*INDIRECT(ADDRESS(ROW()+1,COLUMN()))+(1-INDIRECT("K4"))*INDIRECT(ADDRESS(ROW()-2,COLUMN()))</f>
        <v>0.2763671875</v>
      </c>
      <c r="X27" s="61">
        <f ca="1">INDIRECT("K4")*INDIRECT(ADDRESS(ROW()+1,COLUMN()))+(1-INDIRECT("K4"))*INDIRECT(ADDRESS(ROW()-2,COLUMN()))</f>
        <v>0.81458333333333333</v>
      </c>
      <c r="Y27" s="62">
        <f ca="1">INDIRECT("K4")*INDIRECT(ADDRESS(ROW()+1,COLUMN()))+(1-INDIRECT("K4"))*INDIRECT(ADDRESS(ROW()-2,COLUMN()))</f>
        <v>21.356119791666664</v>
      </c>
      <c r="Z27" s="70">
        <f ca="1">INDIRECT("L4")*INDIRECT(ADDRESS(ROW()+1,COLUMN()))+(1-INDIRECT("L4"))*INDIRECT(ADDRESS(ROW()-2,COLUMN()))</f>
        <v>0.435546875</v>
      </c>
      <c r="AA27" s="63">
        <f ca="1">INDIRECT("L4")*INDIRECT(ADDRESS(ROW()+1,COLUMN()))+(1-INDIRECT("L4"))*INDIRECT(ADDRESS(ROW()-2,COLUMN()))</f>
        <v>0.0048828125</v>
      </c>
      <c r="AB27" s="63">
        <f ca="1">INDIRECT("L4")*INDIRECT(ADDRESS(ROW()+1,COLUMN()))+(1-INDIRECT("L4"))*INDIRECT(ADDRESS(ROW()-2,COLUMN()))</f>
        <v>0.1416015625</v>
      </c>
      <c r="AC27" s="63">
        <f ca="1">INDIRECT("L4")*INDIRECT(ADDRESS(ROW()+1,COLUMN()))+(1-INDIRECT("L4"))*INDIRECT(ADDRESS(ROW()-2,COLUMN()))</f>
        <v>0</v>
      </c>
      <c r="AD27" s="63">
        <f ca="1">INDIRECT("L4")*INDIRECT(ADDRESS(ROW()+1,COLUMN()))+(1-INDIRECT("L4"))*INDIRECT(ADDRESS(ROW()-2,COLUMN()))</f>
        <v>0.0654296875</v>
      </c>
      <c r="AE27" s="63">
        <f ca="1">INDIRECT("L4")*INDIRECT(ADDRESS(ROW()+1,COLUMN()))+(1-INDIRECT("L4"))*INDIRECT(ADDRESS(ROW()-2,COLUMN()))</f>
        <v>0.1943359375</v>
      </c>
      <c r="AF27" s="63">
        <f ca="1">INDIRECT("L4")*INDIRECT(ADDRESS(ROW()+1,COLUMN()))+(1-INDIRECT("L4"))*INDIRECT(ADDRESS(ROW()-2,COLUMN()))</f>
        <v>0.93514476102941169</v>
      </c>
      <c r="AG27" s="64">
        <f ca="1">INDIRECT("L4")*INDIRECT(ADDRESS(ROW()+1,COLUMN()))+(1-INDIRECT("L4"))*INDIRECT(ADDRESS(ROW()-2,COLUMN()))</f>
        <v>0</v>
      </c>
      <c r="AH27" s="1"/>
      <c r="AI27" s="1"/>
    </row>
    <row r="28" ht="16.5">
      <c r="A28" s="20"/>
      <c r="B28" s="43"/>
      <c r="C28" s="44"/>
      <c r="D28" s="45">
        <f t="shared" ca="1" si="0"/>
        <v>17.449999999999999</v>
      </c>
      <c r="E28" s="46">
        <f t="shared" ca="1" si="1"/>
        <v>27.833333333333332</v>
      </c>
      <c r="F28" s="47">
        <f t="shared" ca="1" si="2"/>
        <v>22.350000000000001</v>
      </c>
      <c r="G28" s="45">
        <f t="shared" ca="1" si="3"/>
        <v>8.1999999999999993</v>
      </c>
      <c r="H28" s="47">
        <f t="shared" ca="1" si="4"/>
        <v>9.8333333333333339</v>
      </c>
      <c r="I28" s="51">
        <f>SUM(D28:F28)</f>
        <v>67.633333333333326</v>
      </c>
      <c r="J28" s="49">
        <f>SUM(G28:H28)</f>
        <v>18.033333333333331</v>
      </c>
      <c r="K28" s="71">
        <f ca="1">INDIRECT("K"&amp;3)*INDIRECT("I"&amp;ROW())+(1-INDIRECT("K"&amp;3))*INDIRECT("k"&amp;ROW()-2)</f>
        <v>70.044254557291666</v>
      </c>
      <c r="L28" s="72">
        <f ca="1">INDIRECT("L"&amp;3)*INDIRECT("J"&amp;ROW())+(1-INDIRECT("L"&amp;3))*INDIRECT("L"&amp;ROW()-2)</f>
        <v>20.265006510416669</v>
      </c>
      <c r="M28" s="51">
        <f ca="1">AVERAGE(_xlfn._xlws.FILTER(INDIRECT("I8:I"&amp;ROW()),MOD(ROW(INDIRECT("I8:I"&amp;ROW())),2)=0))</f>
        <v>81.416666666666657</v>
      </c>
      <c r="N28" s="49">
        <f ca="1">AVERAGE(_xlfn._xlws.FILTER(INDIRECT("J8:J"&amp;ROW()),MOD(ROW(INDIRECT("J8:J"&amp;ROW())),2)=0))</f>
        <v>22.404545454545456</v>
      </c>
      <c r="O28" s="59">
        <f ca="1">OFFSET(INDIRECT("Reading!"&amp;ADDRESS(3*ROW()-21,COLUMN())),0,8)</f>
        <v>0</v>
      </c>
      <c r="P28" s="55">
        <f ca="1">OFFSET(INDIRECT("Reading!"&amp;ADDRESS(3*ROW()-21,COLUMN())),0,8)</f>
        <v>0</v>
      </c>
      <c r="Q28" s="55">
        <f ca="1">OFFSET(INDIRECT("Reading!"&amp;ADDRESS(3*ROW()-21,COLUMN())),0,8)</f>
        <v>0</v>
      </c>
      <c r="R28" s="55">
        <f ca="1">OFFSET(INDIRECT("Reading!"&amp;ADDRESS(3*ROW()-21,COLUMN())),0,8)</f>
        <v>0</v>
      </c>
      <c r="S28" s="55">
        <f ca="1">OFFSET(INDIRECT("Reading!"&amp;ADDRESS(3*ROW()-21,COLUMN())),0,8)</f>
        <v>1</v>
      </c>
      <c r="T28" s="55">
        <f ca="1">OFFSET(INDIRECT("Reading!"&amp;ADDRESS(3*ROW()-21,COLUMN())),0,8)</f>
        <v>0</v>
      </c>
      <c r="U28" s="55">
        <f ca="1">OFFSET(INDIRECT("Reading!"&amp;ADDRESS(3*ROW()-21,COLUMN())),0,8)</f>
        <v>0</v>
      </c>
      <c r="V28" s="55">
        <f ca="1">OFFSET(INDIRECT("Reading!"&amp;ADDRESS(3*ROW()-21,COLUMN())),0,8)</f>
        <v>0</v>
      </c>
      <c r="W28" s="55">
        <f ca="1">OFFSET(INDIRECT("Reading!"&amp;ADDRESS(3*ROW()-21,COLUMN())),0,8)</f>
        <v>0</v>
      </c>
      <c r="X28" s="55">
        <f ca="1">OFFSET(INDIRECT("Reading!"&amp;ADDRESS(3*ROW()-21,COLUMN())),0,8)</f>
        <v>0.8666666666666667</v>
      </c>
      <c r="Y28" s="56">
        <f ca="1">OFFSET(INDIRECT("Reading!"&amp;ADDRESS(3*ROW()-21,COLUMN())),0,8)</f>
        <v>17.449999999999999</v>
      </c>
      <c r="Z28" s="59">
        <f ca="1">OFFSET(INDIRECT("Listening!"&amp;ADDRESS(2*ROW()-13,COLUMN())),0,0)</f>
        <v>0</v>
      </c>
      <c r="AA28" s="55">
        <f ca="1">OFFSET(INDIRECT("Listening!"&amp;ADDRESS(2*ROW()-13,COLUMN())),0,0)</f>
        <v>0</v>
      </c>
      <c r="AB28" s="55">
        <f ca="1">OFFSET(INDIRECT("Listening!"&amp;ADDRESS(2*ROW()-13,COLUMN())),0,0)</f>
        <v>0</v>
      </c>
      <c r="AC28" s="55">
        <f ca="1">OFFSET(INDIRECT("Listening!"&amp;ADDRESS(2*ROW()-13,COLUMN())),0,0)</f>
        <v>0</v>
      </c>
      <c r="AD28" s="55">
        <f ca="1">OFFSET(INDIRECT("Listening!"&amp;ADDRESS(2*ROW()-13,COLUMN())),0,0)</f>
        <v>0</v>
      </c>
      <c r="AE28" s="55">
        <f ca="1">OFFSET(INDIRECT("Listening!"&amp;ADDRESS(2*ROW()-13,COLUMN())),0,0)</f>
        <v>0</v>
      </c>
      <c r="AF28" s="55">
        <f ca="1">OFFSET(INDIRECT("Listening!"&amp;ADDRESS(2*ROW()-13,COLUMN())),0,0)</f>
        <v>1</v>
      </c>
      <c r="AG28" s="56">
        <f ca="1">OFFSET(INDIRECT("Listening!"&amp;ADDRESS(2*ROW()-13,COLUMN())),0,0)</f>
        <v>0</v>
      </c>
      <c r="AH28" s="1"/>
      <c r="AI28" s="1"/>
    </row>
    <row r="29" ht="16.5">
      <c r="A29" s="20">
        <v>12</v>
      </c>
      <c r="B29" s="28">
        <f ca="1">INDIRECT("Reading!A"&amp;3*ROW()-18)</f>
        <v>45450.757638888892</v>
      </c>
      <c r="C29" s="29" t="str">
        <f ca="1">INDIRECT("Reading!B"&amp;3*ROW()-18)</f>
        <v>T31</v>
      </c>
      <c r="D29" s="68">
        <f t="shared" ca="1" si="0"/>
        <v>0.93333333333333335</v>
      </c>
      <c r="E29" s="68">
        <f t="shared" ca="1" si="1"/>
        <v>0.80000000000000004</v>
      </c>
      <c r="F29" s="33">
        <f t="shared" ca="1" si="2"/>
        <v>1</v>
      </c>
      <c r="G29" s="73">
        <f t="shared" ca="1" si="3"/>
        <v>0.70588235294117652</v>
      </c>
      <c r="H29" s="32">
        <f t="shared" ca="1" si="4"/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26.728515625</v>
      </c>
      <c r="L29" s="69">
        <f ca="1">INDIRECT("L"&amp;2)*INDIRECT("J"&amp;ROW())+(1-INDIRECT("L"&amp;2))*INDIRECT("L"&amp;ROW()-2)</f>
        <v>23.976907169117649</v>
      </c>
      <c r="M29" s="38">
        <f ca="1">AVERAGE(_xlfn._xlws.FILTER(INDIRECT("I7:I"&amp;ROW()),MOD(ROW(INDIRECT("I7:I"&amp;ROW())),2)=1))</f>
        <v>23.111111111111114</v>
      </c>
      <c r="N29" s="39">
        <f ca="1">AVERAGE(_xlfn._xlws.FILTER(INDIRECT("J7:J"&amp;ROW()),MOD(ROW(INDIRECT("J7:J"&amp;ROW())),2)=1))</f>
        <v>22.941176470588232</v>
      </c>
      <c r="O29" s="60">
        <f ca="1">INDIRECT("K4")*INDIRECT(ADDRESS(ROW()+1,COLUMN()))+(1-INDIRECT("K4"))*INDIRECT(ADDRESS(ROW()-2,COLUMN()))</f>
        <v>0.6416015625</v>
      </c>
      <c r="P29" s="61">
        <f ca="1">INDIRECT("K4")*INDIRECT(ADDRESS(ROW()+1,COLUMN()))+(1-INDIRECT("K4"))*INDIRECT(ADDRESS(ROW()-2,COLUMN()))</f>
        <v>0.16259765625</v>
      </c>
      <c r="Q29" s="61">
        <f ca="1">INDIRECT("K4")*INDIRECT(ADDRESS(ROW()+1,COLUMN()))+(1-INDIRECT("K4"))*INDIRECT(ADDRESS(ROW()-2,COLUMN()))</f>
        <v>0.11328125</v>
      </c>
      <c r="R29" s="61">
        <f ca="1">INDIRECT("K4")*INDIRECT(ADDRESS(ROW()+1,COLUMN()))+(1-INDIRECT("K4"))*INDIRECT(ADDRESS(ROW()-2,COLUMN()))</f>
        <v>0</v>
      </c>
      <c r="S29" s="61">
        <f ca="1">INDIRECT("K4")*INDIRECT(ADDRESS(ROW()+1,COLUMN()))+(1-INDIRECT("K4"))*INDIRECT(ADDRESS(ROW()-2,COLUMN()))</f>
        <v>0.681640625</v>
      </c>
      <c r="T29" s="61">
        <f ca="1">INDIRECT("K4")*INDIRECT(ADDRESS(ROW()+1,COLUMN()))+(1-INDIRECT("K4"))*INDIRECT(ADDRESS(ROW()-2,COLUMN()))</f>
        <v>0</v>
      </c>
      <c r="U29" s="61">
        <f ca="1">INDIRECT("K4")*INDIRECT(ADDRESS(ROW()+1,COLUMN()))+(1-INDIRECT("K4"))*INDIRECT(ADDRESS(ROW()-2,COLUMN()))</f>
        <v>0.15625</v>
      </c>
      <c r="V29" s="61">
        <f ca="1">INDIRECT("K4")*INDIRECT(ADDRESS(ROW()+1,COLUMN()))+(1-INDIRECT("K4"))*INDIRECT(ADDRESS(ROW()-2,COLUMN()))</f>
        <v>0.0244140625</v>
      </c>
      <c r="W29" s="61">
        <f ca="1">INDIRECT("K4")*INDIRECT(ADDRESS(ROW()+1,COLUMN()))+(1-INDIRECT("K4"))*INDIRECT(ADDRESS(ROW()-2,COLUMN()))</f>
        <v>1.63818359375</v>
      </c>
      <c r="X29" s="61">
        <f ca="1">INDIRECT("K4")*INDIRECT(ADDRESS(ROW()+1,COLUMN()))+(1-INDIRECT("K4"))*INDIRECT(ADDRESS(ROW()-2,COLUMN()))</f>
        <v>0.87395833333333339</v>
      </c>
      <c r="Y29" s="62">
        <f ca="1">INDIRECT("K4")*INDIRECT(ADDRESS(ROW()+1,COLUMN()))+(1-INDIRECT("K4"))*INDIRECT(ADDRESS(ROW()-2,COLUMN()))</f>
        <v>21.944726562500001</v>
      </c>
      <c r="Z29" s="70">
        <f ca="1">INDIRECT("L4")*INDIRECT(ADDRESS(ROW()+1,COLUMN()))+(1-INDIRECT("L4"))*INDIRECT(ADDRESS(ROW()-2,COLUMN()))</f>
        <v>0.7177734375</v>
      </c>
      <c r="AA29" s="63">
        <f ca="1">INDIRECT("L4")*INDIRECT(ADDRESS(ROW()+1,COLUMN()))+(1-INDIRECT("L4"))*INDIRECT(ADDRESS(ROW()-2,COLUMN()))</f>
        <v>0.00244140625</v>
      </c>
      <c r="AB29" s="63">
        <f ca="1">INDIRECT("L4")*INDIRECT(ADDRESS(ROW()+1,COLUMN()))+(1-INDIRECT("L4"))*INDIRECT(ADDRESS(ROW()-2,COLUMN()))</f>
        <v>0.57080078125</v>
      </c>
      <c r="AC29" s="63">
        <f ca="1">INDIRECT("L4")*INDIRECT(ADDRESS(ROW()+1,COLUMN()))+(1-INDIRECT("L4"))*INDIRECT(ADDRESS(ROW()-2,COLUMN()))</f>
        <v>0</v>
      </c>
      <c r="AD29" s="63">
        <f ca="1">INDIRECT("L4")*INDIRECT(ADDRESS(ROW()+1,COLUMN()))+(1-INDIRECT("L4"))*INDIRECT(ADDRESS(ROW()-2,COLUMN()))</f>
        <v>0.53271484375</v>
      </c>
      <c r="AE29" s="63">
        <f ca="1">INDIRECT("L4")*INDIRECT(ADDRESS(ROW()+1,COLUMN()))+(1-INDIRECT("L4"))*INDIRECT(ADDRESS(ROW()-2,COLUMN()))</f>
        <v>0.09716796875</v>
      </c>
      <c r="AF29" s="63">
        <f ca="1">INDIRECT("L4")*INDIRECT(ADDRESS(ROW()+1,COLUMN()))+(1-INDIRECT("L4"))*INDIRECT(ADDRESS(ROW()-2,COLUMN()))</f>
        <v>0.82051355698529416</v>
      </c>
      <c r="AG29" s="64">
        <f ca="1">INDIRECT("L4")*INDIRECT(ADDRESS(ROW()+1,COLUMN()))+(1-INDIRECT("L4"))*INDIRECT(ADDRESS(ROW()-2,COLUMN()))</f>
        <v>0</v>
      </c>
      <c r="AH29" s="1"/>
      <c r="AI29" s="1"/>
    </row>
    <row r="30" ht="16.5">
      <c r="A30" s="20"/>
      <c r="B30" s="43"/>
      <c r="C30" s="44"/>
      <c r="D30" s="45">
        <f t="shared" ca="1" si="0"/>
        <v>22.533333333333335</v>
      </c>
      <c r="E30" s="46">
        <f t="shared" ca="1" si="1"/>
        <v>21.666666666666668</v>
      </c>
      <c r="F30" s="47">
        <f t="shared" ca="1" si="2"/>
        <v>25.733333333333334</v>
      </c>
      <c r="G30" s="45">
        <f t="shared" ca="1" si="3"/>
        <v>10.800000000000001</v>
      </c>
      <c r="H30" s="47">
        <f t="shared" ca="1" si="4"/>
        <v>14.233333333333333</v>
      </c>
      <c r="I30" s="51">
        <f>SUM(D30:F30)</f>
        <v>69.933333333333337</v>
      </c>
      <c r="J30" s="49">
        <f>SUM(G30:H30)</f>
        <v>25.033333333333331</v>
      </c>
      <c r="K30" s="71">
        <f ca="1">INDIRECT("K"&amp;3)*INDIRECT("I"&amp;ROW())+(1-INDIRECT("K"&amp;3))*INDIRECT("k"&amp;ROW()-2)</f>
        <v>69.988793945312494</v>
      </c>
      <c r="L30" s="72">
        <f ca="1">INDIRECT("L"&amp;3)*INDIRECT("J"&amp;ROW())+(1-INDIRECT("L"&amp;3))*INDIRECT("L"&amp;ROW()-2)</f>
        <v>22.649169921875</v>
      </c>
      <c r="M30" s="51">
        <f ca="1">AVERAGE(_xlfn._xlws.FILTER(INDIRECT("I8:I"&amp;ROW()),MOD(ROW(INDIRECT("I8:I"&amp;ROW())),2)=0))</f>
        <v>80.459722222222226</v>
      </c>
      <c r="N30" s="49">
        <f ca="1">AVERAGE(_xlfn._xlws.FILTER(INDIRECT("J8:J"&amp;ROW()),MOD(ROW(INDIRECT("J8:J"&amp;ROW())),2)=0))</f>
        <v>22.623611111111114</v>
      </c>
      <c r="O30" s="59">
        <f ca="1">OFFSET(INDIRECT("Reading!"&amp;ADDRESS(3*ROW()-21,COLUMN())),0,8)</f>
        <v>1</v>
      </c>
      <c r="P30" s="55">
        <f ca="1">OFFSET(INDIRECT("Reading!"&amp;ADDRESS(3*ROW()-21,COLUMN())),0,8)</f>
        <v>0</v>
      </c>
      <c r="Q30" s="55">
        <f ca="1">OFFSET(INDIRECT("Reading!"&amp;ADDRESS(3*ROW()-21,COLUMN())),0,8)</f>
        <v>0</v>
      </c>
      <c r="R30" s="55">
        <f ca="1">OFFSET(INDIRECT("Reading!"&amp;ADDRESS(3*ROW()-21,COLUMN())),0,8)</f>
        <v>0</v>
      </c>
      <c r="S30" s="55">
        <f ca="1">OFFSET(INDIRECT("Reading!"&amp;ADDRESS(3*ROW()-21,COLUMN())),0,8)</f>
        <v>0</v>
      </c>
      <c r="T30" s="55">
        <f ca="1">OFFSET(INDIRECT("Reading!"&amp;ADDRESS(3*ROW()-21,COLUMN())),0,8)</f>
        <v>0</v>
      </c>
      <c r="U30" s="55">
        <f ca="1">OFFSET(INDIRECT("Reading!"&amp;ADDRESS(3*ROW()-21,COLUMN())),0,8)</f>
        <v>0</v>
      </c>
      <c r="V30" s="55">
        <f ca="1">OFFSET(INDIRECT("Reading!"&amp;ADDRESS(3*ROW()-21,COLUMN())),0,8)</f>
        <v>0</v>
      </c>
      <c r="W30" s="55">
        <f ca="1">OFFSET(INDIRECT("Reading!"&amp;ADDRESS(3*ROW()-21,COLUMN())),0,8)</f>
        <v>3</v>
      </c>
      <c r="X30" s="55">
        <f ca="1">OFFSET(INDIRECT("Reading!"&amp;ADDRESS(3*ROW()-21,COLUMN())),0,8)</f>
        <v>0.93333333333333335</v>
      </c>
      <c r="Y30" s="56">
        <f ca="1">OFFSET(INDIRECT("Reading!"&amp;ADDRESS(3*ROW()-21,COLUMN())),0,8)</f>
        <v>22.533333333333335</v>
      </c>
      <c r="Z30" s="59">
        <f ca="1">OFFSET(INDIRECT("Listening!"&amp;ADDRESS(2*ROW()-13,COLUMN())),0,0)</f>
        <v>1</v>
      </c>
      <c r="AA30" s="55">
        <f ca="1">OFFSET(INDIRECT("Listening!"&amp;ADDRESS(2*ROW()-13,COLUMN())),0,0)</f>
        <v>0</v>
      </c>
      <c r="AB30" s="55">
        <f ca="1">OFFSET(INDIRECT("Listening!"&amp;ADDRESS(2*ROW()-13,COLUMN())),0,0)</f>
        <v>1</v>
      </c>
      <c r="AC30" s="55">
        <f ca="1">OFFSET(INDIRECT("Listening!"&amp;ADDRESS(2*ROW()-13,COLUMN())),0,0)</f>
        <v>0</v>
      </c>
      <c r="AD30" s="55">
        <f ca="1">OFFSET(INDIRECT("Listening!"&amp;ADDRESS(2*ROW()-13,COLUMN())),0,0)</f>
        <v>1</v>
      </c>
      <c r="AE30" s="55">
        <f ca="1">OFFSET(INDIRECT("Listening!"&amp;ADDRESS(2*ROW()-13,COLUMN())),0,0)</f>
        <v>0</v>
      </c>
      <c r="AF30" s="55">
        <f ca="1">OFFSET(INDIRECT("Listening!"&amp;ADDRESS(2*ROW()-13,COLUMN())),0,0)</f>
        <v>0.70588235294117652</v>
      </c>
      <c r="AG30" s="56">
        <f ca="1">OFFSET(INDIRECT("Listening!"&amp;ADDRESS(2*ROW()-13,COLUMN())),0,0)</f>
        <v>0</v>
      </c>
      <c r="AH30" s="1"/>
      <c r="AI30" s="1"/>
    </row>
    <row r="31" ht="16.5">
      <c r="A31" s="20">
        <v>13</v>
      </c>
      <c r="B31" s="28">
        <f ca="1">INDIRECT("Reading!A"&amp;3*ROW()-18)</f>
        <v>45455.757638888892</v>
      </c>
      <c r="C31" s="29" t="str">
        <f ca="1">INDIRECT("Reading!B"&amp;3*ROW()-18)</f>
        <v>T32</v>
      </c>
      <c r="D31" s="73">
        <f t="shared" ca="1" si="0"/>
        <v>0.80000000000000004</v>
      </c>
      <c r="E31" s="68">
        <f t="shared" ca="1" si="1"/>
        <v>0.8666666666666667</v>
      </c>
      <c r="F31" s="33">
        <f t="shared" ca="1" si="2"/>
        <v>0.93333333333333335</v>
      </c>
      <c r="G31" s="73">
        <f t="shared" ca="1" si="3"/>
        <v>0.76470588235294112</v>
      </c>
      <c r="H31" s="32">
        <f t="shared" ca="1" si="4"/>
        <v>0.70588235294117652</v>
      </c>
      <c r="I31" s="74">
        <f>AVERAGE(D31:F31)*30</f>
        <v>26</v>
      </c>
      <c r="J31" s="35">
        <f>AVERAGE(G31:H31)*30</f>
        <v>22.058823529411768</v>
      </c>
      <c r="K31" s="75">
        <f ca="1">INDIRECT("K"&amp;2)*INDIRECT("I"&amp;ROW())+(1-INDIRECT("K"&amp;2))*INDIRECT("k"&amp;ROW()-2)</f>
        <v>26.3642578125</v>
      </c>
      <c r="L31" s="69">
        <f ca="1">INDIRECT("L"&amp;2)*INDIRECT("J"&amp;ROW())+(1-INDIRECT("L"&amp;2))*INDIRECT("L"&amp;ROW()-2)</f>
        <v>23.01786534926471</v>
      </c>
      <c r="M31" s="38">
        <f ca="1">AVERAGE(_xlfn._xlws.FILTER(INDIRECT("I7:I"&amp;ROW()),MOD(ROW(INDIRECT("I7:I"&amp;ROW())),2)=1))</f>
        <v>23.333333333333336</v>
      </c>
      <c r="N31" s="39">
        <f ca="1">AVERAGE(_xlfn._xlws.FILTER(INDIRECT("J7:J"&amp;ROW()),MOD(ROW(INDIRECT("J7:J"&amp;ROW())),2)=1))</f>
        <v>22.873303167420811</v>
      </c>
      <c r="O31" s="60">
        <f ca="1">INDIRECT("K4")*INDIRECT(ADDRESS(ROW()+1,COLUMN()))+(1-INDIRECT("K4"))*INDIRECT(ADDRESS(ROW()-2,COLUMN()))</f>
        <v>0.32080078125</v>
      </c>
      <c r="P31" s="61">
        <f ca="1">INDIRECT("K4")*INDIRECT(ADDRESS(ROW()+1,COLUMN()))+(1-INDIRECT("K4"))*INDIRECT(ADDRESS(ROW()-2,COLUMN()))</f>
        <v>0.081298828125</v>
      </c>
      <c r="Q31" s="61">
        <f ca="1">INDIRECT("K4")*INDIRECT(ADDRESS(ROW()+1,COLUMN()))+(1-INDIRECT("K4"))*INDIRECT(ADDRESS(ROW()-2,COLUMN()))</f>
        <v>0.056640625</v>
      </c>
      <c r="R31" s="61">
        <f ca="1">INDIRECT("K4")*INDIRECT(ADDRESS(ROW()+1,COLUMN()))+(1-INDIRECT("K4"))*INDIRECT(ADDRESS(ROW()-2,COLUMN()))</f>
        <v>0</v>
      </c>
      <c r="S31" s="61">
        <f ca="1">INDIRECT("K4")*INDIRECT(ADDRESS(ROW()+1,COLUMN()))+(1-INDIRECT("K4"))*INDIRECT(ADDRESS(ROW()-2,COLUMN()))</f>
        <v>0.8408203125</v>
      </c>
      <c r="T31" s="61">
        <f ca="1">INDIRECT("K4")*INDIRECT(ADDRESS(ROW()+1,COLUMN()))+(1-INDIRECT("K4"))*INDIRECT(ADDRESS(ROW()-2,COLUMN()))</f>
        <v>0</v>
      </c>
      <c r="U31" s="61">
        <f ca="1">INDIRECT("K4")*INDIRECT(ADDRESS(ROW()+1,COLUMN()))+(1-INDIRECT("K4"))*INDIRECT(ADDRESS(ROW()-2,COLUMN()))</f>
        <v>0.078125</v>
      </c>
      <c r="V31" s="61">
        <f ca="1">INDIRECT("K4")*INDIRECT(ADDRESS(ROW()+1,COLUMN()))+(1-INDIRECT("K4"))*INDIRECT(ADDRESS(ROW()-2,COLUMN()))</f>
        <v>0.51220703125</v>
      </c>
      <c r="W31" s="61">
        <f ca="1">INDIRECT("K4")*INDIRECT(ADDRESS(ROW()+1,COLUMN()))+(1-INDIRECT("K4"))*INDIRECT(ADDRESS(ROW()-2,COLUMN()))</f>
        <v>1.819091796875</v>
      </c>
      <c r="X31" s="61">
        <f ca="1">INDIRECT("K4")*INDIRECT(ADDRESS(ROW()+1,COLUMN()))+(1-INDIRECT("K4"))*INDIRECT(ADDRESS(ROW()-2,COLUMN()))</f>
        <v>0.83697916666666672</v>
      </c>
      <c r="Y31" s="62">
        <f ca="1">INDIRECT("K4")*INDIRECT(ADDRESS(ROW()+1,COLUMN()))+(1-INDIRECT("K4"))*INDIRECT(ADDRESS(ROW()-2,COLUMN()))</f>
        <v>28.097363281250001</v>
      </c>
      <c r="Z31" s="70">
        <f ca="1">INDIRECT("L4")*INDIRECT(ADDRESS(ROW()+1,COLUMN()))+(1-INDIRECT("L4"))*INDIRECT(ADDRESS(ROW()-2,COLUMN()))</f>
        <v>0.85888671875</v>
      </c>
      <c r="AA31" s="63">
        <f ca="1">INDIRECT("L4")*INDIRECT(ADDRESS(ROW()+1,COLUMN()))+(1-INDIRECT("L4"))*INDIRECT(ADDRESS(ROW()-2,COLUMN()))</f>
        <v>0.001220703125</v>
      </c>
      <c r="AB31" s="63">
        <f ca="1">INDIRECT("L4")*INDIRECT(ADDRESS(ROW()+1,COLUMN()))+(1-INDIRECT("L4"))*INDIRECT(ADDRESS(ROW()-2,COLUMN()))</f>
        <v>0.785400390625</v>
      </c>
      <c r="AC31" s="63">
        <f ca="1">INDIRECT("L4")*INDIRECT(ADDRESS(ROW()+1,COLUMN()))+(1-INDIRECT("L4"))*INDIRECT(ADDRESS(ROW()-2,COLUMN()))</f>
        <v>0</v>
      </c>
      <c r="AD31" s="63">
        <f ca="1">INDIRECT("L4")*INDIRECT(ADDRESS(ROW()+1,COLUMN()))+(1-INDIRECT("L4"))*INDIRECT(ADDRESS(ROW()-2,COLUMN()))</f>
        <v>0.266357421875</v>
      </c>
      <c r="AE31" s="63">
        <f ca="1">INDIRECT("L4")*INDIRECT(ADDRESS(ROW()+1,COLUMN()))+(1-INDIRECT("L4"))*INDIRECT(ADDRESS(ROW()-2,COLUMN()))</f>
        <v>0.048583984375</v>
      </c>
      <c r="AF31" s="63">
        <f ca="1">INDIRECT("L4")*INDIRECT(ADDRESS(ROW()+1,COLUMN()))+(1-INDIRECT("L4"))*INDIRECT(ADDRESS(ROW()-2,COLUMN()))</f>
        <v>0.79260971966911764</v>
      </c>
      <c r="AG31" s="64">
        <f ca="1">INDIRECT("L4")*INDIRECT(ADDRESS(ROW()+1,COLUMN()))+(1-INDIRECT("L4"))*INDIRECT(ADDRESS(ROW()-2,COLUMN()))</f>
        <v>0</v>
      </c>
      <c r="AH31" s="1"/>
      <c r="AI31" s="1"/>
    </row>
    <row r="32" ht="16.5">
      <c r="A32" s="20"/>
      <c r="B32" s="43"/>
      <c r="C32" s="44"/>
      <c r="D32" s="45">
        <f t="shared" ca="1" si="0"/>
        <v>34.25</v>
      </c>
      <c r="E32" s="46">
        <f t="shared" ca="1" si="1"/>
        <v>22.550000000000001</v>
      </c>
      <c r="F32" s="47">
        <f t="shared" ca="1" si="2"/>
        <v>25.666666666666668</v>
      </c>
      <c r="G32" s="45">
        <f t="shared" ca="1" si="3"/>
        <v>12.75</v>
      </c>
      <c r="H32" s="47">
        <f t="shared" ca="1" si="4"/>
        <v>11.166666666666666</v>
      </c>
      <c r="I32" s="51">
        <f>SUM(D32:F32)</f>
        <v>82.466666666666669</v>
      </c>
      <c r="J32" s="49">
        <f>SUM(G32:H32)</f>
        <v>23.916666666666664</v>
      </c>
      <c r="K32" s="71">
        <f ca="1">INDIRECT("K"&amp;3)*INDIRECT("I"&amp;ROW())+(1-INDIRECT("K"&amp;3))*INDIRECT("k"&amp;ROW()-2)</f>
        <v>76.227730305989581</v>
      </c>
      <c r="L32" s="72">
        <f ca="1">INDIRECT("L"&amp;3)*INDIRECT("J"&amp;ROW())+(1-INDIRECT("L"&amp;3))*INDIRECT("L"&amp;ROW()-2)</f>
        <v>23.282918294270832</v>
      </c>
      <c r="M32" s="51">
        <f ca="1">AVERAGE(_xlfn._xlws.FILTER(INDIRECT("I8:I"&amp;ROW()),MOD(ROW(INDIRECT("I8:I"&amp;ROW())),2)=0))</f>
        <v>80.614102564102566</v>
      </c>
      <c r="N32" s="49">
        <f ca="1">AVERAGE(_xlfn._xlws.FILTER(INDIRECT("J8:J"&amp;ROW()),MOD(ROW(INDIRECT("J8:J"&amp;ROW())),2)=0))</f>
        <v>22.723076923076924</v>
      </c>
      <c r="O32" s="59">
        <f ca="1">OFFSET(INDIRECT("Reading!"&amp;ADDRESS(3*ROW()-21,COLUMN())),0,8)</f>
        <v>0</v>
      </c>
      <c r="P32" s="55">
        <f ca="1">OFFSET(INDIRECT("Reading!"&amp;ADDRESS(3*ROW()-21,COLUMN())),0,8)</f>
        <v>0</v>
      </c>
      <c r="Q32" s="55">
        <f ca="1">OFFSET(INDIRECT("Reading!"&amp;ADDRESS(3*ROW()-21,COLUMN())),0,8)</f>
        <v>0</v>
      </c>
      <c r="R32" s="55">
        <f ca="1">OFFSET(INDIRECT("Reading!"&amp;ADDRESS(3*ROW()-21,COLUMN())),0,8)</f>
        <v>0</v>
      </c>
      <c r="S32" s="55">
        <f ca="1">OFFSET(INDIRECT("Reading!"&amp;ADDRESS(3*ROW()-21,COLUMN())),0,8)</f>
        <v>1</v>
      </c>
      <c r="T32" s="55">
        <f ca="1">OFFSET(INDIRECT("Reading!"&amp;ADDRESS(3*ROW()-21,COLUMN())),0,8)</f>
        <v>0</v>
      </c>
      <c r="U32" s="55">
        <f ca="1">OFFSET(INDIRECT("Reading!"&amp;ADDRESS(3*ROW()-21,COLUMN())),0,8)</f>
        <v>0</v>
      </c>
      <c r="V32" s="55">
        <f ca="1">OFFSET(INDIRECT("Reading!"&amp;ADDRESS(3*ROW()-21,COLUMN())),0,8)</f>
        <v>1</v>
      </c>
      <c r="W32" s="55">
        <f ca="1">OFFSET(INDIRECT("Reading!"&amp;ADDRESS(3*ROW()-21,COLUMN())),0,8)</f>
        <v>2</v>
      </c>
      <c r="X32" s="55">
        <f ca="1">OFFSET(INDIRECT("Reading!"&amp;ADDRESS(3*ROW()-21,COLUMN())),0,8)</f>
        <v>0.80000000000000004</v>
      </c>
      <c r="Y32" s="56">
        <f ca="1">OFFSET(INDIRECT("Reading!"&amp;ADDRESS(3*ROW()-21,COLUMN())),0,8)</f>
        <v>34.25</v>
      </c>
      <c r="Z32" s="59">
        <f ca="1">OFFSET(INDIRECT("Listening!"&amp;ADDRESS(2*ROW()-13,COLUMN())),0,0)</f>
        <v>1</v>
      </c>
      <c r="AA32" s="55">
        <f ca="1">OFFSET(INDIRECT("Listening!"&amp;ADDRESS(2*ROW()-13,COLUMN())),0,0)</f>
        <v>0</v>
      </c>
      <c r="AB32" s="55">
        <f ca="1">OFFSET(INDIRECT("Listening!"&amp;ADDRESS(2*ROW()-13,COLUMN())),0,0)</f>
        <v>1</v>
      </c>
      <c r="AC32" s="55">
        <f ca="1">OFFSET(INDIRECT("Listening!"&amp;ADDRESS(2*ROW()-13,COLUMN())),0,0)</f>
        <v>0</v>
      </c>
      <c r="AD32" s="55">
        <f ca="1">OFFSET(INDIRECT("Listening!"&amp;ADDRESS(2*ROW()-13,COLUMN())),0,0)</f>
        <v>0</v>
      </c>
      <c r="AE32" s="55">
        <f ca="1">OFFSET(INDIRECT("Listening!"&amp;ADDRESS(2*ROW()-13,COLUMN())),0,0)</f>
        <v>0</v>
      </c>
      <c r="AF32" s="55">
        <f ca="1">OFFSET(INDIRECT("Listening!"&amp;ADDRESS(2*ROW()-13,COLUMN())),0,0)</f>
        <v>0.76470588235294112</v>
      </c>
      <c r="AG32" s="56">
        <f ca="1">OFFSET(INDIRECT("Listening!"&amp;ADDRESS(2*ROW()-13,COLUMN())),0,0)</f>
        <v>0</v>
      </c>
      <c r="AH32" s="1"/>
      <c r="AI32" s="1"/>
    </row>
    <row r="33" ht="16.5">
      <c r="A33" s="20">
        <v>14</v>
      </c>
      <c r="B33" s="28">
        <f ca="1">INDIRECT("Reading!A"&amp;3*ROW()-18)</f>
        <v>45456.757638888892</v>
      </c>
      <c r="C33" s="29" t="str">
        <f ca="1">INDIRECT("Reading!B"&amp;3*ROW()-18)</f>
        <v>T33</v>
      </c>
      <c r="D33" s="73">
        <f t="shared" ca="1" si="0"/>
        <v>0.93333333333333335</v>
      </c>
      <c r="E33" s="68">
        <f t="shared" ca="1" si="1"/>
        <v>0.80000000000000004</v>
      </c>
      <c r="F33" s="33">
        <f t="shared" ca="1" si="2"/>
        <v>0.73333333333333328</v>
      </c>
      <c r="G33" s="73">
        <f t="shared" ca="1" si="3"/>
        <v>0.82352941176470584</v>
      </c>
      <c r="H33" s="32">
        <f t="shared" ca="1" si="4"/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 ca="1">INDIRECT("K"&amp;2)*INDIRECT("I"&amp;ROW())+(1-INDIRECT("K"&amp;2))*INDIRECT("k"&amp;ROW()-2)</f>
        <v>25.515462239583336</v>
      </c>
      <c r="L33" s="69">
        <f ca="1">INDIRECT("L"&amp;2)*INDIRECT("J"&amp;ROW())+(1-INDIRECT("L"&amp;2))*INDIRECT("L"&amp;ROW()-2)</f>
        <v>22.979520909926471</v>
      </c>
      <c r="M33" s="38">
        <f ca="1">AVERAGE(_xlfn._xlws.FILTER(INDIRECT("I7:I"&amp;ROW()),MOD(ROW(INDIRECT("I7:I"&amp;ROW())),2)=1))</f>
        <v>23.428571428571434</v>
      </c>
      <c r="N33" s="39">
        <f ca="1">AVERAGE(_xlfn._xlws.FILTER(INDIRECT("J7:J"&amp;ROW()),MOD(ROW(INDIRECT("J7:J"&amp;ROW())),2)=1))</f>
        <v>22.8781512605042</v>
      </c>
      <c r="O33" s="60">
        <f ca="1">INDIRECT("K4")*INDIRECT(ADDRESS(ROW()+1,COLUMN()))+(1-INDIRECT("K4"))*INDIRECT(ADDRESS(ROW()-2,COLUMN()))</f>
        <v>0.660400390625</v>
      </c>
      <c r="P33" s="61">
        <f ca="1">INDIRECT("K4")*INDIRECT(ADDRESS(ROW()+1,COLUMN()))+(1-INDIRECT("K4"))*INDIRECT(ADDRESS(ROW()-2,COLUMN()))</f>
        <v>0.0406494140625</v>
      </c>
      <c r="Q33" s="61">
        <f ca="1">INDIRECT("K4")*INDIRECT(ADDRESS(ROW()+1,COLUMN()))+(1-INDIRECT("K4"))*INDIRECT(ADDRESS(ROW()-2,COLUMN()))</f>
        <v>0.5283203125</v>
      </c>
      <c r="R33" s="61">
        <f ca="1">INDIRECT("K4")*INDIRECT(ADDRESS(ROW()+1,COLUMN()))+(1-INDIRECT("K4"))*INDIRECT(ADDRESS(ROW()-2,COLUMN()))</f>
        <v>0</v>
      </c>
      <c r="S33" s="61">
        <f ca="1">INDIRECT("K4")*INDIRECT(ADDRESS(ROW()+1,COLUMN()))+(1-INDIRECT("K4"))*INDIRECT(ADDRESS(ROW()-2,COLUMN()))</f>
        <v>0.92041015625</v>
      </c>
      <c r="T33" s="61">
        <f ca="1">INDIRECT("K4")*INDIRECT(ADDRESS(ROW()+1,COLUMN()))+(1-INDIRECT("K4"))*INDIRECT(ADDRESS(ROW()-2,COLUMN()))</f>
        <v>0</v>
      </c>
      <c r="U33" s="61">
        <f ca="1">INDIRECT("K4")*INDIRECT(ADDRESS(ROW()+1,COLUMN()))+(1-INDIRECT("K4"))*INDIRECT(ADDRESS(ROW()-2,COLUMN()))</f>
        <v>0.0390625</v>
      </c>
      <c r="V33" s="61">
        <f ca="1">INDIRECT("K4")*INDIRECT(ADDRESS(ROW()+1,COLUMN()))+(1-INDIRECT("K4"))*INDIRECT(ADDRESS(ROW()-2,COLUMN()))</f>
        <v>0.756103515625</v>
      </c>
      <c r="W33" s="61">
        <f ca="1">INDIRECT("K4")*INDIRECT(ADDRESS(ROW()+1,COLUMN()))+(1-INDIRECT("K4"))*INDIRECT(ADDRESS(ROW()-2,COLUMN()))</f>
        <v>0.9095458984375</v>
      </c>
      <c r="X33" s="61">
        <f ca="1">INDIRECT("K4")*INDIRECT(ADDRESS(ROW()+1,COLUMN()))+(1-INDIRECT("K4"))*INDIRECT(ADDRESS(ROW()-2,COLUMN()))</f>
        <v>0.88515625000000009</v>
      </c>
      <c r="Y33" s="62">
        <f ca="1">INDIRECT("K4")*INDIRECT(ADDRESS(ROW()+1,COLUMN()))+(1-INDIRECT("K4"))*INDIRECT(ADDRESS(ROW()-2,COLUMN()))</f>
        <v>29.873681640625001</v>
      </c>
      <c r="Z33" s="70">
        <f ca="1">INDIRECT("L4")*INDIRECT(ADDRESS(ROW()+1,COLUMN()))+(1-INDIRECT("L4"))*INDIRECT(ADDRESS(ROW()-2,COLUMN()))</f>
        <v>0.929443359375</v>
      </c>
      <c r="AA33" s="63">
        <f ca="1">INDIRECT("L4")*INDIRECT(ADDRESS(ROW()+1,COLUMN()))+(1-INDIRECT("L4"))*INDIRECT(ADDRESS(ROW()-2,COLUMN()))</f>
        <v>0.0006103515625</v>
      </c>
      <c r="AB33" s="63">
        <f ca="1">INDIRECT("L4")*INDIRECT(ADDRESS(ROW()+1,COLUMN()))+(1-INDIRECT("L4"))*INDIRECT(ADDRESS(ROW()-2,COLUMN()))</f>
        <v>0.8927001953125</v>
      </c>
      <c r="AC33" s="63">
        <f ca="1">INDIRECT("L4")*INDIRECT(ADDRESS(ROW()+1,COLUMN()))+(1-INDIRECT("L4"))*INDIRECT(ADDRESS(ROW()-2,COLUMN()))</f>
        <v>0</v>
      </c>
      <c r="AD33" s="63">
        <f ca="1">INDIRECT("L4")*INDIRECT(ADDRESS(ROW()+1,COLUMN()))+(1-INDIRECT("L4"))*INDIRECT(ADDRESS(ROW()-2,COLUMN()))</f>
        <v>0.1331787109375</v>
      </c>
      <c r="AE33" s="63">
        <f ca="1">INDIRECT("L4")*INDIRECT(ADDRESS(ROW()+1,COLUMN()))+(1-INDIRECT("L4"))*INDIRECT(ADDRESS(ROW()-2,COLUMN()))</f>
        <v>0.0242919921875</v>
      </c>
      <c r="AF33" s="63">
        <f ca="1">INDIRECT("L4")*INDIRECT(ADDRESS(ROW()+1,COLUMN()))+(1-INDIRECT("L4"))*INDIRECT(ADDRESS(ROW()-2,COLUMN()))</f>
        <v>0.80806956571691169</v>
      </c>
      <c r="AG33" s="64">
        <f ca="1">INDIRECT("L4")*INDIRECT(ADDRESS(ROW()+1,COLUMN()))+(1-INDIRECT("L4"))*INDIRECT(ADDRESS(ROW()-2,COLUMN()))</f>
        <v>0</v>
      </c>
      <c r="AH33" s="1"/>
      <c r="AI33" s="1"/>
    </row>
    <row r="34" ht="16.5">
      <c r="A34" s="20"/>
      <c r="B34" s="43"/>
      <c r="C34" s="44"/>
      <c r="D34" s="45">
        <f t="shared" ca="1" si="0"/>
        <v>31.649999999999999</v>
      </c>
      <c r="E34" s="46">
        <f t="shared" ca="1" si="1"/>
        <v>31.133333333333333</v>
      </c>
      <c r="F34" s="47">
        <f t="shared" ca="1" si="2"/>
        <v>27.899999999999999</v>
      </c>
      <c r="G34" s="45">
        <f t="shared" ca="1" si="3"/>
        <v>13.566666666666666</v>
      </c>
      <c r="H34" s="47">
        <f t="shared" ca="1" si="4"/>
        <v>10.316666666666666</v>
      </c>
      <c r="I34" s="51">
        <f>SUM(D34:F34)</f>
        <v>90.683333333333337</v>
      </c>
      <c r="J34" s="49">
        <f>SUM(G34:H34)</f>
        <v>23.883333333333333</v>
      </c>
      <c r="K34" s="71">
        <f ca="1">INDIRECT("K"&amp;3)*INDIRECT("I"&amp;ROW())+(1-INDIRECT("K"&amp;3))*INDIRECT("k"&amp;ROW()-2)</f>
        <v>83.455531819661459</v>
      </c>
      <c r="L34" s="72">
        <f ca="1">INDIRECT("L"&amp;3)*INDIRECT("J"&amp;ROW())+(1-INDIRECT("L"&amp;3))*INDIRECT("L"&amp;ROW()-2)</f>
        <v>23.583125813802084</v>
      </c>
      <c r="M34" s="51">
        <f ca="1">AVERAGE(_xlfn._xlws.FILTER(INDIRECT("I8:I"&amp;ROW()),MOD(ROW(INDIRECT("I8:I"&amp;ROW())),2)=0))</f>
        <v>81.333333333333343</v>
      </c>
      <c r="N34" s="49">
        <f ca="1">AVERAGE(_xlfn._xlws.FILTER(INDIRECT("J8:J"&amp;ROW()),MOD(ROW(INDIRECT("J8:J"&amp;ROW())),2)=0))</f>
        <v>22.805952380952384</v>
      </c>
      <c r="O34" s="59">
        <f ca="1">OFFSET(INDIRECT("Reading!"&amp;ADDRESS(3*ROW()-21,COLUMN())),0,8)</f>
        <v>1</v>
      </c>
      <c r="P34" s="55">
        <f ca="1">OFFSET(INDIRECT("Reading!"&amp;ADDRESS(3*ROW()-21,COLUMN())),0,8)</f>
        <v>0</v>
      </c>
      <c r="Q34" s="55">
        <f ca="1">OFFSET(INDIRECT("Reading!"&amp;ADDRESS(3*ROW()-21,COLUMN())),0,8)</f>
        <v>1</v>
      </c>
      <c r="R34" s="55">
        <f ca="1">OFFSET(INDIRECT("Reading!"&amp;ADDRESS(3*ROW()-21,COLUMN())),0,8)</f>
        <v>0</v>
      </c>
      <c r="S34" s="55">
        <f ca="1">OFFSET(INDIRECT("Reading!"&amp;ADDRESS(3*ROW()-21,COLUMN())),0,8)</f>
        <v>1</v>
      </c>
      <c r="T34" s="55">
        <f ca="1">OFFSET(INDIRECT("Reading!"&amp;ADDRESS(3*ROW()-21,COLUMN())),0,8)</f>
        <v>0</v>
      </c>
      <c r="U34" s="55">
        <f ca="1">OFFSET(INDIRECT("Reading!"&amp;ADDRESS(3*ROW()-21,COLUMN())),0,8)</f>
        <v>0</v>
      </c>
      <c r="V34" s="55">
        <f ca="1">OFFSET(INDIRECT("Reading!"&amp;ADDRESS(3*ROW()-21,COLUMN())),0,8)</f>
        <v>1</v>
      </c>
      <c r="W34" s="55">
        <f ca="1">OFFSET(INDIRECT("Reading!"&amp;ADDRESS(3*ROW()-21,COLUMN())),0,8)</f>
        <v>0</v>
      </c>
      <c r="X34" s="55">
        <f ca="1">OFFSET(INDIRECT("Reading!"&amp;ADDRESS(3*ROW()-21,COLUMN())),0,8)</f>
        <v>0.93333333333333335</v>
      </c>
      <c r="Y34" s="56">
        <f ca="1">OFFSET(INDIRECT("Reading!"&amp;ADDRESS(3*ROW()-21,COLUMN())),0,8)</f>
        <v>31.649999999999999</v>
      </c>
      <c r="Z34" s="59">
        <f ca="1">OFFSET(INDIRECT("Listening!"&amp;ADDRESS(2*ROW()-13,COLUMN())),0,0)</f>
        <v>1</v>
      </c>
      <c r="AA34" s="55">
        <f ca="1">OFFSET(INDIRECT("Listening!"&amp;ADDRESS(2*ROW()-13,COLUMN())),0,0)</f>
        <v>0</v>
      </c>
      <c r="AB34" s="55">
        <f ca="1">OFFSET(INDIRECT("Listening!"&amp;ADDRESS(2*ROW()-13,COLUMN())),0,0)</f>
        <v>1</v>
      </c>
      <c r="AC34" s="55">
        <f ca="1">OFFSET(INDIRECT("Listening!"&amp;ADDRESS(2*ROW()-13,COLUMN())),0,0)</f>
        <v>0</v>
      </c>
      <c r="AD34" s="55">
        <f ca="1">OFFSET(INDIRECT("Listening!"&amp;ADDRESS(2*ROW()-13,COLUMN())),0,0)</f>
        <v>0</v>
      </c>
      <c r="AE34" s="55">
        <f ca="1">OFFSET(INDIRECT("Listening!"&amp;ADDRESS(2*ROW()-13,COLUMN())),0,0)</f>
        <v>0</v>
      </c>
      <c r="AF34" s="55">
        <f ca="1">OFFSET(INDIRECT("Listening!"&amp;ADDRESS(2*ROW()-13,COLUMN())),0,0)</f>
        <v>0.82352941176470584</v>
      </c>
      <c r="AG34" s="56">
        <f ca="1">OFFSET(INDIRECT("Listening!"&amp;ADDRESS(2*ROW()-13,COLUMN())),0,0)</f>
        <v>0</v>
      </c>
      <c r="AH34" s="1"/>
      <c r="AI34" s="1"/>
    </row>
    <row r="35" ht="16.5">
      <c r="A35" s="20">
        <v>15</v>
      </c>
      <c r="B35" s="28">
        <f ca="1">INDIRECT("Reading!A"&amp;3*ROW()-18)</f>
        <v>45460.757638888892</v>
      </c>
      <c r="C35" s="29" t="str">
        <f ca="1">INDIRECT("Reading!B"&amp;3*ROW()-18)</f>
        <v>T34</v>
      </c>
      <c r="D35" s="73">
        <f t="shared" ca="1" si="0"/>
        <v>0.93333333333333335</v>
      </c>
      <c r="E35" s="68">
        <f t="shared" ca="1" si="1"/>
        <v>0.8666666666666667</v>
      </c>
      <c r="F35" s="33">
        <f t="shared" ca="1" si="2"/>
        <v>0.8666666666666667</v>
      </c>
      <c r="G35" s="73">
        <f t="shared" ca="1" si="3"/>
        <v>0.82352941176470584</v>
      </c>
      <c r="H35" s="32">
        <f t="shared" ca="1" si="4"/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 ca="1">INDIRECT("K"&amp;2)*INDIRECT("I"&amp;ROW())+(1-INDIRECT("K"&amp;2))*INDIRECT("k"&amp;ROW()-2)</f>
        <v>26.091064453125</v>
      </c>
      <c r="L35" s="69">
        <f ca="1">INDIRECT("L"&amp;2)*INDIRECT("J"&amp;ROW())+(1-INDIRECT("L"&amp;2))*INDIRECT("L"&amp;ROW()-2)</f>
        <v>22.960348690257351</v>
      </c>
      <c r="M35" s="38">
        <f ca="1">AVERAGE(_xlfn._xlws.FILTER(INDIRECT("I7:I"&amp;ROW()),MOD(ROW(INDIRECT("I7:I"&amp;ROW())),2)=1))</f>
        <v>23.644444444444449</v>
      </c>
      <c r="N35" s="39">
        <f ca="1">AVERAGE(_xlfn._xlws.FILTER(INDIRECT("J7:J"&amp;ROW()),MOD(ROW(INDIRECT("J7:J"&amp;ROW())),2)=1))</f>
        <v>22.882352941176467</v>
      </c>
      <c r="O35" s="60">
        <f ca="1">INDIRECT("K4")*INDIRECT(ADDRESS(ROW()+1,COLUMN()))+(1-INDIRECT("K4"))*INDIRECT(ADDRESS(ROW()-2,COLUMN()))</f>
        <v>0.3302001953125</v>
      </c>
      <c r="P35" s="61">
        <f ca="1">INDIRECT("K4")*INDIRECT(ADDRESS(ROW()+1,COLUMN()))+(1-INDIRECT("K4"))*INDIRECT(ADDRESS(ROW()-2,COLUMN()))</f>
        <v>0.52032470703125</v>
      </c>
      <c r="Q35" s="61">
        <f ca="1">INDIRECT("K4")*INDIRECT(ADDRESS(ROW()+1,COLUMN()))+(1-INDIRECT("K4"))*INDIRECT(ADDRESS(ROW()-2,COLUMN()))</f>
        <v>0.26416015625</v>
      </c>
      <c r="R35" s="61">
        <f ca="1">INDIRECT("K4")*INDIRECT(ADDRESS(ROW()+1,COLUMN()))+(1-INDIRECT("K4"))*INDIRECT(ADDRESS(ROW()-2,COLUMN()))</f>
        <v>0</v>
      </c>
      <c r="S35" s="61">
        <f ca="1">INDIRECT("K4")*INDIRECT(ADDRESS(ROW()+1,COLUMN()))+(1-INDIRECT("K4"))*INDIRECT(ADDRESS(ROW()-2,COLUMN()))</f>
        <v>0.460205078125</v>
      </c>
      <c r="T35" s="61">
        <f ca="1">INDIRECT("K4")*INDIRECT(ADDRESS(ROW()+1,COLUMN()))+(1-INDIRECT("K4"))*INDIRECT(ADDRESS(ROW()-2,COLUMN()))</f>
        <v>0</v>
      </c>
      <c r="U35" s="61">
        <f ca="1">INDIRECT("K4")*INDIRECT(ADDRESS(ROW()+1,COLUMN()))+(1-INDIRECT("K4"))*INDIRECT(ADDRESS(ROW()-2,COLUMN()))</f>
        <v>0.51953125</v>
      </c>
      <c r="V35" s="61">
        <f ca="1">INDIRECT("K4")*INDIRECT(ADDRESS(ROW()+1,COLUMN()))+(1-INDIRECT("K4"))*INDIRECT(ADDRESS(ROW()-2,COLUMN()))</f>
        <v>0.3780517578125</v>
      </c>
      <c r="W35" s="61">
        <f ca="1">INDIRECT("K4")*INDIRECT(ADDRESS(ROW()+1,COLUMN()))+(1-INDIRECT("K4"))*INDIRECT(ADDRESS(ROW()-2,COLUMN()))</f>
        <v>0.45477294921875</v>
      </c>
      <c r="X35" s="61">
        <f ca="1">INDIRECT("K4")*INDIRECT(ADDRESS(ROW()+1,COLUMN()))+(1-INDIRECT("K4"))*INDIRECT(ADDRESS(ROW()-2,COLUMN()))</f>
        <v>0.90924479166666672</v>
      </c>
      <c r="Y35" s="62">
        <f ca="1">INDIRECT("K4")*INDIRECT(ADDRESS(ROW()+1,COLUMN()))+(1-INDIRECT("K4"))*INDIRECT(ADDRESS(ROW()-2,COLUMN()))</f>
        <v>27.370174153645834</v>
      </c>
      <c r="Z35" s="70">
        <f ca="1">INDIRECT("L4")*INDIRECT(ADDRESS(ROW()+1,COLUMN()))+(1-INDIRECT("L4"))*INDIRECT(ADDRESS(ROW()-2,COLUMN()))</f>
        <v>0.9647216796875</v>
      </c>
      <c r="AA35" s="63">
        <f ca="1">INDIRECT("L4")*INDIRECT(ADDRESS(ROW()+1,COLUMN()))+(1-INDIRECT("L4"))*INDIRECT(ADDRESS(ROW()-2,COLUMN()))</f>
        <v>0.00030517578125</v>
      </c>
      <c r="AB35" s="63">
        <f ca="1">INDIRECT("L4")*INDIRECT(ADDRESS(ROW()+1,COLUMN()))+(1-INDIRECT("L4"))*INDIRECT(ADDRESS(ROW()-2,COLUMN()))</f>
        <v>0.94635009765625</v>
      </c>
      <c r="AC35" s="63">
        <f ca="1">INDIRECT("L4")*INDIRECT(ADDRESS(ROW()+1,COLUMN()))+(1-INDIRECT("L4"))*INDIRECT(ADDRESS(ROW()-2,COLUMN()))</f>
        <v>0</v>
      </c>
      <c r="AD35" s="63">
        <f ca="1">INDIRECT("L4")*INDIRECT(ADDRESS(ROW()+1,COLUMN()))+(1-INDIRECT("L4"))*INDIRECT(ADDRESS(ROW()-2,COLUMN()))</f>
        <v>0.56658935546875</v>
      </c>
      <c r="AE35" s="63">
        <f ca="1">INDIRECT("L4")*INDIRECT(ADDRESS(ROW()+1,COLUMN()))+(1-INDIRECT("L4"))*INDIRECT(ADDRESS(ROW()-2,COLUMN()))</f>
        <v>0.51214599609375</v>
      </c>
      <c r="AF35" s="63">
        <f ca="1">INDIRECT("L4")*INDIRECT(ADDRESS(ROW()+1,COLUMN()))+(1-INDIRECT("L4"))*INDIRECT(ADDRESS(ROW()-2,COLUMN()))</f>
        <v>0.81579948874080876</v>
      </c>
      <c r="AG35" s="64">
        <f ca="1">INDIRECT("L4")*INDIRECT(ADDRESS(ROW()+1,COLUMN()))+(1-INDIRECT("L4"))*INDIRECT(ADDRESS(ROW()-2,COLUMN()))</f>
        <v>0</v>
      </c>
      <c r="AH35" s="1"/>
      <c r="AI35" s="1"/>
    </row>
    <row r="36" ht="16.5">
      <c r="A36" s="20"/>
      <c r="B36" s="43"/>
      <c r="C36" s="44"/>
      <c r="D36" s="45">
        <f t="shared" ca="1" si="0"/>
        <v>24.866666666666667</v>
      </c>
      <c r="E36" s="46">
        <f t="shared" ca="1" si="1"/>
        <v>22.666666666666668</v>
      </c>
      <c r="F36" s="47">
        <f t="shared" ca="1" si="2"/>
        <v>24.850000000000001</v>
      </c>
      <c r="G36" s="45">
        <f t="shared" ca="1" si="3"/>
        <v>9.5666666666666664</v>
      </c>
      <c r="H36" s="47">
        <f t="shared" ca="1" si="4"/>
        <v>11.133333333333333</v>
      </c>
      <c r="I36" s="51">
        <f>SUM(D36:F36)</f>
        <v>72.383333333333326</v>
      </c>
      <c r="J36" s="49">
        <f>SUM(G36:H36)</f>
        <v>20.699999999999999</v>
      </c>
      <c r="K36" s="71">
        <f ca="1">INDIRECT("K"&amp;3)*INDIRECT("I"&amp;ROW())+(1-INDIRECT("K"&amp;3))*INDIRECT("k"&amp;ROW()-2)</f>
        <v>77.9194325764974</v>
      </c>
      <c r="L36" s="72">
        <f ca="1">INDIRECT("L"&amp;3)*INDIRECT("J"&amp;ROW())+(1-INDIRECT("L"&amp;3))*INDIRECT("L"&amp;ROW()-2)</f>
        <v>22.141562906901044</v>
      </c>
      <c r="M36" s="51">
        <f ca="1">AVERAGE(_xlfn._xlws.FILTER(INDIRECT("I8:I"&amp;ROW()),MOD(ROW(INDIRECT("I8:I"&amp;ROW())),2)=0))</f>
        <v>80.736666666666679</v>
      </c>
      <c r="N36" s="49">
        <f ca="1">AVERAGE(_xlfn._xlws.FILTER(INDIRECT("J8:J"&amp;ROW()),MOD(ROW(INDIRECT("J8:J"&amp;ROW())),2)=0))</f>
        <v>22.665555555555557</v>
      </c>
      <c r="O36" s="59">
        <f ca="1">OFFSET(INDIRECT("Reading!"&amp;ADDRESS(3*ROW()-21,COLUMN())),0,8)</f>
        <v>0</v>
      </c>
      <c r="P36" s="55">
        <f ca="1">OFFSET(INDIRECT("Reading!"&amp;ADDRESS(3*ROW()-21,COLUMN())),0,8)</f>
        <v>1</v>
      </c>
      <c r="Q36" s="55">
        <f ca="1">OFFSET(INDIRECT("Reading!"&amp;ADDRESS(3*ROW()-21,COLUMN())),0,8)</f>
        <v>0</v>
      </c>
      <c r="R36" s="55">
        <f ca="1">OFFSET(INDIRECT("Reading!"&amp;ADDRESS(3*ROW()-21,COLUMN())),0,8)</f>
        <v>0</v>
      </c>
      <c r="S36" s="55">
        <f ca="1">OFFSET(INDIRECT("Reading!"&amp;ADDRESS(3*ROW()-21,COLUMN())),0,8)</f>
        <v>0</v>
      </c>
      <c r="T36" s="55">
        <f ca="1">OFFSET(INDIRECT("Reading!"&amp;ADDRESS(3*ROW()-21,COLUMN())),0,8)</f>
        <v>0</v>
      </c>
      <c r="U36" s="55">
        <f ca="1">OFFSET(INDIRECT("Reading!"&amp;ADDRESS(3*ROW()-21,COLUMN())),0,8)</f>
        <v>1</v>
      </c>
      <c r="V36" s="55">
        <f ca="1">OFFSET(INDIRECT("Reading!"&amp;ADDRESS(3*ROW()-21,COLUMN())),0,8)</f>
        <v>0</v>
      </c>
      <c r="W36" s="55">
        <f ca="1">OFFSET(INDIRECT("Reading!"&amp;ADDRESS(3*ROW()-21,COLUMN())),0,8)</f>
        <v>0</v>
      </c>
      <c r="X36" s="55">
        <f ca="1">OFFSET(INDIRECT("Reading!"&amp;ADDRESS(3*ROW()-21,COLUMN())),0,8)</f>
        <v>0.93333333333333335</v>
      </c>
      <c r="Y36" s="56">
        <f ca="1">OFFSET(INDIRECT("Reading!"&amp;ADDRESS(3*ROW()-21,COLUMN())),0,8)</f>
        <v>24.866666666666667</v>
      </c>
      <c r="Z36" s="59">
        <f ca="1">OFFSET(INDIRECT("Listening!"&amp;ADDRESS(2*ROW()-13,COLUMN())),0,0)</f>
        <v>1</v>
      </c>
      <c r="AA36" s="55">
        <f ca="1">OFFSET(INDIRECT("Listening!"&amp;ADDRESS(2*ROW()-13,COLUMN())),0,0)</f>
        <v>0</v>
      </c>
      <c r="AB36" s="55">
        <f ca="1">OFFSET(INDIRECT("Listening!"&amp;ADDRESS(2*ROW()-13,COLUMN())),0,0)</f>
        <v>1</v>
      </c>
      <c r="AC36" s="55">
        <f ca="1">OFFSET(INDIRECT("Listening!"&amp;ADDRESS(2*ROW()-13,COLUMN())),0,0)</f>
        <v>0</v>
      </c>
      <c r="AD36" s="55">
        <f ca="1">OFFSET(INDIRECT("Listening!"&amp;ADDRESS(2*ROW()-13,COLUMN())),0,0)</f>
        <v>1</v>
      </c>
      <c r="AE36" s="55">
        <f ca="1">OFFSET(INDIRECT("Listening!"&amp;ADDRESS(2*ROW()-13,COLUMN())),0,0)</f>
        <v>1</v>
      </c>
      <c r="AF36" s="55">
        <f ca="1">OFFSET(INDIRECT("Listening!"&amp;ADDRESS(2*ROW()-13,COLUMN())),0,0)</f>
        <v>0.82352941176470584</v>
      </c>
      <c r="AG36" s="56">
        <f ca="1">OFFSET(INDIRECT("Listening!"&amp;ADDRESS(2*ROW()-13,COLUMN())),0,0)</f>
        <v>0</v>
      </c>
      <c r="AH36" s="1"/>
      <c r="AI36" s="1"/>
    </row>
    <row r="37" ht="16.5">
      <c r="A37" s="20">
        <v>16</v>
      </c>
      <c r="B37" s="28">
        <f ca="1">INDIRECT("Reading!A"&amp;3*ROW()-18)</f>
        <v>45461.882638888892</v>
      </c>
      <c r="C37" s="29" t="str">
        <f ca="1">INDIRECT("Reading!B"&amp;3*ROW()-18)</f>
        <v>T35</v>
      </c>
      <c r="D37" s="73">
        <f t="shared" ca="1" si="0"/>
        <v>0.80000000000000004</v>
      </c>
      <c r="E37" s="68">
        <f t="shared" ca="1" si="1"/>
        <v>0.80000000000000004</v>
      </c>
      <c r="F37" s="33">
        <f t="shared" ca="1" si="2"/>
        <v>0.93333333333333335</v>
      </c>
      <c r="G37" s="73">
        <f t="shared" ca="1" si="3"/>
        <v>0.70588235294117652</v>
      </c>
      <c r="H37" s="32">
        <f t="shared" ca="1" si="4"/>
        <v>0.88235294117647056</v>
      </c>
      <c r="I37" s="34">
        <f>AVERAGE(D37:F37)*30</f>
        <v>25.333333333333332</v>
      </c>
      <c r="J37" s="35">
        <f>AVERAGE(G37:H37)*30</f>
        <v>23.823529411764707</v>
      </c>
      <c r="K37" s="75">
        <f ca="1">INDIRECT("K"&amp;2)*INDIRECT("I"&amp;ROW())+(1-INDIRECT("K"&amp;2))*INDIRECT("k"&amp;ROW()-2)</f>
        <v>25.712198893229164</v>
      </c>
      <c r="L37" s="69">
        <f ca="1">INDIRECT("L"&amp;2)*INDIRECT("J"&amp;ROW())+(1-INDIRECT("L"&amp;2))*INDIRECT("L"&amp;ROW()-2)</f>
        <v>23.391939051011029</v>
      </c>
      <c r="M37" s="38">
        <f ca="1">AVERAGE(_xlfn._xlws.FILTER(INDIRECT("I7:I"&amp;ROW()),MOD(ROW(INDIRECT("I7:I"&amp;ROW())),2)=1))</f>
        <v>23.750000000000004</v>
      </c>
      <c r="N37" s="39">
        <f ca="1">AVERAGE(_xlfn._xlws.FILTER(INDIRECT("J7:J"&amp;ROW()),MOD(ROW(INDIRECT("J7:J"&amp;ROW())),2)=1))</f>
        <v>22.941176470588232</v>
      </c>
      <c r="O37" s="60">
        <f ca="1">INDIRECT("K4")*INDIRECT(ADDRESS(ROW()+1,COLUMN()))+(1-INDIRECT("K4"))*INDIRECT(ADDRESS(ROW()-2,COLUMN()))</f>
        <v>0.16510009765625</v>
      </c>
      <c r="P37" s="61">
        <f ca="1">INDIRECT("K4")*INDIRECT(ADDRESS(ROW()+1,COLUMN()))+(1-INDIRECT("K4"))*INDIRECT(ADDRESS(ROW()-2,COLUMN()))</f>
        <v>0.760162353515625</v>
      </c>
      <c r="Q37" s="61">
        <f ca="1">INDIRECT("K4")*INDIRECT(ADDRESS(ROW()+1,COLUMN()))+(1-INDIRECT("K4"))*INDIRECT(ADDRESS(ROW()-2,COLUMN()))</f>
        <v>0.132080078125</v>
      </c>
      <c r="R37" s="61">
        <f ca="1">INDIRECT("K4")*INDIRECT(ADDRESS(ROW()+1,COLUMN()))+(1-INDIRECT("K4"))*INDIRECT(ADDRESS(ROW()-2,COLUMN()))</f>
        <v>0</v>
      </c>
      <c r="S37" s="61">
        <f ca="1">INDIRECT("K4")*INDIRECT(ADDRESS(ROW()+1,COLUMN()))+(1-INDIRECT("K4"))*INDIRECT(ADDRESS(ROW()-2,COLUMN()))</f>
        <v>1.2301025390625</v>
      </c>
      <c r="T37" s="61">
        <f ca="1">INDIRECT("K4")*INDIRECT(ADDRESS(ROW()+1,COLUMN()))+(1-INDIRECT("K4"))*INDIRECT(ADDRESS(ROW()-2,COLUMN()))</f>
        <v>0</v>
      </c>
      <c r="U37" s="61">
        <f ca="1">INDIRECT("K4")*INDIRECT(ADDRESS(ROW()+1,COLUMN()))+(1-INDIRECT("K4"))*INDIRECT(ADDRESS(ROW()-2,COLUMN()))</f>
        <v>0.259765625</v>
      </c>
      <c r="V37" s="61">
        <f ca="1">INDIRECT("K4")*INDIRECT(ADDRESS(ROW()+1,COLUMN()))+(1-INDIRECT("K4"))*INDIRECT(ADDRESS(ROW()-2,COLUMN()))</f>
        <v>0.18902587890625</v>
      </c>
      <c r="W37" s="61">
        <f ca="1">INDIRECT("K4")*INDIRECT(ADDRESS(ROW()+1,COLUMN()))+(1-INDIRECT("K4"))*INDIRECT(ADDRESS(ROW()-2,COLUMN()))</f>
        <v>0.727386474609375</v>
      </c>
      <c r="X37" s="61">
        <f ca="1">INDIRECT("K4")*INDIRECT(ADDRESS(ROW()+1,COLUMN()))+(1-INDIRECT("K4"))*INDIRECT(ADDRESS(ROW()-2,COLUMN()))</f>
        <v>0.85462239583333344</v>
      </c>
      <c r="Y37" s="62">
        <f ca="1">INDIRECT("K4")*INDIRECT(ADDRESS(ROW()+1,COLUMN()))+(1-INDIRECT("K4"))*INDIRECT(ADDRESS(ROW()-2,COLUMN()))</f>
        <v>26.185087076822917</v>
      </c>
      <c r="Z37" s="70">
        <f ca="1">INDIRECT("L4")*INDIRECT(ADDRESS(ROW()+1,COLUMN()))+(1-INDIRECT("L4"))*INDIRECT(ADDRESS(ROW()-2,COLUMN()))</f>
        <v>1.48236083984375</v>
      </c>
      <c r="AA37" s="63">
        <f ca="1">INDIRECT("L4")*INDIRECT(ADDRESS(ROW()+1,COLUMN()))+(1-INDIRECT("L4"))*INDIRECT(ADDRESS(ROW()-2,COLUMN()))</f>
        <v>0.500152587890625</v>
      </c>
      <c r="AB37" s="63">
        <f ca="1">INDIRECT("L4")*INDIRECT(ADDRESS(ROW()+1,COLUMN()))+(1-INDIRECT("L4"))*INDIRECT(ADDRESS(ROW()-2,COLUMN()))</f>
        <v>0.473175048828125</v>
      </c>
      <c r="AC37" s="63">
        <f ca="1">INDIRECT("L4")*INDIRECT(ADDRESS(ROW()+1,COLUMN()))+(1-INDIRECT("L4"))*INDIRECT(ADDRESS(ROW()-2,COLUMN()))</f>
        <v>0</v>
      </c>
      <c r="AD37" s="63">
        <f ca="1">INDIRECT("L4")*INDIRECT(ADDRESS(ROW()+1,COLUMN()))+(1-INDIRECT("L4"))*INDIRECT(ADDRESS(ROW()-2,COLUMN()))</f>
        <v>0.283294677734375</v>
      </c>
      <c r="AE37" s="63">
        <f ca="1">INDIRECT("L4")*INDIRECT(ADDRESS(ROW()+1,COLUMN()))+(1-INDIRECT("L4"))*INDIRECT(ADDRESS(ROW()-2,COLUMN()))</f>
        <v>0.256072998046875</v>
      </c>
      <c r="AF37" s="63">
        <f ca="1">INDIRECT("L4")*INDIRECT(ADDRESS(ROW()+1,COLUMN()))+(1-INDIRECT("L4"))*INDIRECT(ADDRESS(ROW()-2,COLUMN()))</f>
        <v>0.76084092084099264</v>
      </c>
      <c r="AG37" s="64">
        <f ca="1">INDIRECT("L4")*INDIRECT(ADDRESS(ROW()+1,COLUMN()))+(1-INDIRECT("L4"))*INDIRECT(ADDRESS(ROW()-2,COLUMN()))</f>
        <v>0</v>
      </c>
      <c r="AH37" s="1"/>
      <c r="AI37" s="1"/>
    </row>
    <row r="38" ht="16.5">
      <c r="A38" s="20"/>
      <c r="B38" s="43"/>
      <c r="C38" s="44"/>
      <c r="D38" s="45">
        <f t="shared" ca="1" si="0"/>
        <v>25</v>
      </c>
      <c r="E38" s="46">
        <f t="shared" ca="1" si="1"/>
        <v>20.716666666666665</v>
      </c>
      <c r="F38" s="47">
        <f t="shared" ca="1" si="2"/>
        <v>19.116666666666667</v>
      </c>
      <c r="G38" s="45">
        <f t="shared" ca="1" si="3"/>
        <v>11.1</v>
      </c>
      <c r="H38" s="47">
        <f t="shared" ca="1" si="4"/>
        <v>10.766666666666667</v>
      </c>
      <c r="I38" s="51">
        <f>SUM(D38:F38)</f>
        <v>64.833333333333343</v>
      </c>
      <c r="J38" s="49">
        <f>SUM(G38:H38)</f>
        <v>21.866666666666667</v>
      </c>
      <c r="K38" s="71">
        <f ca="1">INDIRECT("K"&amp;3)*INDIRECT("I"&amp;ROW())+(1-INDIRECT("K"&amp;3))*INDIRECT("k"&amp;ROW()-2)</f>
        <v>71.376382954915371</v>
      </c>
      <c r="L38" s="72">
        <f ca="1">INDIRECT("L"&amp;3)*INDIRECT("J"&amp;ROW())+(1-INDIRECT("L"&amp;3))*INDIRECT("L"&amp;ROW()-2)</f>
        <v>22.004114786783855</v>
      </c>
      <c r="M38" s="51">
        <f ca="1">AVERAGE(_xlfn._xlws.FILTER(INDIRECT("I8:I"&amp;ROW()),MOD(ROW(INDIRECT("I8:I"&amp;ROW())),2)=0))</f>
        <v>79.74270833333334</v>
      </c>
      <c r="N38" s="49">
        <f ca="1">AVERAGE(_xlfn._xlws.FILTER(INDIRECT("J8:J"&amp;ROW()),MOD(ROW(INDIRECT("J8:J"&amp;ROW())),2)=0))</f>
        <v>22.615625000000001</v>
      </c>
      <c r="O38" s="59">
        <f ca="1">OFFSET(INDIRECT("Reading!"&amp;ADDRESS(3*ROW()-21,COLUMN())),0,8)</f>
        <v>0</v>
      </c>
      <c r="P38" s="55">
        <f ca="1">OFFSET(INDIRECT("Reading!"&amp;ADDRESS(3*ROW()-21,COLUMN())),0,8)</f>
        <v>1</v>
      </c>
      <c r="Q38" s="55">
        <f ca="1">OFFSET(INDIRECT("Reading!"&amp;ADDRESS(3*ROW()-21,COLUMN())),0,8)</f>
        <v>0</v>
      </c>
      <c r="R38" s="55">
        <f ca="1">OFFSET(INDIRECT("Reading!"&amp;ADDRESS(3*ROW()-21,COLUMN())),0,8)</f>
        <v>0</v>
      </c>
      <c r="S38" s="55">
        <f ca="1">OFFSET(INDIRECT("Reading!"&amp;ADDRESS(3*ROW()-21,COLUMN())),0,8)</f>
        <v>2</v>
      </c>
      <c r="T38" s="55">
        <f ca="1">OFFSET(INDIRECT("Reading!"&amp;ADDRESS(3*ROW()-21,COLUMN())),0,8)</f>
        <v>0</v>
      </c>
      <c r="U38" s="55">
        <f ca="1">OFFSET(INDIRECT("Reading!"&amp;ADDRESS(3*ROW()-21,COLUMN())),0,8)</f>
        <v>0</v>
      </c>
      <c r="V38" s="55">
        <f ca="1">OFFSET(INDIRECT("Reading!"&amp;ADDRESS(3*ROW()-21,COLUMN())),0,8)</f>
        <v>0</v>
      </c>
      <c r="W38" s="55">
        <f ca="1">OFFSET(INDIRECT("Reading!"&amp;ADDRESS(3*ROW()-21,COLUMN())),0,8)</f>
        <v>1</v>
      </c>
      <c r="X38" s="55">
        <f ca="1">OFFSET(INDIRECT("Reading!"&amp;ADDRESS(3*ROW()-21,COLUMN())),0,8)</f>
        <v>0.80000000000000004</v>
      </c>
      <c r="Y38" s="56">
        <f ca="1">OFFSET(INDIRECT("Reading!"&amp;ADDRESS(3*ROW()-21,COLUMN())),0,8)</f>
        <v>25</v>
      </c>
      <c r="Z38" s="59">
        <f ca="1">OFFSET(INDIRECT("Listening!"&amp;ADDRESS(2*ROW()-13,COLUMN())),0,0)</f>
        <v>2</v>
      </c>
      <c r="AA38" s="55">
        <f ca="1">OFFSET(INDIRECT("Listening!"&amp;ADDRESS(2*ROW()-13,COLUMN())),0,0)</f>
        <v>1</v>
      </c>
      <c r="AB38" s="55">
        <f ca="1">OFFSET(INDIRECT("Listening!"&amp;ADDRESS(2*ROW()-13,COLUMN())),0,0)</f>
        <v>0</v>
      </c>
      <c r="AC38" s="55">
        <f ca="1">OFFSET(INDIRECT("Listening!"&amp;ADDRESS(2*ROW()-13,COLUMN())),0,0)</f>
        <v>0</v>
      </c>
      <c r="AD38" s="55">
        <f ca="1">OFFSET(INDIRECT("Listening!"&amp;ADDRESS(2*ROW()-13,COLUMN())),0,0)</f>
        <v>0</v>
      </c>
      <c r="AE38" s="55">
        <f ca="1">OFFSET(INDIRECT("Listening!"&amp;ADDRESS(2*ROW()-13,COLUMN())),0,0)</f>
        <v>0</v>
      </c>
      <c r="AF38" s="55">
        <f ca="1">OFFSET(INDIRECT("Listening!"&amp;ADDRESS(2*ROW()-13,COLUMN())),0,0)</f>
        <v>0.70588235294117652</v>
      </c>
      <c r="AG38" s="56">
        <f ca="1">OFFSET(INDIRECT("Listening!"&amp;ADDRESS(2*ROW()-13,COLUMN())),0,0)</f>
        <v>0</v>
      </c>
      <c r="AH38" s="1"/>
      <c r="AI38" s="1"/>
    </row>
    <row r="39" ht="16.5">
      <c r="A39" s="20">
        <v>17</v>
      </c>
      <c r="B39" s="28">
        <f ca="1">INDIRECT("Reading!A"&amp;3*ROW()-18)</f>
        <v>45478.674305555556</v>
      </c>
      <c r="C39" s="29" t="str">
        <f ca="1">INDIRECT("Reading!B"&amp;3*ROW()-18)</f>
        <v>T36</v>
      </c>
      <c r="D39" s="73">
        <f t="shared" ca="1" si="0"/>
        <v>0.8666666666666667</v>
      </c>
      <c r="E39" s="68">
        <f t="shared" ca="1" si="1"/>
        <v>0.73333333333333328</v>
      </c>
      <c r="F39" s="33">
        <f t="shared" ca="1" si="2"/>
        <v>0.59999999999999998</v>
      </c>
      <c r="G39" s="73">
        <f t="shared" ca="1" si="3"/>
        <v>0.76470588235294112</v>
      </c>
      <c r="H39" s="32">
        <f t="shared" ca="1" si="4"/>
        <v>0.88235294117647056</v>
      </c>
      <c r="I39" s="34">
        <f>AVERAGE(D39:F39)*30</f>
        <v>22</v>
      </c>
      <c r="J39" s="35">
        <f>AVERAGE(G39:H39)*30</f>
        <v>24.705882352941174</v>
      </c>
      <c r="K39" s="75">
        <f ca="1">INDIRECT("K"&amp;2)*INDIRECT("I"&amp;ROW())+(1-INDIRECT("K"&amp;2))*INDIRECT("k"&amp;ROW()-2)</f>
        <v>23.856099446614582</v>
      </c>
      <c r="L39" s="69">
        <f ca="1">INDIRECT("L"&amp;2)*INDIRECT("J"&amp;ROW())+(1-INDIRECT("L"&amp;2))*INDIRECT("L"&amp;ROW()-2)</f>
        <v>24.048910701976101</v>
      </c>
      <c r="M39" s="38">
        <f ca="1">AVERAGE(_xlfn._xlws.FILTER(INDIRECT("I7:I"&amp;ROW()),MOD(ROW(INDIRECT("I7:I"&amp;ROW())),2)=1))</f>
        <v>23.647058823529417</v>
      </c>
      <c r="N39" s="39">
        <f ca="1">AVERAGE(_xlfn._xlws.FILTER(INDIRECT("J7:J"&amp;ROW()),MOD(ROW(INDIRECT("J7:J"&amp;ROW())),2)=1))</f>
        <v>23.044982698961935</v>
      </c>
      <c r="O39" s="60">
        <f ca="1">INDIRECT("K4")*INDIRECT(ADDRESS(ROW()+1,COLUMN()))+(1-INDIRECT("K4"))*INDIRECT(ADDRESS(ROW()-2,COLUMN()))</f>
        <v>0.082550048828125</v>
      </c>
      <c r="P39" s="61">
        <f ca="1">INDIRECT("K4")*INDIRECT(ADDRESS(ROW()+1,COLUMN()))+(1-INDIRECT("K4"))*INDIRECT(ADDRESS(ROW()-2,COLUMN()))</f>
        <v>0.3800811767578125</v>
      </c>
      <c r="Q39" s="61">
        <f ca="1">INDIRECT("K4")*INDIRECT(ADDRESS(ROW()+1,COLUMN()))+(1-INDIRECT("K4"))*INDIRECT(ADDRESS(ROW()-2,COLUMN()))</f>
        <v>0.5660400390625</v>
      </c>
      <c r="R39" s="61">
        <f ca="1">INDIRECT("K4")*INDIRECT(ADDRESS(ROW()+1,COLUMN()))+(1-INDIRECT("K4"))*INDIRECT(ADDRESS(ROW()-2,COLUMN()))</f>
        <v>0</v>
      </c>
      <c r="S39" s="61">
        <f ca="1">INDIRECT("K4")*INDIRECT(ADDRESS(ROW()+1,COLUMN()))+(1-INDIRECT("K4"))*INDIRECT(ADDRESS(ROW()-2,COLUMN()))</f>
        <v>1.61505126953125</v>
      </c>
      <c r="T39" s="61">
        <f ca="1">INDIRECT("K4")*INDIRECT(ADDRESS(ROW()+1,COLUMN()))+(1-INDIRECT("K4"))*INDIRECT(ADDRESS(ROW()-2,COLUMN()))</f>
        <v>0</v>
      </c>
      <c r="U39" s="61">
        <f ca="1">INDIRECT("K4")*INDIRECT(ADDRESS(ROW()+1,COLUMN()))+(1-INDIRECT("K4"))*INDIRECT(ADDRESS(ROW()-2,COLUMN()))</f>
        <v>1.1298828125</v>
      </c>
      <c r="V39" s="61">
        <f ca="1">INDIRECT("K4")*INDIRECT(ADDRESS(ROW()+1,COLUMN()))+(1-INDIRECT("K4"))*INDIRECT(ADDRESS(ROW()-2,COLUMN()))</f>
        <v>0.594512939453125</v>
      </c>
      <c r="W39" s="61">
        <f ca="1">INDIRECT("K4")*INDIRECT(ADDRESS(ROW()+1,COLUMN()))+(1-INDIRECT("K4"))*INDIRECT(ADDRESS(ROW()-2,COLUMN()))</f>
        <v>0.8636932373046875</v>
      </c>
      <c r="X39" s="61">
        <f ca="1">INDIRECT("K4")*INDIRECT(ADDRESS(ROW()+1,COLUMN()))+(1-INDIRECT("K4"))*INDIRECT(ADDRESS(ROW()-2,COLUMN()))</f>
        <v>0.86064453125000007</v>
      </c>
      <c r="Y39" s="62">
        <f ca="1">INDIRECT("K4")*INDIRECT(ADDRESS(ROW()+1,COLUMN()))+(1-INDIRECT("K4"))*INDIRECT(ADDRESS(ROW()-2,COLUMN()))</f>
        <v>22.550876871744791</v>
      </c>
      <c r="Z39" s="70">
        <f ca="1">INDIRECT("L4")*INDIRECT(ADDRESS(ROW()+1,COLUMN()))+(1-INDIRECT("L4"))*INDIRECT(ADDRESS(ROW()-2,COLUMN()))</f>
        <v>1.241180419921875</v>
      </c>
      <c r="AA39" s="63">
        <f ca="1">INDIRECT("L4")*INDIRECT(ADDRESS(ROW()+1,COLUMN()))+(1-INDIRECT("L4"))*INDIRECT(ADDRESS(ROW()-2,COLUMN()))</f>
        <v>0.2500762939453125</v>
      </c>
      <c r="AB39" s="63">
        <f ca="1">INDIRECT("L4")*INDIRECT(ADDRESS(ROW()+1,COLUMN()))+(1-INDIRECT("L4"))*INDIRECT(ADDRESS(ROW()-2,COLUMN()))</f>
        <v>0.7365875244140625</v>
      </c>
      <c r="AC39" s="63">
        <f ca="1">INDIRECT("L4")*INDIRECT(ADDRESS(ROW()+1,COLUMN()))+(1-INDIRECT("L4"))*INDIRECT(ADDRESS(ROW()-2,COLUMN()))</f>
        <v>0</v>
      </c>
      <c r="AD39" s="63">
        <f ca="1">INDIRECT("L4")*INDIRECT(ADDRESS(ROW()+1,COLUMN()))+(1-INDIRECT("L4"))*INDIRECT(ADDRESS(ROW()-2,COLUMN()))</f>
        <v>0.6416473388671875</v>
      </c>
      <c r="AE39" s="63">
        <f ca="1">INDIRECT("L4")*INDIRECT(ADDRESS(ROW()+1,COLUMN()))+(1-INDIRECT("L4"))*INDIRECT(ADDRESS(ROW()-2,COLUMN()))</f>
        <v>0.6280364990234375</v>
      </c>
      <c r="AF39" s="63">
        <f ca="1">INDIRECT("L4")*INDIRECT(ADDRESS(ROW()+1,COLUMN()))+(1-INDIRECT("L4"))*INDIRECT(ADDRESS(ROW()-2,COLUMN()))</f>
        <v>0.76277340159696694</v>
      </c>
      <c r="AG39" s="64">
        <f ca="1">INDIRECT("L4")*INDIRECT(ADDRESS(ROW()+1,COLUMN()))+(1-INDIRECT("L4"))*INDIRECT(ADDRESS(ROW()-2,COLUMN()))</f>
        <v>0</v>
      </c>
      <c r="AH39" s="1"/>
      <c r="AI39" s="1"/>
    </row>
    <row r="40" ht="16.5">
      <c r="A40" s="20"/>
      <c r="B40" s="43"/>
      <c r="C40" s="44"/>
      <c r="D40" s="45">
        <f t="shared" ca="1" si="0"/>
        <v>18.916666666666668</v>
      </c>
      <c r="E40" s="46">
        <f t="shared" ca="1" si="1"/>
        <v>17.083333333333332</v>
      </c>
      <c r="F40" s="47">
        <f t="shared" ca="1" si="2"/>
        <v>14.5</v>
      </c>
      <c r="G40" s="45">
        <f t="shared" ca="1" si="3"/>
        <v>7.9333333333333336</v>
      </c>
      <c r="H40" s="47">
        <f t="shared" ca="1" si="4"/>
        <v>7.6833333333333336</v>
      </c>
      <c r="I40" s="51">
        <f>SUM(D40:F40)</f>
        <v>50.5</v>
      </c>
      <c r="J40" s="49">
        <f>SUM(G40:H40)</f>
        <v>15.616666666666667</v>
      </c>
      <c r="K40" s="71">
        <f ca="1">INDIRECT("K"&amp;3)*INDIRECT("I"&amp;ROW())+(1-INDIRECT("K"&amp;3))*INDIRECT("k"&amp;ROW()-2)</f>
        <v>60.938191477457686</v>
      </c>
      <c r="L40" s="72">
        <f ca="1">INDIRECT("L"&amp;3)*INDIRECT("J"&amp;ROW())+(1-INDIRECT("L"&amp;3))*INDIRECT("L"&amp;ROW()-2)</f>
        <v>18.810390726725259</v>
      </c>
      <c r="M40" s="51">
        <f ca="1">AVERAGE(_xlfn._xlws.FILTER(INDIRECT("I8:I"&amp;ROW()),MOD(ROW(INDIRECT("I8:I"&amp;ROW())),2)=0))</f>
        <v>78.022549019607851</v>
      </c>
      <c r="N40" s="49">
        <f ca="1">AVERAGE(_xlfn._xlws.FILTER(INDIRECT("J8:J"&amp;ROW()),MOD(ROW(INDIRECT("J8:J"&amp;ROW())),2)=0))</f>
        <v>22.203921568627454</v>
      </c>
      <c r="O40" s="59">
        <f ca="1">OFFSET(INDIRECT("Reading!"&amp;ADDRESS(3*ROW()-21,COLUMN())),0,8)</f>
        <v>0</v>
      </c>
      <c r="P40" s="55">
        <f ca="1">OFFSET(INDIRECT("Reading!"&amp;ADDRESS(3*ROW()-21,COLUMN())),0,8)</f>
        <v>0</v>
      </c>
      <c r="Q40" s="55">
        <f ca="1">OFFSET(INDIRECT("Reading!"&amp;ADDRESS(3*ROW()-21,COLUMN())),0,8)</f>
        <v>1</v>
      </c>
      <c r="R40" s="55">
        <f ca="1">OFFSET(INDIRECT("Reading!"&amp;ADDRESS(3*ROW()-21,COLUMN())),0,8)</f>
        <v>0</v>
      </c>
      <c r="S40" s="55">
        <f ca="1">OFFSET(INDIRECT("Reading!"&amp;ADDRESS(3*ROW()-21,COLUMN())),0,8)</f>
        <v>2</v>
      </c>
      <c r="T40" s="55">
        <f ca="1">OFFSET(INDIRECT("Reading!"&amp;ADDRESS(3*ROW()-21,COLUMN())),0,8)</f>
        <v>0</v>
      </c>
      <c r="U40" s="55">
        <f ca="1">OFFSET(INDIRECT("Reading!"&amp;ADDRESS(3*ROW()-21,COLUMN())),0,8)</f>
        <v>2</v>
      </c>
      <c r="V40" s="55">
        <f ca="1">OFFSET(INDIRECT("Reading!"&amp;ADDRESS(3*ROW()-21,COLUMN())),0,8)</f>
        <v>1</v>
      </c>
      <c r="W40" s="55">
        <f ca="1">OFFSET(INDIRECT("Reading!"&amp;ADDRESS(3*ROW()-21,COLUMN())),0,8)</f>
        <v>1</v>
      </c>
      <c r="X40" s="55">
        <f ca="1">OFFSET(INDIRECT("Reading!"&amp;ADDRESS(3*ROW()-21,COLUMN())),0,8)</f>
        <v>0.8666666666666667</v>
      </c>
      <c r="Y40" s="56">
        <f ca="1">OFFSET(INDIRECT("Reading!"&amp;ADDRESS(3*ROW()-21,COLUMN())),0,8)</f>
        <v>18.916666666666668</v>
      </c>
      <c r="Z40" s="59">
        <f ca="1">OFFSET(INDIRECT("Listening!"&amp;ADDRESS(2*ROW()-13,COLUMN())),0,0)</f>
        <v>1</v>
      </c>
      <c r="AA40" s="55">
        <f ca="1">OFFSET(INDIRECT("Listening!"&amp;ADDRESS(2*ROW()-13,COLUMN())),0,0)</f>
        <v>0</v>
      </c>
      <c r="AB40" s="55">
        <f ca="1">OFFSET(INDIRECT("Listening!"&amp;ADDRESS(2*ROW()-13,COLUMN())),0,0)</f>
        <v>1</v>
      </c>
      <c r="AC40" s="55">
        <f ca="1">OFFSET(INDIRECT("Listening!"&amp;ADDRESS(2*ROW()-13,COLUMN())),0,0)</f>
        <v>0</v>
      </c>
      <c r="AD40" s="55">
        <f ca="1">OFFSET(INDIRECT("Listening!"&amp;ADDRESS(2*ROW()-13,COLUMN())),0,0)</f>
        <v>1</v>
      </c>
      <c r="AE40" s="55">
        <f ca="1">OFFSET(INDIRECT("Listening!"&amp;ADDRESS(2*ROW()-13,COLUMN())),0,0)</f>
        <v>1</v>
      </c>
      <c r="AF40" s="55">
        <f ca="1">OFFSET(INDIRECT("Listening!"&amp;ADDRESS(2*ROW()-13,COLUMN())),0,0)</f>
        <v>0.76470588235294112</v>
      </c>
      <c r="AG40" s="56">
        <f ca="1">OFFSET(INDIRECT("Listening!"&amp;ADDRESS(2*ROW()-13,COLUMN())),0,0)</f>
        <v>0</v>
      </c>
      <c r="AH40" s="1"/>
      <c r="AI40" s="1"/>
    </row>
    <row r="41" ht="16.5">
      <c r="A41" s="20">
        <v>18</v>
      </c>
      <c r="B41" s="28">
        <f ca="1">INDIRECT("Reading!A"&amp;3*ROW()-18)</f>
        <v>45481.674305555556</v>
      </c>
      <c r="C41" s="29" t="str">
        <f ca="1">INDIRECT("Reading!B"&amp;3*ROW()-18)</f>
        <v>T37</v>
      </c>
      <c r="D41" s="73">
        <f t="shared" ca="1" si="0"/>
        <v>0.8666666666666667</v>
      </c>
      <c r="E41" s="68">
        <f t="shared" ca="1" si="1"/>
        <v>0.93333333333333335</v>
      </c>
      <c r="F41" s="33">
        <f t="shared" ca="1" si="2"/>
        <v>0.8666666666666667</v>
      </c>
      <c r="G41" s="73">
        <f t="shared" ca="1" si="3"/>
        <v>0.94117647058823528</v>
      </c>
      <c r="H41" s="32">
        <f t="shared" ca="1" si="4"/>
        <v>0.76470588235294112</v>
      </c>
      <c r="I41" s="34">
        <f>AVERAGE(D41:F41)*30</f>
        <v>26.666666666666668</v>
      </c>
      <c r="J41" s="35">
        <f>AVERAGE(G41:H41)*30</f>
        <v>25.588235294117645</v>
      </c>
      <c r="K41" s="75">
        <f ca="1">INDIRECT("K"&amp;2)*INDIRECT("I"&amp;ROW())+(1-INDIRECT("K"&amp;2))*INDIRECT("k"&amp;ROW()-2)</f>
        <v>25.261383056640625</v>
      </c>
      <c r="L41" s="69">
        <f ca="1">INDIRECT("L"&amp;2)*INDIRECT("J"&amp;ROW())+(1-INDIRECT("L"&amp;2))*INDIRECT("L"&amp;ROW()-2)</f>
        <v>24.818572998046875</v>
      </c>
      <c r="M41" s="38">
        <f ca="1">AVERAGE(_xlfn._xlws.FILTER(INDIRECT("I7:I"&amp;ROW()),MOD(ROW(INDIRECT("I7:I"&amp;ROW())),2)=1))</f>
        <v>23.81481481481482</v>
      </c>
      <c r="N41" s="39">
        <f ca="1">AVERAGE(_xlfn._xlws.FILTER(INDIRECT("J7:J"&amp;ROW()),MOD(ROW(INDIRECT("J7:J"&amp;ROW())),2)=1))</f>
        <v>23.186274509803916</v>
      </c>
      <c r="O41" s="60">
        <f ca="1">INDIRECT("K4")*INDIRECT(ADDRESS(ROW()+1,COLUMN()))+(1-INDIRECT("K4"))*INDIRECT(ADDRESS(ROW()-2,COLUMN()))</f>
        <v>0.0412750244140625</v>
      </c>
      <c r="P41" s="61">
        <f ca="1">INDIRECT("K4")*INDIRECT(ADDRESS(ROW()+1,COLUMN()))+(1-INDIRECT("K4"))*INDIRECT(ADDRESS(ROW()-2,COLUMN()))</f>
        <v>0.69004058837890625</v>
      </c>
      <c r="Q41" s="61">
        <f ca="1">INDIRECT("K4")*INDIRECT(ADDRESS(ROW()+1,COLUMN()))+(1-INDIRECT("K4"))*INDIRECT(ADDRESS(ROW()-2,COLUMN()))</f>
        <v>0.78302001953125</v>
      </c>
      <c r="R41" s="61">
        <f ca="1">INDIRECT("K4")*INDIRECT(ADDRESS(ROW()+1,COLUMN()))+(1-INDIRECT("K4"))*INDIRECT(ADDRESS(ROW()-2,COLUMN()))</f>
        <v>0</v>
      </c>
      <c r="S41" s="61">
        <f ca="1">INDIRECT("K4")*INDIRECT(ADDRESS(ROW()+1,COLUMN()))+(1-INDIRECT("K4"))*INDIRECT(ADDRESS(ROW()-2,COLUMN()))</f>
        <v>1.307525634765625</v>
      </c>
      <c r="T41" s="61">
        <f ca="1">INDIRECT("K4")*INDIRECT(ADDRESS(ROW()+1,COLUMN()))+(1-INDIRECT("K4"))*INDIRECT(ADDRESS(ROW()-2,COLUMN()))</f>
        <v>0</v>
      </c>
      <c r="U41" s="61">
        <f ca="1">INDIRECT("K4")*INDIRECT(ADDRESS(ROW()+1,COLUMN()))+(1-INDIRECT("K4"))*INDIRECT(ADDRESS(ROW()-2,COLUMN()))</f>
        <v>1.56494140625</v>
      </c>
      <c r="V41" s="61">
        <f ca="1">INDIRECT("K4")*INDIRECT(ADDRESS(ROW()+1,COLUMN()))+(1-INDIRECT("K4"))*INDIRECT(ADDRESS(ROW()-2,COLUMN()))</f>
        <v>0.2972564697265625</v>
      </c>
      <c r="W41" s="61">
        <f ca="1">INDIRECT("K4")*INDIRECT(ADDRESS(ROW()+1,COLUMN()))+(1-INDIRECT("K4"))*INDIRECT(ADDRESS(ROW()-2,COLUMN()))</f>
        <v>0.43184661865234375</v>
      </c>
      <c r="X41" s="61">
        <f ca="1">INDIRECT("K4")*INDIRECT(ADDRESS(ROW()+1,COLUMN()))+(1-INDIRECT("K4"))*INDIRECT(ADDRESS(ROW()-2,COLUMN()))</f>
        <v>0.86365559895833344</v>
      </c>
      <c r="Y41" s="62">
        <f ca="1">INDIRECT("K4")*INDIRECT(ADDRESS(ROW()+1,COLUMN()))+(1-INDIRECT("K4"))*INDIRECT(ADDRESS(ROW()-2,COLUMN()))</f>
        <v>20.808771769205727</v>
      </c>
      <c r="Z41" s="70">
        <f ca="1">INDIRECT("L4")*INDIRECT(ADDRESS(ROW()+1,COLUMN()))+(1-INDIRECT("L4"))*INDIRECT(ADDRESS(ROW()-2,COLUMN()))</f>
        <v>0.6205902099609375</v>
      </c>
      <c r="AA41" s="63">
        <f ca="1">INDIRECT("L4")*INDIRECT(ADDRESS(ROW()+1,COLUMN()))+(1-INDIRECT("L4"))*INDIRECT(ADDRESS(ROW()-2,COLUMN()))</f>
        <v>0.12503814697265625</v>
      </c>
      <c r="AB41" s="63">
        <f ca="1">INDIRECT("L4")*INDIRECT(ADDRESS(ROW()+1,COLUMN()))+(1-INDIRECT("L4"))*INDIRECT(ADDRESS(ROW()-2,COLUMN()))</f>
        <v>0.36829376220703125</v>
      </c>
      <c r="AC41" s="63">
        <f ca="1">INDIRECT("L4")*INDIRECT(ADDRESS(ROW()+1,COLUMN()))+(1-INDIRECT("L4"))*INDIRECT(ADDRESS(ROW()-2,COLUMN()))</f>
        <v>0</v>
      </c>
      <c r="AD41" s="63">
        <f ca="1">INDIRECT("L4")*INDIRECT(ADDRESS(ROW()+1,COLUMN()))+(1-INDIRECT("L4"))*INDIRECT(ADDRESS(ROW()-2,COLUMN()))</f>
        <v>1.3208236694335938</v>
      </c>
      <c r="AE41" s="63">
        <f ca="1">INDIRECT("L4")*INDIRECT(ADDRESS(ROW()+1,COLUMN()))+(1-INDIRECT("L4"))*INDIRECT(ADDRESS(ROW()-2,COLUMN()))</f>
        <v>0.81401824951171875</v>
      </c>
      <c r="AF41" s="63">
        <f ca="1">INDIRECT("L4")*INDIRECT(ADDRESS(ROW()+1,COLUMN()))+(1-INDIRECT("L4"))*INDIRECT(ADDRESS(ROW()-2,COLUMN()))</f>
        <v>0.85197493609260111</v>
      </c>
      <c r="AG41" s="64">
        <f ca="1">INDIRECT("L4")*INDIRECT(ADDRESS(ROW()+1,COLUMN()))+(1-INDIRECT("L4"))*INDIRECT(ADDRESS(ROW()-2,COLUMN()))</f>
        <v>0</v>
      </c>
      <c r="AH41" s="1"/>
      <c r="AI41" s="1"/>
    </row>
    <row r="42" ht="16.5">
      <c r="A42" s="20"/>
      <c r="B42" s="43"/>
      <c r="C42" s="44"/>
      <c r="D42" s="45">
        <f t="shared" ca="1" si="0"/>
        <v>19.066666666666666</v>
      </c>
      <c r="E42" s="46">
        <f t="shared" ca="1" si="1"/>
        <v>14.483333333333333</v>
      </c>
      <c r="F42" s="47">
        <f t="shared" ca="1" si="2"/>
        <v>18.333333333333332</v>
      </c>
      <c r="G42" s="45">
        <f t="shared" ca="1" si="3"/>
        <v>9.7333333333333325</v>
      </c>
      <c r="H42" s="47">
        <f t="shared" ca="1" si="4"/>
        <v>9.6999999999999993</v>
      </c>
      <c r="I42" s="51">
        <f>SUM(D42:F42)</f>
        <v>51.883333333333326</v>
      </c>
      <c r="J42" s="49">
        <f>SUM(G42:H42)</f>
        <v>19.43333333333333</v>
      </c>
      <c r="K42" s="71">
        <f ca="1">INDIRECT("K"&amp;3)*INDIRECT("I"&amp;ROW())+(1-INDIRECT("K"&amp;3))*INDIRECT("k"&amp;ROW()-2)</f>
        <v>56.410762405395502</v>
      </c>
      <c r="L42" s="72">
        <f ca="1">INDIRECT("L"&amp;3)*INDIRECT("J"&amp;ROW())+(1-INDIRECT("L"&amp;3))*INDIRECT("L"&amp;ROW()-2)</f>
        <v>19.121862030029295</v>
      </c>
      <c r="M42" s="51">
        <f ca="1">AVERAGE(_xlfn._xlws.FILTER(INDIRECT("I8:I"&amp;ROW()),MOD(ROW(INDIRECT("I8:I"&amp;ROW())),2)=0))</f>
        <v>76.570370370370384</v>
      </c>
      <c r="N42" s="49">
        <f ca="1">AVERAGE(_xlfn._xlws.FILTER(INDIRECT("J8:J"&amp;ROW()),MOD(ROW(INDIRECT("J8:J"&amp;ROW())),2)=0))</f>
        <v>22.050000000000001</v>
      </c>
      <c r="O42" s="59">
        <f ca="1">OFFSET(INDIRECT("Reading!"&amp;ADDRESS(3*ROW()-21,COLUMN())),0,8)</f>
        <v>0</v>
      </c>
      <c r="P42" s="55">
        <f ca="1">OFFSET(INDIRECT("Reading!"&amp;ADDRESS(3*ROW()-21,COLUMN())),0,8)</f>
        <v>1</v>
      </c>
      <c r="Q42" s="55">
        <f ca="1">OFFSET(INDIRECT("Reading!"&amp;ADDRESS(3*ROW()-21,COLUMN())),0,8)</f>
        <v>1</v>
      </c>
      <c r="R42" s="55">
        <f ca="1">OFFSET(INDIRECT("Reading!"&amp;ADDRESS(3*ROW()-21,COLUMN())),0,8)</f>
        <v>0</v>
      </c>
      <c r="S42" s="55">
        <f ca="1">OFFSET(INDIRECT("Reading!"&amp;ADDRESS(3*ROW()-21,COLUMN())),0,8)</f>
        <v>1</v>
      </c>
      <c r="T42" s="55">
        <f ca="1">OFFSET(INDIRECT("Reading!"&amp;ADDRESS(3*ROW()-21,COLUMN())),0,8)</f>
        <v>0</v>
      </c>
      <c r="U42" s="55">
        <f ca="1">OFFSET(INDIRECT("Reading!"&amp;ADDRESS(3*ROW()-21,COLUMN())),0,8)</f>
        <v>2</v>
      </c>
      <c r="V42" s="55">
        <f ca="1">OFFSET(INDIRECT("Reading!"&amp;ADDRESS(3*ROW()-21,COLUMN())),0,8)</f>
        <v>0</v>
      </c>
      <c r="W42" s="55">
        <f ca="1">OFFSET(INDIRECT("Reading!"&amp;ADDRESS(3*ROW()-21,COLUMN())),0,8)</f>
        <v>0</v>
      </c>
      <c r="X42" s="55">
        <f ca="1">OFFSET(INDIRECT("Reading!"&amp;ADDRESS(3*ROW()-21,COLUMN())),0,8)</f>
        <v>0.8666666666666667</v>
      </c>
      <c r="Y42" s="56">
        <f ca="1">OFFSET(INDIRECT("Reading!"&amp;ADDRESS(3*ROW()-21,COLUMN())),0,8)</f>
        <v>19.066666666666666</v>
      </c>
      <c r="Z42" s="59">
        <f ca="1">OFFSET(INDIRECT("Listening!"&amp;ADDRESS(2*ROW()-13,COLUMN())),0,0)</f>
        <v>0</v>
      </c>
      <c r="AA42" s="55">
        <f ca="1">OFFSET(INDIRECT("Listening!"&amp;ADDRESS(2*ROW()-13,COLUMN())),0,0)</f>
        <v>0</v>
      </c>
      <c r="AB42" s="55">
        <f ca="1">OFFSET(INDIRECT("Listening!"&amp;ADDRESS(2*ROW()-13,COLUMN())),0,0)</f>
        <v>0</v>
      </c>
      <c r="AC42" s="55">
        <f ca="1">OFFSET(INDIRECT("Listening!"&amp;ADDRESS(2*ROW()-13,COLUMN())),0,0)</f>
        <v>0</v>
      </c>
      <c r="AD42" s="55">
        <f ca="1">OFFSET(INDIRECT("Listening!"&amp;ADDRESS(2*ROW()-13,COLUMN())),0,0)</f>
        <v>2</v>
      </c>
      <c r="AE42" s="55">
        <f ca="1">OFFSET(INDIRECT("Listening!"&amp;ADDRESS(2*ROW()-13,COLUMN())),0,0)</f>
        <v>1</v>
      </c>
      <c r="AF42" s="55">
        <f ca="1">OFFSET(INDIRECT("Listening!"&amp;ADDRESS(2*ROW()-13,COLUMN())),0,0)</f>
        <v>0.94117647058823528</v>
      </c>
      <c r="AG42" s="56">
        <f ca="1">OFFSET(INDIRECT("Listening!"&amp;ADDRESS(2*ROW()-13,COLUMN())),0,0)</f>
        <v>0</v>
      </c>
      <c r="AH42" s="1"/>
      <c r="AI42" s="1"/>
    </row>
    <row r="43" ht="16.5">
      <c r="A43" s="20">
        <v>19</v>
      </c>
      <c r="B43" s="28">
        <f ca="1">INDIRECT("Reading!A"&amp;3*ROW()-18)</f>
        <v>45484.674305555556</v>
      </c>
      <c r="C43" s="29" t="str">
        <f ca="1">INDIRECT("Reading!B"&amp;3*ROW()-18)</f>
        <v>T38</v>
      </c>
      <c r="D43" s="73">
        <f t="shared" ca="1" si="0"/>
        <v>0.80000000000000004</v>
      </c>
      <c r="E43" s="68">
        <f t="shared" ca="1" si="1"/>
        <v>0.93333333333333335</v>
      </c>
      <c r="F43" s="33">
        <f t="shared" ca="1" si="2"/>
        <v>0.73333333333333328</v>
      </c>
      <c r="G43" s="73">
        <f t="shared" ca="1" si="3"/>
        <v>0.94117647058823528</v>
      </c>
      <c r="H43" s="32">
        <f t="shared" ca="1" si="4"/>
        <v>0.76470588235294112</v>
      </c>
      <c r="I43" s="74">
        <f>AVERAGE(D43:F43)*30</f>
        <v>24.666666666666668</v>
      </c>
      <c r="J43" s="35">
        <f>AVERAGE(G43:H43)*30</f>
        <v>25.588235294117645</v>
      </c>
      <c r="K43" s="75">
        <f ca="1">INDIRECT("K"&amp;2)*INDIRECT("I"&amp;ROW())+(1-INDIRECT("K"&amp;2))*INDIRECT("k"&amp;ROW()-2)</f>
        <v>24.964024861653648</v>
      </c>
      <c r="L43" s="69">
        <f ca="1">INDIRECT("L"&amp;2)*INDIRECT("J"&amp;ROW())+(1-INDIRECT("L"&amp;2))*INDIRECT("L"&amp;ROW()-2)</f>
        <v>25.20340414608226</v>
      </c>
      <c r="M43" s="38">
        <f ca="1">AVERAGE(_xlfn._xlws.FILTER(INDIRECT("I7:I"&amp;ROW()),MOD(ROW(INDIRECT("I7:I"&amp;ROW())),2)=1))</f>
        <v>23.859649122807024</v>
      </c>
      <c r="N43" s="39">
        <f ca="1">AVERAGE(_xlfn._xlws.FILTER(INDIRECT("J7:J"&amp;ROW()),MOD(ROW(INDIRECT("J7:J"&amp;ROW())),2)=1))</f>
        <v>23.312693498452006</v>
      </c>
      <c r="O43" s="60">
        <f ca="1">INDIRECT("K4")*INDIRECT(ADDRESS(ROW()+1,COLUMN()))+(1-INDIRECT("K4"))*INDIRECT(ADDRESS(ROW()-2,COLUMN()))</f>
        <v>0.02063751220703125</v>
      </c>
      <c r="P43" s="61">
        <f ca="1">INDIRECT("K4")*INDIRECT(ADDRESS(ROW()+1,COLUMN()))+(1-INDIRECT("K4"))*INDIRECT(ADDRESS(ROW()-2,COLUMN()))</f>
        <v>0.84502029418945312</v>
      </c>
      <c r="Q43" s="61">
        <f ca="1">INDIRECT("K4")*INDIRECT(ADDRESS(ROW()+1,COLUMN()))+(1-INDIRECT("K4"))*INDIRECT(ADDRESS(ROW()-2,COLUMN()))</f>
        <v>1.391510009765625</v>
      </c>
      <c r="R43" s="61">
        <f ca="1">INDIRECT("K4")*INDIRECT(ADDRESS(ROW()+1,COLUMN()))+(1-INDIRECT("K4"))*INDIRECT(ADDRESS(ROW()-2,COLUMN()))</f>
        <v>0</v>
      </c>
      <c r="S43" s="61">
        <f ca="1">INDIRECT("K4")*INDIRECT(ADDRESS(ROW()+1,COLUMN()))+(1-INDIRECT("K4"))*INDIRECT(ADDRESS(ROW()-2,COLUMN()))</f>
        <v>0.6537628173828125</v>
      </c>
      <c r="T43" s="61">
        <f ca="1">INDIRECT("K4")*INDIRECT(ADDRESS(ROW()+1,COLUMN()))+(1-INDIRECT("K4"))*INDIRECT(ADDRESS(ROW()-2,COLUMN()))</f>
        <v>0</v>
      </c>
      <c r="U43" s="61">
        <f ca="1">INDIRECT("K4")*INDIRECT(ADDRESS(ROW()+1,COLUMN()))+(1-INDIRECT("K4"))*INDIRECT(ADDRESS(ROW()-2,COLUMN()))</f>
        <v>1.282470703125</v>
      </c>
      <c r="V43" s="61">
        <f ca="1">INDIRECT("K4")*INDIRECT(ADDRESS(ROW()+1,COLUMN()))+(1-INDIRECT("K4"))*INDIRECT(ADDRESS(ROW()-2,COLUMN()))</f>
        <v>0.14862823486328125</v>
      </c>
      <c r="W43" s="61">
        <f ca="1">INDIRECT("K4")*INDIRECT(ADDRESS(ROW()+1,COLUMN()))+(1-INDIRECT("K4"))*INDIRECT(ADDRESS(ROW()-2,COLUMN()))</f>
        <v>0.71592330932617188</v>
      </c>
      <c r="X43" s="61">
        <f ca="1">INDIRECT("K4")*INDIRECT(ADDRESS(ROW()+1,COLUMN()))+(1-INDIRECT("K4"))*INDIRECT(ADDRESS(ROW()-2,COLUMN()))</f>
        <v>0.83182779947916674</v>
      </c>
      <c r="Y43" s="62">
        <f ca="1">INDIRECT("K4")*INDIRECT(ADDRESS(ROW()+1,COLUMN()))+(1-INDIRECT("K4"))*INDIRECT(ADDRESS(ROW()-2,COLUMN()))</f>
        <v>18.754385884602861</v>
      </c>
      <c r="Z43" s="70">
        <f ca="1">INDIRECT("L4")*INDIRECT(ADDRESS(ROW()+1,COLUMN()))+(1-INDIRECT("L4"))*INDIRECT(ADDRESS(ROW()-2,COLUMN()))</f>
        <v>0.31029510498046875</v>
      </c>
      <c r="AA43" s="63">
        <f ca="1">INDIRECT("L4")*INDIRECT(ADDRESS(ROW()+1,COLUMN()))+(1-INDIRECT("L4"))*INDIRECT(ADDRESS(ROW()-2,COLUMN()))</f>
        <v>0.062519073486328125</v>
      </c>
      <c r="AB43" s="63">
        <f ca="1">INDIRECT("L4")*INDIRECT(ADDRESS(ROW()+1,COLUMN()))+(1-INDIRECT("L4"))*INDIRECT(ADDRESS(ROW()-2,COLUMN()))</f>
        <v>0.68414688110351562</v>
      </c>
      <c r="AC43" s="63">
        <f ca="1">INDIRECT("L4")*INDIRECT(ADDRESS(ROW()+1,COLUMN()))+(1-INDIRECT("L4"))*INDIRECT(ADDRESS(ROW()-2,COLUMN()))</f>
        <v>0</v>
      </c>
      <c r="AD43" s="63">
        <f ca="1">INDIRECT("L4")*INDIRECT(ADDRESS(ROW()+1,COLUMN()))+(1-INDIRECT("L4"))*INDIRECT(ADDRESS(ROW()-2,COLUMN()))</f>
        <v>1.6604118347167969</v>
      </c>
      <c r="AE43" s="63">
        <f ca="1">INDIRECT("L4")*INDIRECT(ADDRESS(ROW()+1,COLUMN()))+(1-INDIRECT("L4"))*INDIRECT(ADDRESS(ROW()-2,COLUMN()))</f>
        <v>0.90700912475585938</v>
      </c>
      <c r="AF43" s="63">
        <f ca="1">INDIRECT("L4")*INDIRECT(ADDRESS(ROW()+1,COLUMN()))+(1-INDIRECT("L4"))*INDIRECT(ADDRESS(ROW()-2,COLUMN()))</f>
        <v>0.89657570334041825</v>
      </c>
      <c r="AG43" s="64">
        <f ca="1">INDIRECT("L4")*INDIRECT(ADDRESS(ROW()+1,COLUMN()))+(1-INDIRECT("L4"))*INDIRECT(ADDRESS(ROW()-2,COLUMN()))</f>
        <v>0</v>
      </c>
      <c r="AH43" s="1"/>
      <c r="AI43" s="1"/>
    </row>
    <row r="44" ht="16.5">
      <c r="A44" s="20"/>
      <c r="B44" s="43"/>
      <c r="C44" s="44"/>
      <c r="D44" s="45">
        <f t="shared" ca="1" si="0"/>
        <v>16.699999999999999</v>
      </c>
      <c r="E44" s="46">
        <f t="shared" ca="1" si="1"/>
        <v>18.633333333333333</v>
      </c>
      <c r="F44" s="47">
        <f t="shared" ca="1" si="2"/>
        <v>21.800000000000001</v>
      </c>
      <c r="G44" s="45">
        <f t="shared" ca="1" si="3"/>
        <v>9.9166666666666661</v>
      </c>
      <c r="H44" s="47">
        <f t="shared" ca="1" si="4"/>
        <v>10.033333333333333</v>
      </c>
      <c r="I44" s="51">
        <f>SUM(D44:F44)</f>
        <v>57.133333333333326</v>
      </c>
      <c r="J44" s="49">
        <f>SUM(G44:H44)</f>
        <v>19.949999999999999</v>
      </c>
      <c r="K44" s="71">
        <f ca="1">INDIRECT("K"&amp;3)*INDIRECT("I"&amp;ROW())+(1-INDIRECT("K"&amp;3))*INDIRECT("k"&amp;ROW()-2)</f>
        <v>56.772047869364414</v>
      </c>
      <c r="L44" s="72">
        <f ca="1">INDIRECT("L"&amp;3)*INDIRECT("J"&amp;ROW())+(1-INDIRECT("L"&amp;3))*INDIRECT("L"&amp;ROW()-2)</f>
        <v>19.535931015014647</v>
      </c>
      <c r="M44" s="51">
        <f ca="1">AVERAGE(_xlfn._xlws.FILTER(INDIRECT("I8:I"&amp;ROW()),MOD(ROW(INDIRECT("I8:I"&amp;ROW())),2)=0))</f>
        <v>75.547368421052639</v>
      </c>
      <c r="N44" s="49">
        <f ca="1">AVERAGE(_xlfn._xlws.FILTER(INDIRECT("J8:J"&amp;ROW()),MOD(ROW(INDIRECT("J8:J"&amp;ROW())),2)=0))</f>
        <v>21.939473684210526</v>
      </c>
      <c r="O44" s="59">
        <f ca="1">OFFSET(INDIRECT("Reading!"&amp;ADDRESS(3*ROW()-21,COLUMN())),0,8)</f>
        <v>0</v>
      </c>
      <c r="P44" s="55">
        <f ca="1">OFFSET(INDIRECT("Reading!"&amp;ADDRESS(3*ROW()-21,COLUMN())),0,8)</f>
        <v>1</v>
      </c>
      <c r="Q44" s="55">
        <f ca="1">OFFSET(INDIRECT("Reading!"&amp;ADDRESS(3*ROW()-21,COLUMN())),0,8)</f>
        <v>2</v>
      </c>
      <c r="R44" s="55">
        <f ca="1">OFFSET(INDIRECT("Reading!"&amp;ADDRESS(3*ROW()-21,COLUMN())),0,8)</f>
        <v>0</v>
      </c>
      <c r="S44" s="55">
        <f ca="1">OFFSET(INDIRECT("Reading!"&amp;ADDRESS(3*ROW()-21,COLUMN())),0,8)</f>
        <v>0</v>
      </c>
      <c r="T44" s="55">
        <f ca="1">OFFSET(INDIRECT("Reading!"&amp;ADDRESS(3*ROW()-21,COLUMN())),0,8)</f>
        <v>0</v>
      </c>
      <c r="U44" s="55">
        <f ca="1">OFFSET(INDIRECT("Reading!"&amp;ADDRESS(3*ROW()-21,COLUMN())),0,8)</f>
        <v>1</v>
      </c>
      <c r="V44" s="55">
        <f ca="1">OFFSET(INDIRECT("Reading!"&amp;ADDRESS(3*ROW()-21,COLUMN())),0,8)</f>
        <v>0</v>
      </c>
      <c r="W44" s="55">
        <f ca="1">OFFSET(INDIRECT("Reading!"&amp;ADDRESS(3*ROW()-21,COLUMN())),0,8)</f>
        <v>1</v>
      </c>
      <c r="X44" s="55">
        <f ca="1">OFFSET(INDIRECT("Reading!"&amp;ADDRESS(3*ROW()-21,COLUMN())),0,8)</f>
        <v>0.80000000000000004</v>
      </c>
      <c r="Y44" s="56">
        <f ca="1">OFFSET(INDIRECT("Reading!"&amp;ADDRESS(3*ROW()-21,COLUMN())),0,8)</f>
        <v>16.699999999999999</v>
      </c>
      <c r="Z44" s="59">
        <f ca="1">OFFSET(INDIRECT("Listening!"&amp;ADDRESS(2*ROW()-13,COLUMN())),0,0)</f>
        <v>0</v>
      </c>
      <c r="AA44" s="55">
        <f ca="1">OFFSET(INDIRECT("Listening!"&amp;ADDRESS(2*ROW()-13,COLUMN())),0,0)</f>
        <v>0</v>
      </c>
      <c r="AB44" s="55">
        <f ca="1">OFFSET(INDIRECT("Listening!"&amp;ADDRESS(2*ROW()-13,COLUMN())),0,0)</f>
        <v>1</v>
      </c>
      <c r="AC44" s="55">
        <f ca="1">OFFSET(INDIRECT("Listening!"&amp;ADDRESS(2*ROW()-13,COLUMN())),0,0)</f>
        <v>0</v>
      </c>
      <c r="AD44" s="55">
        <f ca="1">OFFSET(INDIRECT("Listening!"&amp;ADDRESS(2*ROW()-13,COLUMN())),0,0)</f>
        <v>2</v>
      </c>
      <c r="AE44" s="55">
        <f ca="1">OFFSET(INDIRECT("Listening!"&amp;ADDRESS(2*ROW()-13,COLUMN())),0,0)</f>
        <v>1</v>
      </c>
      <c r="AF44" s="55">
        <f ca="1">OFFSET(INDIRECT("Listening!"&amp;ADDRESS(2*ROW()-13,COLUMN())),0,0)</f>
        <v>0.94117647058823528</v>
      </c>
      <c r="AG44" s="56">
        <f ca="1">OFFSET(INDIRECT("Listening!"&amp;ADDRESS(2*ROW()-13,COLUMN())),0,0)</f>
        <v>0</v>
      </c>
      <c r="AH44" s="1"/>
      <c r="AI44" s="1"/>
    </row>
    <row r="45" ht="16.5">
      <c r="A45" s="20">
        <v>20</v>
      </c>
      <c r="B45" s="28">
        <f ca="1">INDIRECT("Reading!A"&amp;3*ROW()-18)</f>
        <v>45486.674305555556</v>
      </c>
      <c r="C45" s="29" t="str">
        <f ca="1">INDIRECT("Reading!B"&amp;3*ROW()-18)</f>
        <v>T43</v>
      </c>
      <c r="D45" s="73">
        <f t="shared" ca="1" si="0"/>
        <v>0.73333333333333328</v>
      </c>
      <c r="E45" s="68">
        <f t="shared" ca="1" si="1"/>
        <v>0.93333333333333335</v>
      </c>
      <c r="F45" s="33">
        <f t="shared" ca="1" si="2"/>
        <v>0.73333333333333328</v>
      </c>
      <c r="G45" s="73">
        <f t="shared" ca="1" si="3"/>
        <v>1</v>
      </c>
      <c r="H45" s="32">
        <f t="shared" ca="1" si="4"/>
        <v>0.82352941176470584</v>
      </c>
      <c r="I45" s="38">
        <f>AVERAGE(D45:F45)*30</f>
        <v>23.999999999999996</v>
      </c>
      <c r="J45" s="35">
        <f>AVERAGE(G45:H45)*30</f>
        <v>27.352941176470587</v>
      </c>
      <c r="K45" s="75">
        <f ca="1">INDIRECT("K"&amp;2)*INDIRECT("I"&amp;ROW())+(1-INDIRECT("K"&amp;2))*INDIRECT("k"&amp;ROW()-2)</f>
        <v>24.482012430826821</v>
      </c>
      <c r="L45" s="69">
        <f ca="1">INDIRECT("L"&amp;2)*INDIRECT("J"&amp;ROW())+(1-INDIRECT("L"&amp;2))*INDIRECT("L"&amp;ROW()-2)</f>
        <v>26.278172661276422</v>
      </c>
      <c r="M45" s="38">
        <f ca="1">AVERAGE(_xlfn._xlws.FILTER(INDIRECT("I7:I"&amp;ROW()),MOD(ROW(INDIRECT("I7:I"&amp;ROW())),2)=1))</f>
        <v>23.866666666666671</v>
      </c>
      <c r="N45" s="39">
        <f ca="1">AVERAGE(_xlfn._xlws.FILTER(INDIRECT("J7:J"&amp;ROW()),MOD(ROW(INDIRECT("J7:J"&amp;ROW())),2)=1))</f>
        <v>23.514705882352935</v>
      </c>
      <c r="O45" s="60">
        <f ca="1">INDIRECT("K4")*INDIRECT(ADDRESS(ROW()+1,COLUMN()))+(1-INDIRECT("K4"))*INDIRECT(ADDRESS(ROW()-2,COLUMN()))</f>
        <v>0.010318756103515625</v>
      </c>
      <c r="P45" s="61">
        <f ca="1">INDIRECT("K4")*INDIRECT(ADDRESS(ROW()+1,COLUMN()))+(1-INDIRECT("K4"))*INDIRECT(ADDRESS(ROW()-2,COLUMN()))</f>
        <v>1.4225101470947266</v>
      </c>
      <c r="Q45" s="61">
        <f ca="1">INDIRECT("K4")*INDIRECT(ADDRESS(ROW()+1,COLUMN()))+(1-INDIRECT("K4"))*INDIRECT(ADDRESS(ROW()-2,COLUMN()))</f>
        <v>1.6957550048828125</v>
      </c>
      <c r="R45" s="61">
        <f ca="1">INDIRECT("K4")*INDIRECT(ADDRESS(ROW()+1,COLUMN()))+(1-INDIRECT("K4"))*INDIRECT(ADDRESS(ROW()-2,COLUMN()))</f>
        <v>0</v>
      </c>
      <c r="S45" s="61">
        <f ca="1">INDIRECT("K4")*INDIRECT(ADDRESS(ROW()+1,COLUMN()))+(1-INDIRECT("K4"))*INDIRECT(ADDRESS(ROW()-2,COLUMN()))</f>
        <v>1.3268814086914062</v>
      </c>
      <c r="T45" s="61">
        <f ca="1">INDIRECT("K4")*INDIRECT(ADDRESS(ROW()+1,COLUMN()))+(1-INDIRECT("K4"))*INDIRECT(ADDRESS(ROW()-2,COLUMN()))</f>
        <v>0</v>
      </c>
      <c r="U45" s="61">
        <f ca="1">INDIRECT("K4")*INDIRECT(ADDRESS(ROW()+1,COLUMN()))+(1-INDIRECT("K4"))*INDIRECT(ADDRESS(ROW()-2,COLUMN()))</f>
        <v>0.6412353515625</v>
      </c>
      <c r="V45" s="61">
        <f ca="1">INDIRECT("K4")*INDIRECT(ADDRESS(ROW()+1,COLUMN()))+(1-INDIRECT("K4"))*INDIRECT(ADDRESS(ROW()-2,COLUMN()))</f>
        <v>0.074314117431640625</v>
      </c>
      <c r="W45" s="61">
        <f ca="1">INDIRECT("K4")*INDIRECT(ADDRESS(ROW()+1,COLUMN()))+(1-INDIRECT("K4"))*INDIRECT(ADDRESS(ROW()-2,COLUMN()))</f>
        <v>0.35796165466308594</v>
      </c>
      <c r="X45" s="61">
        <f ca="1">INDIRECT("K4")*INDIRECT(ADDRESS(ROW()+1,COLUMN()))+(1-INDIRECT("K4"))*INDIRECT(ADDRESS(ROW()-2,COLUMN()))</f>
        <v>0.78258056640624996</v>
      </c>
      <c r="Y45" s="62">
        <f ca="1">INDIRECT("K4")*INDIRECT(ADDRESS(ROW()+1,COLUMN()))+(1-INDIRECT("K4"))*INDIRECT(ADDRESS(ROW()-2,COLUMN()))</f>
        <v>17.585526275634763</v>
      </c>
      <c r="Z45" s="70">
        <f ca="1">INDIRECT("L4")*INDIRECT(ADDRESS(ROW()+1,COLUMN()))+(1-INDIRECT("L4"))*INDIRECT(ADDRESS(ROW()-2,COLUMN()))</f>
        <v>1.1551475524902344</v>
      </c>
      <c r="AA45" s="63">
        <f ca="1">INDIRECT("L4")*INDIRECT(ADDRESS(ROW()+1,COLUMN()))+(1-INDIRECT("L4"))*INDIRECT(ADDRESS(ROW()-2,COLUMN()))</f>
        <v>0.031259536743164062</v>
      </c>
      <c r="AB45" s="63">
        <f ca="1">INDIRECT("L4")*INDIRECT(ADDRESS(ROW()+1,COLUMN()))+(1-INDIRECT("L4"))*INDIRECT(ADDRESS(ROW()-2,COLUMN()))</f>
        <v>0.34207344055175781</v>
      </c>
      <c r="AC45" s="63">
        <f ca="1">INDIRECT("L4")*INDIRECT(ADDRESS(ROW()+1,COLUMN()))+(1-INDIRECT("L4"))*INDIRECT(ADDRESS(ROW()-2,COLUMN()))</f>
        <v>0</v>
      </c>
      <c r="AD45" s="63">
        <f ca="1">INDIRECT("L4")*INDIRECT(ADDRESS(ROW()+1,COLUMN()))+(1-INDIRECT("L4"))*INDIRECT(ADDRESS(ROW()-2,COLUMN()))</f>
        <v>0.83020591735839844</v>
      </c>
      <c r="AE45" s="63">
        <f ca="1">INDIRECT("L4")*INDIRECT(ADDRESS(ROW()+1,COLUMN()))+(1-INDIRECT("L4"))*INDIRECT(ADDRESS(ROW()-2,COLUMN()))</f>
        <v>0.45350456237792969</v>
      </c>
      <c r="AF45" s="63">
        <f ca="1">INDIRECT("L4")*INDIRECT(ADDRESS(ROW()+1,COLUMN()))+(1-INDIRECT("L4"))*INDIRECT(ADDRESS(ROW()-2,COLUMN()))</f>
        <v>0.94828785167020913</v>
      </c>
      <c r="AG45" s="64">
        <f ca="1">INDIRECT("L4")*INDIRECT(ADDRESS(ROW()+1,COLUMN()))+(1-INDIRECT("L4"))*INDIRECT(ADDRESS(ROW()-2,COLUMN()))</f>
        <v>0</v>
      </c>
      <c r="AH45" s="1"/>
      <c r="AI45" s="1"/>
    </row>
    <row r="46" ht="16.5">
      <c r="A46" s="20"/>
      <c r="B46" s="43"/>
      <c r="C46" s="44"/>
      <c r="D46" s="45">
        <f t="shared" ca="1" si="0"/>
        <v>16.416666666666668</v>
      </c>
      <c r="E46" s="46">
        <f t="shared" ca="1" si="1"/>
        <v>22.383333333333333</v>
      </c>
      <c r="F46" s="47">
        <f t="shared" ca="1" si="2"/>
        <v>21.550000000000001</v>
      </c>
      <c r="G46" s="45">
        <f t="shared" ca="1" si="3"/>
        <v>8.7833333333333332</v>
      </c>
      <c r="H46" s="47">
        <f t="shared" ca="1" si="4"/>
        <v>11.766666666666667</v>
      </c>
      <c r="I46" s="51">
        <f>SUM(D46:F46)</f>
        <v>60.349999999999994</v>
      </c>
      <c r="J46" s="49">
        <f>SUM(G46:H46)</f>
        <v>20.550000000000001</v>
      </c>
      <c r="K46" s="71">
        <f ca="1">INDIRECT("K"&amp;3)*INDIRECT("I"&amp;ROW())+(1-INDIRECT("K"&amp;3))*INDIRECT("k"&amp;ROW()-2)</f>
        <v>58.561023934682204</v>
      </c>
      <c r="L46" s="72">
        <f ca="1">INDIRECT("L"&amp;3)*INDIRECT("J"&amp;ROW())+(1-INDIRECT("L"&amp;3))*INDIRECT("L"&amp;ROW()-2)</f>
        <v>20.042965507507326</v>
      </c>
      <c r="M46" s="51">
        <f ca="1">AVERAGE(_xlfn._xlws.FILTER(INDIRECT("I8:I"&amp;ROW()),MOD(ROW(INDIRECT("I8:I"&amp;ROW())),2)=0))</f>
        <v>74.787499999999994</v>
      </c>
      <c r="N46" s="49">
        <f ca="1">AVERAGE(_xlfn._xlws.FILTER(INDIRECT("J8:J"&amp;ROW()),MOD(ROW(INDIRECT("J8:J"&amp;ROW())),2)=0))</f>
        <v>21.870000000000001</v>
      </c>
      <c r="O46" s="59">
        <f ca="1">OFFSET(INDIRECT("Reading!"&amp;ADDRESS(3*ROW()-21,COLUMN())),0,8)</f>
        <v>0</v>
      </c>
      <c r="P46" s="55">
        <f ca="1">OFFSET(INDIRECT("Reading!"&amp;ADDRESS(3*ROW()-21,COLUMN())),0,8)</f>
        <v>2</v>
      </c>
      <c r="Q46" s="55">
        <f ca="1">OFFSET(INDIRECT("Reading!"&amp;ADDRESS(3*ROW()-21,COLUMN())),0,8)</f>
        <v>2</v>
      </c>
      <c r="R46" s="55">
        <f ca="1">OFFSET(INDIRECT("Reading!"&amp;ADDRESS(3*ROW()-21,COLUMN())),0,8)</f>
        <v>0</v>
      </c>
      <c r="S46" s="55">
        <f ca="1">OFFSET(INDIRECT("Reading!"&amp;ADDRESS(3*ROW()-21,COLUMN())),0,8)</f>
        <v>2</v>
      </c>
      <c r="T46" s="55">
        <f ca="1">OFFSET(INDIRECT("Reading!"&amp;ADDRESS(3*ROW()-21,COLUMN())),0,8)</f>
        <v>0</v>
      </c>
      <c r="U46" s="55">
        <f ca="1">OFFSET(INDIRECT("Reading!"&amp;ADDRESS(3*ROW()-21,COLUMN())),0,8)</f>
        <v>0</v>
      </c>
      <c r="V46" s="55">
        <f ca="1">OFFSET(INDIRECT("Reading!"&amp;ADDRESS(3*ROW()-21,COLUMN())),0,8)</f>
        <v>0</v>
      </c>
      <c r="W46" s="55">
        <f ca="1">OFFSET(INDIRECT("Reading!"&amp;ADDRESS(3*ROW()-21,COLUMN())),0,8)</f>
        <v>0</v>
      </c>
      <c r="X46" s="55">
        <f ca="1">OFFSET(INDIRECT("Reading!"&amp;ADDRESS(3*ROW()-21,COLUMN())),0,8)</f>
        <v>0.73333333333333328</v>
      </c>
      <c r="Y46" s="56">
        <f ca="1">OFFSET(INDIRECT("Reading!"&amp;ADDRESS(3*ROW()-21,COLUMN())),0,8)</f>
        <v>16.416666666666668</v>
      </c>
      <c r="Z46" s="59">
        <f ca="1">OFFSET(INDIRECT("Listening!"&amp;ADDRESS(2*ROW()-13,COLUMN())),0,0)</f>
        <v>2</v>
      </c>
      <c r="AA46" s="55">
        <f ca="1">OFFSET(INDIRECT("Listening!"&amp;ADDRESS(2*ROW()-13,COLUMN())),0,0)</f>
        <v>0</v>
      </c>
      <c r="AB46" s="55">
        <f ca="1">OFFSET(INDIRECT("Listening!"&amp;ADDRESS(2*ROW()-13,COLUMN())),0,0)</f>
        <v>0</v>
      </c>
      <c r="AC46" s="55">
        <f ca="1">OFFSET(INDIRECT("Listening!"&amp;ADDRESS(2*ROW()-13,COLUMN())),0,0)</f>
        <v>0</v>
      </c>
      <c r="AD46" s="55">
        <f ca="1">OFFSET(INDIRECT("Listening!"&amp;ADDRESS(2*ROW()-13,COLUMN())),0,0)</f>
        <v>0</v>
      </c>
      <c r="AE46" s="55">
        <f ca="1">OFFSET(INDIRECT("Listening!"&amp;ADDRESS(2*ROW()-13,COLUMN())),0,0)</f>
        <v>0</v>
      </c>
      <c r="AF46" s="55">
        <f ca="1">OFFSET(INDIRECT("Listening!"&amp;ADDRESS(2*ROW()-13,COLUMN())),0,0)</f>
        <v>1</v>
      </c>
      <c r="AG46" s="56">
        <f ca="1">OFFSET(INDIRECT("Listening!"&amp;ADDRESS(2*ROW()-13,COLUMN())),0,0)</f>
        <v>0</v>
      </c>
      <c r="AH46" s="1"/>
      <c r="AI46" s="1"/>
    </row>
    <row r="47" ht="14.25">
      <c r="A47" s="20">
        <v>21</v>
      </c>
      <c r="B47" s="28">
        <f ca="1">INDIRECT("Reading!A"&amp;3*ROW()-18)</f>
        <v>45565.375</v>
      </c>
      <c r="C47" s="29" t="str">
        <f ca="1">INDIRECT("Reading!B"&amp;3*ROW()-18)</f>
        <v>T44</v>
      </c>
      <c r="D47" s="73">
        <f t="shared" ca="1" si="0"/>
        <v>0.73333333333333328</v>
      </c>
      <c r="E47" s="68">
        <f t="shared" ca="1" si="1"/>
        <v>1</v>
      </c>
      <c r="F47" s="33">
        <f t="shared" ca="1" si="2"/>
        <v>0.80000000000000004</v>
      </c>
      <c r="G47" s="73">
        <f t="shared" ca="1" si="3"/>
        <v>0.88235294117647056</v>
      </c>
      <c r="H47" s="32">
        <f t="shared" ca="1" si="4"/>
        <v>0.82352941176470584</v>
      </c>
      <c r="I47" s="38">
        <f>AVERAGE(D47:F47)*30</f>
        <v>25.333333333333332</v>
      </c>
      <c r="J47" s="35">
        <f>AVERAGE(G47:H47)*30</f>
        <v>25.588235294117645</v>
      </c>
      <c r="K47" s="75">
        <f ca="1">INDIRECT("K"&amp;2)*INDIRECT("I"&amp;ROW())+(1-INDIRECT("K"&amp;2))*INDIRECT("k"&amp;ROW()-2)</f>
        <v>24.907672882080078</v>
      </c>
      <c r="L47" s="69">
        <f ca="1">INDIRECT("L"&amp;2)*INDIRECT("J"&amp;ROW())+(1-INDIRECT("L"&amp;2))*INDIRECT("L"&amp;ROW()-2)</f>
        <v>25.933203977697033</v>
      </c>
      <c r="M47" s="38">
        <f ca="1">AVERAGE(_xlfn._xlws.FILTER(INDIRECT("I7:I"&amp;ROW()),MOD(ROW(INDIRECT("I7:I"&amp;ROW())),2)=1))</f>
        <v>23.93650793650794</v>
      </c>
      <c r="N47" s="39">
        <f ca="1">AVERAGE(_xlfn._xlws.FILTER(INDIRECT("J7:J"&amp;ROW()),MOD(ROW(INDIRECT("J7:J"&amp;ROW())),2)=1))</f>
        <v>23.613445378151255</v>
      </c>
      <c r="O47" s="60">
        <f ca="1">INDIRECT("K4")*INDIRECT(ADDRESS(ROW()+1,COLUMN()))+(1-INDIRECT("K4"))*INDIRECT(ADDRESS(ROW()-2,COLUMN()))</f>
        <v>0.0051593780517578125</v>
      </c>
      <c r="P47" s="61">
        <f ca="1">INDIRECT("K4")*INDIRECT(ADDRESS(ROW()+1,COLUMN()))+(1-INDIRECT("K4"))*INDIRECT(ADDRESS(ROW()-2,COLUMN()))</f>
        <v>0.71125507354736328</v>
      </c>
      <c r="Q47" s="61">
        <f ca="1">INDIRECT("K4")*INDIRECT(ADDRESS(ROW()+1,COLUMN()))+(1-INDIRECT("K4"))*INDIRECT(ADDRESS(ROW()-2,COLUMN()))</f>
        <v>1.3478775024414062</v>
      </c>
      <c r="R47" s="61">
        <f ca="1">INDIRECT("K4")*INDIRECT(ADDRESS(ROW()+1,COLUMN()))+(1-INDIRECT("K4"))*INDIRECT(ADDRESS(ROW()-2,COLUMN()))</f>
        <v>0</v>
      </c>
      <c r="S47" s="61">
        <f ca="1">INDIRECT("K4")*INDIRECT(ADDRESS(ROW()+1,COLUMN()))+(1-INDIRECT("K4"))*INDIRECT(ADDRESS(ROW()-2,COLUMN()))</f>
        <v>1.6634407043457031</v>
      </c>
      <c r="T47" s="61">
        <f ca="1">INDIRECT("K4")*INDIRECT(ADDRESS(ROW()+1,COLUMN()))+(1-INDIRECT("K4"))*INDIRECT(ADDRESS(ROW()-2,COLUMN()))</f>
        <v>0</v>
      </c>
      <c r="U47" s="61">
        <f ca="1">INDIRECT("K4")*INDIRECT(ADDRESS(ROW()+1,COLUMN()))+(1-INDIRECT("K4"))*INDIRECT(ADDRESS(ROW()-2,COLUMN()))</f>
        <v>0.32061767578125</v>
      </c>
      <c r="V47" s="61">
        <f ca="1">INDIRECT("K4")*INDIRECT(ADDRESS(ROW()+1,COLUMN()))+(1-INDIRECT("K4"))*INDIRECT(ADDRESS(ROW()-2,COLUMN()))</f>
        <v>0.037157058715820312</v>
      </c>
      <c r="W47" s="61">
        <f ca="1">INDIRECT("K4")*INDIRECT(ADDRESS(ROW()+1,COLUMN()))+(1-INDIRECT("K4"))*INDIRECT(ADDRESS(ROW()-2,COLUMN()))</f>
        <v>0.17898082733154297</v>
      </c>
      <c r="X47" s="61">
        <f ca="1">INDIRECT("K4")*INDIRECT(ADDRESS(ROW()+1,COLUMN()))+(1-INDIRECT("K4"))*INDIRECT(ADDRESS(ROW()-2,COLUMN()))</f>
        <v>0.75795694986979156</v>
      </c>
      <c r="Y47" s="62">
        <f ca="1">INDIRECT("K4")*INDIRECT(ADDRESS(ROW()+1,COLUMN()))+(1-INDIRECT("K4"))*INDIRECT(ADDRESS(ROW()-2,COLUMN()))</f>
        <v>19.534429804484049</v>
      </c>
      <c r="Z47" s="70">
        <f ca="1">INDIRECT("L4")*INDIRECT(ADDRESS(ROW()+1,COLUMN()))+(1-INDIRECT("L4"))*INDIRECT(ADDRESS(ROW()-2,COLUMN()))</f>
        <v>1.0775737762451172</v>
      </c>
      <c r="AA47" s="63">
        <f ca="1">INDIRECT("L4")*INDIRECT(ADDRESS(ROW()+1,COLUMN()))+(1-INDIRECT("L4"))*INDIRECT(ADDRESS(ROW()-2,COLUMN()))</f>
        <v>0.015629768371582031</v>
      </c>
      <c r="AB47" s="63">
        <f ca="1">INDIRECT("L4")*INDIRECT(ADDRESS(ROW()+1,COLUMN()))+(1-INDIRECT("L4"))*INDIRECT(ADDRESS(ROW()-2,COLUMN()))</f>
        <v>0.17103672027587891</v>
      </c>
      <c r="AC47" s="63">
        <f ca="1">INDIRECT("L4")*INDIRECT(ADDRESS(ROW()+1,COLUMN()))+(1-INDIRECT("L4"))*INDIRECT(ADDRESS(ROW()-2,COLUMN()))</f>
        <v>0</v>
      </c>
      <c r="AD47" s="63">
        <f ca="1">INDIRECT("L4")*INDIRECT(ADDRESS(ROW()+1,COLUMN()))+(1-INDIRECT("L4"))*INDIRECT(ADDRESS(ROW()-2,COLUMN()))</f>
        <v>0.91510295867919922</v>
      </c>
      <c r="AE47" s="63">
        <f ca="1">INDIRECT("L4")*INDIRECT(ADDRESS(ROW()+1,COLUMN()))+(1-INDIRECT("L4"))*INDIRECT(ADDRESS(ROW()-2,COLUMN()))</f>
        <v>0.22675228118896484</v>
      </c>
      <c r="AF47" s="63">
        <f ca="1">INDIRECT("L4")*INDIRECT(ADDRESS(ROW()+1,COLUMN()))+(1-INDIRECT("L4"))*INDIRECT(ADDRESS(ROW()-2,COLUMN()))</f>
        <v>0.91532039642333984</v>
      </c>
      <c r="AG47" s="64">
        <f ca="1">INDIRECT("L4")*INDIRECT(ADDRESS(ROW()+1,COLUMN()))+(1-INDIRECT("L4"))*INDIRECT(ADDRESS(ROW()-2,COLUMN()))</f>
        <v>0</v>
      </c>
    </row>
    <row r="48" ht="14.25">
      <c r="A48" s="20"/>
      <c r="B48" s="43"/>
      <c r="C48" s="44"/>
      <c r="D48" s="45">
        <f t="shared" ca="1" si="0"/>
        <v>21.483333333333334</v>
      </c>
      <c r="E48" s="46">
        <f t="shared" ca="1" si="1"/>
        <v>12.233333333333333</v>
      </c>
      <c r="F48" s="47">
        <f t="shared" ca="1" si="2"/>
        <v>19.666666666666668</v>
      </c>
      <c r="G48" s="45">
        <f t="shared" ca="1" si="3"/>
        <v>9.1666666666666661</v>
      </c>
      <c r="H48" s="47">
        <f t="shared" ca="1" si="4"/>
        <v>10.333333333333334</v>
      </c>
      <c r="I48" s="51">
        <f>SUM(D48:F48)</f>
        <v>53.38333333333334</v>
      </c>
      <c r="J48" s="49">
        <f>SUM(G48:H48)</f>
        <v>19.5</v>
      </c>
      <c r="K48" s="71">
        <f ca="1">INDIRECT("K"&amp;3)*INDIRECT("I"&amp;ROW())+(1-INDIRECT("K"&amp;3))*INDIRECT("k"&amp;ROW()-2)</f>
        <v>55.972178634007776</v>
      </c>
      <c r="L48" s="72">
        <f ca="1">INDIRECT("L"&amp;3)*INDIRECT("J"&amp;ROW())+(1-INDIRECT("L"&amp;3))*INDIRECT("L"&amp;ROW()-2)</f>
        <v>19.771482753753663</v>
      </c>
      <c r="M48" s="51">
        <f ca="1">AVERAGE(_xlfn._xlws.FILTER(INDIRECT("I8:I"&amp;ROW()),MOD(ROW(INDIRECT("I8:I"&amp;ROW())),2)=0))</f>
        <v>73.768253968253973</v>
      </c>
      <c r="N48" s="49">
        <f ca="1">AVERAGE(_xlfn._xlws.FILTER(INDIRECT("J8:J"&amp;ROW()),MOD(ROW(INDIRECT("J8:J"&amp;ROW())),2)=0))</f>
        <v>21.75714285714286</v>
      </c>
      <c r="O48" s="59">
        <f ca="1">OFFSET(INDIRECT("Reading!"&amp;ADDRESS(3*ROW()-21,COLUMN())),0,8)</f>
        <v>0</v>
      </c>
      <c r="P48" s="55">
        <f ca="1">OFFSET(INDIRECT("Reading!"&amp;ADDRESS(3*ROW()-21,COLUMN())),0,8)</f>
        <v>0</v>
      </c>
      <c r="Q48" s="55">
        <f ca="1">OFFSET(INDIRECT("Reading!"&amp;ADDRESS(3*ROW()-21,COLUMN())),0,8)</f>
        <v>1</v>
      </c>
      <c r="R48" s="55">
        <f ca="1">OFFSET(INDIRECT("Reading!"&amp;ADDRESS(3*ROW()-21,COLUMN())),0,8)</f>
        <v>0</v>
      </c>
      <c r="S48" s="55">
        <f ca="1">OFFSET(INDIRECT("Reading!"&amp;ADDRESS(3*ROW()-21,COLUMN())),0,8)</f>
        <v>2</v>
      </c>
      <c r="T48" s="55">
        <f ca="1">OFFSET(INDIRECT("Reading!"&amp;ADDRESS(3*ROW()-21,COLUMN())),0,8)</f>
        <v>0</v>
      </c>
      <c r="U48" s="55">
        <f ca="1">OFFSET(INDIRECT("Reading!"&amp;ADDRESS(3*ROW()-21,COLUMN())),0,8)</f>
        <v>0</v>
      </c>
      <c r="V48" s="55">
        <f ca="1">OFFSET(INDIRECT("Reading!"&amp;ADDRESS(3*ROW()-21,COLUMN())),0,8)</f>
        <v>0</v>
      </c>
      <c r="W48" s="55">
        <f ca="1">OFFSET(INDIRECT("Reading!"&amp;ADDRESS(3*ROW()-21,COLUMN())),0,8)</f>
        <v>0</v>
      </c>
      <c r="X48" s="55">
        <f ca="1">OFFSET(INDIRECT("Reading!"&amp;ADDRESS(3*ROW()-21,COLUMN())),0,8)</f>
        <v>0.73333333333333328</v>
      </c>
      <c r="Y48" s="56">
        <f ca="1">OFFSET(INDIRECT("Reading!"&amp;ADDRESS(3*ROW()-21,COLUMN())),0,8)</f>
        <v>21.483333333333334</v>
      </c>
      <c r="Z48" s="59">
        <f ca="1">OFFSET(INDIRECT("Listening!"&amp;ADDRESS(2*ROW()-13,COLUMN())),0,0)</f>
        <v>1</v>
      </c>
      <c r="AA48" s="55">
        <f ca="1">OFFSET(INDIRECT("Listening!"&amp;ADDRESS(2*ROW()-13,COLUMN())),0,0)</f>
        <v>0</v>
      </c>
      <c r="AB48" s="55">
        <f ca="1">OFFSET(INDIRECT("Listening!"&amp;ADDRESS(2*ROW()-13,COLUMN())),0,0)</f>
        <v>0</v>
      </c>
      <c r="AC48" s="55">
        <f ca="1">OFFSET(INDIRECT("Listening!"&amp;ADDRESS(2*ROW()-13,COLUMN())),0,0)</f>
        <v>0</v>
      </c>
      <c r="AD48" s="55">
        <f ca="1">OFFSET(INDIRECT("Listening!"&amp;ADDRESS(2*ROW()-13,COLUMN())),0,0)</f>
        <v>1</v>
      </c>
      <c r="AE48" s="55">
        <f ca="1">OFFSET(INDIRECT("Listening!"&amp;ADDRESS(2*ROW()-13,COLUMN())),0,0)</f>
        <v>0</v>
      </c>
      <c r="AF48" s="55">
        <f ca="1">OFFSET(INDIRECT("Listening!"&amp;ADDRESS(2*ROW()-13,COLUMN())),0,0)</f>
        <v>0.88235294117647056</v>
      </c>
      <c r="AG48" s="56">
        <f ca="1">OFFSET(INDIRECT("Listening!"&amp;ADDRESS(2*ROW()-13,COLUMN())),0,0)</f>
        <v>0</v>
      </c>
    </row>
    <row r="49" ht="14.25">
      <c r="A49" s="20">
        <v>22</v>
      </c>
      <c r="B49" s="28">
        <f ca="1">INDIRECT("Reading!A"&amp;3*ROW()-18)</f>
        <v>45566.375</v>
      </c>
      <c r="C49" s="29" t="str">
        <f ca="1">INDIRECT("Reading!B"&amp;3*ROW()-18)</f>
        <v>T45</v>
      </c>
      <c r="D49" s="73">
        <f ca="1">IF(MOD(ROW(),2)=1,INDIRECT("Reading!AF"&amp;3*ROW()-18),INDIRECT("Reading!AH"&amp;3*ROW()-21))</f>
        <v>0.93333333333333335</v>
      </c>
      <c r="E49" s="68">
        <f ca="1">IF(MOD(ROW(),2)=1,INDIRECT("Reading!AF"&amp;3*ROW()-16),INDIRECT("Reading!AH"&amp;3*ROW()-19))</f>
        <v>0.80000000000000004</v>
      </c>
      <c r="F49" s="33">
        <f ca="1">IF(MOD(ROW(),2)=1,INDIRECT("Reading!AF"&amp;3*ROW()-14),INDIRECT("Reading!AH"&amp;3*ROW()-17))</f>
        <v>0.8666666666666667</v>
      </c>
      <c r="G49" s="73">
        <f ca="1">IF(MOD(ROW(),2)=1,INDIRECT("Listening!AF"&amp;2*ROW()-11),INDIRECT("Listening!U"&amp;2*ROW()-13))</f>
        <v>0.94117647058823528</v>
      </c>
      <c r="H49" s="32">
        <f ca="1">IF(MOD(ROW(),2)=1,INDIRECT("Listening!AF"&amp;2*ROW()-9),INDIRECT("Listening!U"&amp;2*ROW()-11))</f>
        <v>0.76470588235294112</v>
      </c>
      <c r="I49" s="38">
        <f>AVERAGE(D49:F49)*30</f>
        <v>26</v>
      </c>
      <c r="J49" s="35">
        <f>AVERAGE(G49:H49)*30</f>
        <v>25.588235294117645</v>
      </c>
      <c r="K49" s="75">
        <f ca="1">INDIRECT("K"&amp;2)*INDIRECT("I"&amp;ROW())+(1-INDIRECT("K"&amp;2))*INDIRECT("k"&amp;ROW()-2)</f>
        <v>25.453836441040039</v>
      </c>
      <c r="L49" s="69">
        <f ca="1">INDIRECT("L"&amp;2)*INDIRECT("J"&amp;ROW())+(1-INDIRECT("L"&amp;2))*INDIRECT("L"&amp;ROW()-2)</f>
        <v>25.760719635907339</v>
      </c>
      <c r="M49" s="38">
        <f ca="1">AVERAGE(_xlfn._xlws.FILTER(INDIRECT("I7:I"&amp;ROW()),MOD(ROW(INDIRECT("I7:I"&amp;ROW())),2)=1))</f>
        <v>24.030303030303035</v>
      </c>
      <c r="N49" s="39">
        <f ca="1">AVERAGE(_xlfn._xlws.FILTER(INDIRECT("J7:J"&amp;ROW()),MOD(ROW(INDIRECT("J7:J"&amp;ROW())),2)=1))</f>
        <v>23.703208556149729</v>
      </c>
      <c r="O49" s="60">
        <f ca="1">INDIRECT("K4")*INDIRECT(ADDRESS(ROW()+1,COLUMN()))+(1-INDIRECT("K4"))*INDIRECT(ADDRESS(ROW()-2,COLUMN()))</f>
        <v>0.0025796890258789062</v>
      </c>
      <c r="P49" s="61">
        <f ca="1">INDIRECT("K4")*INDIRECT(ADDRESS(ROW()+1,COLUMN()))+(1-INDIRECT("K4"))*INDIRECT(ADDRESS(ROW()-2,COLUMN()))</f>
        <v>0.35562753677368164</v>
      </c>
      <c r="Q49" s="61">
        <f ca="1">INDIRECT("K4")*INDIRECT(ADDRESS(ROW()+1,COLUMN()))+(1-INDIRECT("K4"))*INDIRECT(ADDRESS(ROW()-2,COLUMN()))</f>
        <v>1.6739387512207031</v>
      </c>
      <c r="R49" s="61">
        <f ca="1">INDIRECT("K4")*INDIRECT(ADDRESS(ROW()+1,COLUMN()))+(1-INDIRECT("K4"))*INDIRECT(ADDRESS(ROW()-2,COLUMN()))</f>
        <v>0</v>
      </c>
      <c r="S49" s="61">
        <f ca="1">INDIRECT("K4")*INDIRECT(ADDRESS(ROW()+1,COLUMN()))+(1-INDIRECT("K4"))*INDIRECT(ADDRESS(ROW()-2,COLUMN()))</f>
        <v>0.83172035217285156</v>
      </c>
      <c r="T49" s="61">
        <f ca="1">INDIRECT("K4")*INDIRECT(ADDRESS(ROW()+1,COLUMN()))+(1-INDIRECT("K4"))*INDIRECT(ADDRESS(ROW()-2,COLUMN()))</f>
        <v>0</v>
      </c>
      <c r="U49" s="61">
        <f ca="1">INDIRECT("K4")*INDIRECT(ADDRESS(ROW()+1,COLUMN()))+(1-INDIRECT("K4"))*INDIRECT(ADDRESS(ROW()-2,COLUMN()))</f>
        <v>0.160308837890625</v>
      </c>
      <c r="V49" s="61">
        <f ca="1">INDIRECT("K4")*INDIRECT(ADDRESS(ROW()+1,COLUMN()))+(1-INDIRECT("K4"))*INDIRECT(ADDRESS(ROW()-2,COLUMN()))</f>
        <v>0.51857852935791016</v>
      </c>
      <c r="W49" s="61">
        <f ca="1">INDIRECT("K4")*INDIRECT(ADDRESS(ROW()+1,COLUMN()))+(1-INDIRECT("K4"))*INDIRECT(ADDRESS(ROW()-2,COLUMN()))</f>
        <v>0.089490413665771484</v>
      </c>
      <c r="X49" s="61">
        <f ca="1">INDIRECT("K4")*INDIRECT(ADDRESS(ROW()+1,COLUMN()))+(1-INDIRECT("K4"))*INDIRECT(ADDRESS(ROW()-2,COLUMN()))</f>
        <v>0.84564514160156246</v>
      </c>
      <c r="Y49" s="62">
        <f ca="1">INDIRECT("K4")*INDIRECT(ADDRESS(ROW()+1,COLUMN()))+(1-INDIRECT("K4"))*INDIRECT(ADDRESS(ROW()-2,COLUMN()))</f>
        <v>20.967214902242024</v>
      </c>
      <c r="Z49" s="70">
        <f ca="1">INDIRECT("L4")*INDIRECT(ADDRESS(ROW()+1,COLUMN()))+(1-INDIRECT("L4"))*INDIRECT(ADDRESS(ROW()-2,COLUMN()))</f>
        <v>1.0387868881225586</v>
      </c>
      <c r="AA49" s="63">
        <f ca="1">INDIRECT("L4")*INDIRECT(ADDRESS(ROW()+1,COLUMN()))+(1-INDIRECT("L4"))*INDIRECT(ADDRESS(ROW()-2,COLUMN()))</f>
        <v>0.0078148841857910156</v>
      </c>
      <c r="AB49" s="63">
        <f ca="1">INDIRECT("L4")*INDIRECT(ADDRESS(ROW()+1,COLUMN()))+(1-INDIRECT("L4"))*INDIRECT(ADDRESS(ROW()-2,COLUMN()))</f>
        <v>0.085518360137939453</v>
      </c>
      <c r="AC49" s="63">
        <f ca="1">INDIRECT("L4")*INDIRECT(ADDRESS(ROW()+1,COLUMN()))+(1-INDIRECT("L4"))*INDIRECT(ADDRESS(ROW()-2,COLUMN()))</f>
        <v>0</v>
      </c>
      <c r="AD49" s="63">
        <f ca="1">INDIRECT("L4")*INDIRECT(ADDRESS(ROW()+1,COLUMN()))+(1-INDIRECT("L4"))*INDIRECT(ADDRESS(ROW()-2,COLUMN()))</f>
        <v>0.95755147933959961</v>
      </c>
      <c r="AE49" s="63">
        <f ca="1">INDIRECT("L4")*INDIRECT(ADDRESS(ROW()+1,COLUMN()))+(1-INDIRECT("L4"))*INDIRECT(ADDRESS(ROW()-2,COLUMN()))</f>
        <v>0.11337614059448242</v>
      </c>
      <c r="AF49" s="63">
        <f ca="1">INDIRECT("L4")*INDIRECT(ADDRESS(ROW()+1,COLUMN()))+(1-INDIRECT("L4"))*INDIRECT(ADDRESS(ROW()-2,COLUMN()))</f>
        <v>0.92824843350578756</v>
      </c>
      <c r="AG49" s="64">
        <f ca="1">INDIRECT("L4")*INDIRECT(ADDRESS(ROW()+1,COLUMN()))+(1-INDIRECT("L4"))*INDIRECT(ADDRESS(ROW()-2,COLUMN()))</f>
        <v>0</v>
      </c>
    </row>
    <row r="50" ht="14.25">
      <c r="A50" s="20"/>
      <c r="B50" s="43"/>
      <c r="C50" s="44"/>
      <c r="D50" s="45">
        <f ca="1">IF(MOD(ROW(),2)=1,INDIRECT("Reading!AF"&amp;3*ROW()-18),INDIRECT("Reading!AH"&amp;3*ROW()-21))</f>
        <v>22.399999999999999</v>
      </c>
      <c r="E50" s="46">
        <f ca="1">IF(MOD(ROW(),2)=1,INDIRECT("Reading!AF"&amp;3*ROW()-16),INDIRECT("Reading!AH"&amp;3*ROW()-19))</f>
        <v>20</v>
      </c>
      <c r="F50" s="47">
        <f ca="1">IF(MOD(ROW(),2)=1,INDIRECT("Reading!AF"&amp;3*ROW()-14),INDIRECT("Reading!AH"&amp;3*ROW()-17))</f>
        <v>20.183333333333334</v>
      </c>
      <c r="G50" s="45">
        <f ca="1">IF(MOD(ROW(),2)=1,INDIRECT("Listening!AF"&amp;2*ROW()-11),INDIRECT("Listening!U"&amp;2*ROW()-13))</f>
        <v>7.4333333333333336</v>
      </c>
      <c r="H50" s="47">
        <f ca="1">IF(MOD(ROW(),2)=1,INDIRECT("Listening!AF"&amp;2*ROW()-9),INDIRECT("Listening!U"&amp;2*ROW()-11))</f>
        <v>8.9666666666666668</v>
      </c>
      <c r="I50" s="51">
        <f>SUM(D50:F50)</f>
        <v>62.583333333333329</v>
      </c>
      <c r="J50" s="49">
        <f>SUM(G50:H50)</f>
        <v>16.399999999999999</v>
      </c>
      <c r="K50" s="71">
        <f ca="1">INDIRECT("K"&amp;3)*INDIRECT("I"&amp;ROW())+(1-INDIRECT("K"&amp;3))*INDIRECT("k"&amp;ROW()-2)</f>
        <v>59.277755983670552</v>
      </c>
      <c r="L50" s="72">
        <f ca="1">INDIRECT("L"&amp;3)*INDIRECT("J"&amp;ROW())+(1-INDIRECT("L"&amp;3))*INDIRECT("L"&amp;ROW()-2)</f>
        <v>18.085741376876832</v>
      </c>
      <c r="M50" s="51">
        <f ca="1">AVERAGE(_xlfn._xlws.FILTER(INDIRECT("I8:I"&amp;ROW()),MOD(ROW(INDIRECT("I8:I"&amp;ROW())),2)=0))</f>
        <v>73.25984848484849</v>
      </c>
      <c r="N50" s="49">
        <f ca="1">AVERAGE(_xlfn._xlws.FILTER(INDIRECT("J8:J"&amp;ROW()),MOD(ROW(INDIRECT("J8:J"&amp;ROW())),2)=0))</f>
        <v>21.513636363636365</v>
      </c>
      <c r="O50" s="59">
        <f ca="1">OFFSET(INDIRECT("Reading!"&amp;ADDRESS(3*ROW()-21,COLUMN())),0,8)</f>
        <v>0</v>
      </c>
      <c r="P50" s="55">
        <f ca="1">OFFSET(INDIRECT("Reading!"&amp;ADDRESS(3*ROW()-21,COLUMN())),0,8)</f>
        <v>0</v>
      </c>
      <c r="Q50" s="55">
        <f ca="1">OFFSET(INDIRECT("Reading!"&amp;ADDRESS(3*ROW()-21,COLUMN())),0,8)</f>
        <v>2</v>
      </c>
      <c r="R50" s="55">
        <f ca="1">OFFSET(INDIRECT("Reading!"&amp;ADDRESS(3*ROW()-21,COLUMN())),0,8)</f>
        <v>0</v>
      </c>
      <c r="S50" s="55">
        <f ca="1">OFFSET(INDIRECT("Reading!"&amp;ADDRESS(3*ROW()-21,COLUMN())),0,8)</f>
        <v>0</v>
      </c>
      <c r="T50" s="55">
        <f ca="1">OFFSET(INDIRECT("Reading!"&amp;ADDRESS(3*ROW()-21,COLUMN())),0,8)</f>
        <v>0</v>
      </c>
      <c r="U50" s="55">
        <f ca="1">OFFSET(INDIRECT("Reading!"&amp;ADDRESS(3*ROW()-21,COLUMN())),0,8)</f>
        <v>0</v>
      </c>
      <c r="V50" s="55">
        <f ca="1">OFFSET(INDIRECT("Reading!"&amp;ADDRESS(3*ROW()-21,COLUMN())),0,8)</f>
        <v>1</v>
      </c>
      <c r="W50" s="55">
        <f ca="1">OFFSET(INDIRECT("Reading!"&amp;ADDRESS(3*ROW()-21,COLUMN())),0,8)</f>
        <v>0</v>
      </c>
      <c r="X50" s="55">
        <f ca="1">OFFSET(INDIRECT("Reading!"&amp;ADDRESS(3*ROW()-21,COLUMN())),0,8)</f>
        <v>0.93333333333333335</v>
      </c>
      <c r="Y50" s="56">
        <f ca="1">OFFSET(INDIRECT("Reading!"&amp;ADDRESS(3*ROW()-21,COLUMN())),0,8)</f>
        <v>22.399999999999999</v>
      </c>
      <c r="Z50" s="59">
        <f ca="1">OFFSET(INDIRECT("Listening!"&amp;ADDRESS(2*ROW()-13,COLUMN())),0,0)</f>
        <v>1</v>
      </c>
      <c r="AA50" s="55">
        <f ca="1">OFFSET(INDIRECT("Listening!"&amp;ADDRESS(2*ROW()-13,COLUMN())),0,0)</f>
        <v>0</v>
      </c>
      <c r="AB50" s="55">
        <f ca="1">OFFSET(INDIRECT("Listening!"&amp;ADDRESS(2*ROW()-13,COLUMN())),0,0)</f>
        <v>0</v>
      </c>
      <c r="AC50" s="55">
        <f ca="1">OFFSET(INDIRECT("Listening!"&amp;ADDRESS(2*ROW()-13,COLUMN())),0,0)</f>
        <v>0</v>
      </c>
      <c r="AD50" s="55">
        <f ca="1">OFFSET(INDIRECT("Listening!"&amp;ADDRESS(2*ROW()-13,COLUMN())),0,0)</f>
        <v>1</v>
      </c>
      <c r="AE50" s="55">
        <f ca="1">OFFSET(INDIRECT("Listening!"&amp;ADDRESS(2*ROW()-13,COLUMN())),0,0)</f>
        <v>0</v>
      </c>
      <c r="AF50" s="55">
        <f ca="1">OFFSET(INDIRECT("Listening!"&amp;ADDRESS(2*ROW()-13,COLUMN())),0,0)</f>
        <v>0.94117647058823528</v>
      </c>
      <c r="AG50" s="56">
        <f ca="1">OFFSET(INDIRECT("Listening!"&amp;ADDRESS(2*ROW()-13,COLUMN())),0,0)</f>
        <v>0</v>
      </c>
    </row>
    <row r="51" ht="14.25">
      <c r="A51" s="20">
        <v>23</v>
      </c>
      <c r="B51" s="28"/>
      <c r="C51" s="29"/>
      <c r="D51" s="68"/>
      <c r="E51" s="68"/>
      <c r="F51" s="33"/>
      <c r="G51" s="68"/>
      <c r="H51" s="32"/>
      <c r="I51" s="34"/>
      <c r="J51" s="35"/>
      <c r="K51" s="74"/>
      <c r="L51" s="35"/>
      <c r="M51" s="38"/>
      <c r="N51" s="39"/>
      <c r="O51" s="73"/>
      <c r="P51" s="68"/>
      <c r="Q51" s="68"/>
      <c r="R51" s="68"/>
      <c r="S51" s="68"/>
      <c r="T51" s="68"/>
      <c r="U51" s="68"/>
      <c r="V51" s="68"/>
      <c r="W51" s="68"/>
      <c r="X51" s="68"/>
      <c r="Y51" s="33"/>
      <c r="Z51" s="15"/>
      <c r="AG51" s="16"/>
    </row>
    <row r="52" ht="14.25">
      <c r="A52" s="20"/>
      <c r="B52" s="43"/>
      <c r="C52" s="44"/>
      <c r="D52" s="76"/>
      <c r="E52" s="77"/>
      <c r="F52" s="78"/>
      <c r="G52" s="76"/>
      <c r="H52" s="78"/>
      <c r="I52" s="51"/>
      <c r="J52" s="49"/>
      <c r="K52" s="51"/>
      <c r="L52" s="49"/>
      <c r="M52" s="51"/>
      <c r="N52" s="49"/>
      <c r="O52" s="73"/>
      <c r="P52" s="68"/>
      <c r="Q52" s="68"/>
      <c r="R52" s="68"/>
      <c r="S52" s="68"/>
      <c r="T52" s="68"/>
      <c r="U52" s="68"/>
      <c r="V52" s="68"/>
      <c r="W52" s="68"/>
      <c r="X52" s="68"/>
      <c r="Y52" s="33"/>
      <c r="Z52" s="15"/>
      <c r="AG52" s="16"/>
    </row>
    <row r="53" ht="14.25">
      <c r="A53" s="20">
        <v>24</v>
      </c>
      <c r="B53" s="28"/>
      <c r="C53" s="29"/>
      <c r="D53" s="68"/>
      <c r="E53" s="68"/>
      <c r="F53" s="33"/>
      <c r="G53" s="68"/>
      <c r="H53" s="32"/>
      <c r="I53" s="34"/>
      <c r="J53" s="35"/>
      <c r="K53" s="74"/>
      <c r="L53" s="35"/>
      <c r="M53" s="38"/>
      <c r="N53" s="39"/>
      <c r="O53" s="73"/>
      <c r="P53" s="68"/>
      <c r="Q53" s="68"/>
      <c r="R53" s="68"/>
      <c r="S53" s="68"/>
      <c r="T53" s="68"/>
      <c r="U53" s="68"/>
      <c r="V53" s="68"/>
      <c r="W53" s="68"/>
      <c r="X53" s="68"/>
      <c r="Y53" s="33"/>
      <c r="Z53" s="15"/>
      <c r="AG53" s="16"/>
    </row>
    <row r="54" ht="14.25">
      <c r="A54" s="20"/>
      <c r="B54" s="43"/>
      <c r="C54" s="44"/>
      <c r="D54" s="76"/>
      <c r="E54" s="77"/>
      <c r="F54" s="78"/>
      <c r="G54" s="76"/>
      <c r="H54" s="78"/>
      <c r="I54" s="51"/>
      <c r="J54" s="49"/>
      <c r="K54" s="51"/>
      <c r="L54" s="49"/>
      <c r="M54" s="51"/>
      <c r="N54" s="49"/>
      <c r="O54" s="73"/>
      <c r="P54" s="68"/>
      <c r="Q54" s="68"/>
      <c r="R54" s="68"/>
      <c r="S54" s="68"/>
      <c r="T54" s="68"/>
      <c r="U54" s="68"/>
      <c r="V54" s="68"/>
      <c r="W54" s="68"/>
      <c r="X54" s="68"/>
      <c r="Y54" s="33"/>
      <c r="Z54" s="15"/>
      <c r="AG54" s="16"/>
    </row>
    <row r="55" ht="14.25">
      <c r="A55" s="20">
        <v>25</v>
      </c>
      <c r="B55" s="79"/>
      <c r="C55" s="79"/>
      <c r="D55" s="68"/>
      <c r="E55" s="68"/>
      <c r="F55" s="33"/>
      <c r="G55" s="68"/>
      <c r="H55" s="32"/>
      <c r="I55" s="34"/>
      <c r="J55" s="35"/>
      <c r="K55" s="74"/>
      <c r="L55" s="35"/>
      <c r="M55" s="38"/>
      <c r="N55" s="39"/>
      <c r="O55" s="73"/>
      <c r="P55" s="68"/>
      <c r="Q55" s="68"/>
      <c r="R55" s="68"/>
      <c r="S55" s="68"/>
      <c r="T55" s="68"/>
      <c r="U55" s="68"/>
      <c r="V55" s="68"/>
      <c r="W55" s="68"/>
      <c r="X55" s="68"/>
      <c r="Y55" s="33"/>
      <c r="Z55" s="15"/>
      <c r="AG55" s="16"/>
    </row>
    <row r="56" ht="14.25">
      <c r="A56" s="20"/>
      <c r="B56" s="80"/>
      <c r="C56" s="80"/>
      <c r="D56" s="76"/>
      <c r="E56" s="77"/>
      <c r="F56" s="78"/>
      <c r="G56" s="76"/>
      <c r="H56" s="78"/>
      <c r="I56" s="51"/>
      <c r="J56" s="49"/>
      <c r="K56" s="51"/>
      <c r="L56" s="49"/>
      <c r="M56" s="51"/>
      <c r="N56" s="49"/>
      <c r="O56" s="73"/>
      <c r="P56" s="68"/>
      <c r="Q56" s="68"/>
      <c r="R56" s="68"/>
      <c r="S56" s="68"/>
      <c r="T56" s="68"/>
      <c r="U56" s="68"/>
      <c r="V56" s="68"/>
      <c r="W56" s="68"/>
      <c r="X56" s="68"/>
      <c r="Y56" s="33"/>
      <c r="Z56" s="15"/>
      <c r="AG56" s="16"/>
    </row>
    <row r="57" ht="14.25">
      <c r="A57" s="20">
        <v>26</v>
      </c>
      <c r="B57" s="79"/>
      <c r="C57" s="79"/>
      <c r="D57" s="68"/>
      <c r="E57" s="68"/>
      <c r="F57" s="33"/>
      <c r="G57" s="68"/>
      <c r="H57" s="32"/>
      <c r="I57" s="34"/>
      <c r="J57" s="35"/>
      <c r="K57" s="74"/>
      <c r="L57" s="35"/>
      <c r="M57" s="38"/>
      <c r="N57" s="39"/>
      <c r="O57" s="73"/>
      <c r="P57" s="68"/>
      <c r="Q57" s="68"/>
      <c r="R57" s="68"/>
      <c r="S57" s="68"/>
      <c r="T57" s="68"/>
      <c r="U57" s="68"/>
      <c r="V57" s="68"/>
      <c r="W57" s="68"/>
      <c r="X57" s="68"/>
      <c r="Y57" s="33"/>
      <c r="Z57" s="15"/>
      <c r="AG57" s="16"/>
    </row>
    <row r="58" ht="14.25">
      <c r="A58" s="20"/>
      <c r="B58" s="80"/>
      <c r="C58" s="80"/>
      <c r="D58" s="76"/>
      <c r="E58" s="77"/>
      <c r="F58" s="78"/>
      <c r="G58" s="76"/>
      <c r="H58" s="78"/>
      <c r="I58" s="51"/>
      <c r="J58" s="49"/>
      <c r="K58" s="51"/>
      <c r="L58" s="49"/>
      <c r="M58" s="51"/>
      <c r="N58" s="49"/>
      <c r="O58" s="73"/>
      <c r="P58" s="68"/>
      <c r="Q58" s="68"/>
      <c r="R58" s="68"/>
      <c r="S58" s="68"/>
      <c r="T58" s="68"/>
      <c r="U58" s="68"/>
      <c r="V58" s="68"/>
      <c r="W58" s="68"/>
      <c r="X58" s="68"/>
      <c r="Y58" s="33"/>
      <c r="Z58" s="15"/>
      <c r="AG58" s="16"/>
    </row>
    <row r="59" ht="14.25">
      <c r="A59" s="20">
        <v>27</v>
      </c>
      <c r="B59" s="79"/>
      <c r="C59" s="79"/>
      <c r="D59" s="68"/>
      <c r="E59" s="68"/>
      <c r="F59" s="33"/>
      <c r="G59" s="68"/>
      <c r="H59" s="32"/>
      <c r="I59" s="34"/>
      <c r="J59" s="35"/>
      <c r="K59" s="74"/>
      <c r="L59" s="35"/>
      <c r="M59" s="38"/>
      <c r="N59" s="39"/>
      <c r="O59" s="73"/>
      <c r="P59" s="68"/>
      <c r="Q59" s="68"/>
      <c r="R59" s="68"/>
      <c r="S59" s="68"/>
      <c r="T59" s="68"/>
      <c r="U59" s="68"/>
      <c r="V59" s="68"/>
      <c r="W59" s="68"/>
      <c r="X59" s="68"/>
      <c r="Y59" s="33"/>
      <c r="Z59" s="15"/>
      <c r="AG59" s="16"/>
    </row>
    <row r="60" ht="14.25">
      <c r="A60" s="20"/>
      <c r="B60" s="80"/>
      <c r="C60" s="80"/>
      <c r="D60" s="76"/>
      <c r="E60" s="77"/>
      <c r="F60" s="78"/>
      <c r="G60" s="76"/>
      <c r="H60" s="78"/>
      <c r="I60" s="51"/>
      <c r="J60" s="49"/>
      <c r="K60" s="51"/>
      <c r="L60" s="49"/>
      <c r="M60" s="51"/>
      <c r="N60" s="49"/>
      <c r="O60" s="73"/>
      <c r="P60" s="68"/>
      <c r="Q60" s="68"/>
      <c r="R60" s="68"/>
      <c r="S60" s="68"/>
      <c r="T60" s="68"/>
      <c r="U60" s="68"/>
      <c r="V60" s="68"/>
      <c r="W60" s="68"/>
      <c r="X60" s="68"/>
      <c r="Y60" s="33"/>
      <c r="Z60" s="15"/>
      <c r="AG60" s="16"/>
    </row>
    <row r="61" ht="14.25">
      <c r="A61" s="20">
        <v>28</v>
      </c>
      <c r="B61" s="79"/>
      <c r="C61" s="79"/>
      <c r="D61" s="68"/>
      <c r="E61" s="68"/>
      <c r="F61" s="33"/>
      <c r="G61" s="68"/>
      <c r="H61" s="32"/>
      <c r="I61" s="34"/>
      <c r="J61" s="35"/>
      <c r="K61" s="74"/>
      <c r="L61" s="35"/>
      <c r="M61" s="38"/>
      <c r="N61" s="39"/>
      <c r="O61" s="73"/>
      <c r="P61" s="68"/>
      <c r="Q61" s="68"/>
      <c r="R61" s="68"/>
      <c r="S61" s="68"/>
      <c r="T61" s="68"/>
      <c r="U61" s="68"/>
      <c r="V61" s="68"/>
      <c r="W61" s="68"/>
      <c r="X61" s="68"/>
      <c r="Y61" s="33"/>
      <c r="Z61" s="15"/>
      <c r="AG61" s="16"/>
    </row>
    <row r="62" ht="14.25">
      <c r="A62" s="20"/>
      <c r="B62" s="80"/>
      <c r="C62" s="80"/>
      <c r="D62" s="76"/>
      <c r="E62" s="77"/>
      <c r="F62" s="78"/>
      <c r="G62" s="76"/>
      <c r="H62" s="78"/>
      <c r="I62" s="51"/>
      <c r="J62" s="49"/>
      <c r="K62" s="51"/>
      <c r="L62" s="49"/>
      <c r="M62" s="51"/>
      <c r="N62" s="49"/>
      <c r="O62" s="73"/>
      <c r="P62" s="68"/>
      <c r="Q62" s="68"/>
      <c r="R62" s="68"/>
      <c r="S62" s="68"/>
      <c r="T62" s="68"/>
      <c r="U62" s="68"/>
      <c r="V62" s="68"/>
      <c r="W62" s="68"/>
      <c r="X62" s="68"/>
      <c r="Y62" s="33"/>
      <c r="Z62" s="15"/>
      <c r="AG62" s="16"/>
    </row>
    <row r="63" ht="14.25">
      <c r="A63" s="20">
        <v>29</v>
      </c>
      <c r="B63" s="79"/>
      <c r="C63" s="79"/>
      <c r="D63" s="68"/>
      <c r="E63" s="68"/>
      <c r="F63" s="33"/>
      <c r="G63" s="68"/>
      <c r="H63" s="32"/>
      <c r="I63" s="34"/>
      <c r="J63" s="35"/>
      <c r="K63" s="74"/>
      <c r="L63" s="35"/>
      <c r="M63" s="38"/>
      <c r="N63" s="39"/>
      <c r="O63" s="73"/>
      <c r="P63" s="68"/>
      <c r="Q63" s="68"/>
      <c r="R63" s="68"/>
      <c r="S63" s="68"/>
      <c r="T63" s="68"/>
      <c r="U63" s="68"/>
      <c r="V63" s="68"/>
      <c r="W63" s="68"/>
      <c r="X63" s="68"/>
      <c r="Y63" s="33"/>
      <c r="Z63" s="15"/>
      <c r="AG63" s="16"/>
    </row>
    <row r="64" ht="14.25">
      <c r="A64" s="20"/>
      <c r="B64" s="80"/>
      <c r="C64" s="80"/>
      <c r="D64" s="76"/>
      <c r="E64" s="77"/>
      <c r="F64" s="78"/>
      <c r="G64" s="76"/>
      <c r="H64" s="78"/>
      <c r="I64" s="51"/>
      <c r="J64" s="49"/>
      <c r="K64" s="51"/>
      <c r="L64" s="49"/>
      <c r="M64" s="51"/>
      <c r="N64" s="49"/>
      <c r="O64" s="73"/>
      <c r="P64" s="68"/>
      <c r="Q64" s="68"/>
      <c r="R64" s="68"/>
      <c r="S64" s="68"/>
      <c r="T64" s="68"/>
      <c r="U64" s="68"/>
      <c r="V64" s="68"/>
      <c r="W64" s="68"/>
      <c r="X64" s="68"/>
      <c r="Y64" s="33"/>
      <c r="Z64" s="15"/>
      <c r="AG64" s="16"/>
    </row>
    <row r="65" ht="14.25">
      <c r="A65" s="20">
        <v>30</v>
      </c>
      <c r="B65" s="79"/>
      <c r="C65" s="79"/>
      <c r="D65" s="68"/>
      <c r="E65" s="68"/>
      <c r="F65" s="33"/>
      <c r="G65" s="68"/>
      <c r="H65" s="32"/>
      <c r="I65" s="34"/>
      <c r="J65" s="35"/>
      <c r="K65" s="74"/>
      <c r="L65" s="35"/>
      <c r="M65" s="38"/>
      <c r="N65" s="39"/>
      <c r="O65" s="73"/>
      <c r="P65" s="68"/>
      <c r="Q65" s="68"/>
      <c r="R65" s="68"/>
      <c r="S65" s="68"/>
      <c r="T65" s="68"/>
      <c r="U65" s="68"/>
      <c r="V65" s="68"/>
      <c r="W65" s="68"/>
      <c r="X65" s="68"/>
      <c r="Y65" s="33"/>
      <c r="Z65" s="15"/>
      <c r="AG65" s="16"/>
    </row>
    <row r="66" ht="14.25">
      <c r="A66" s="20"/>
      <c r="B66" s="80"/>
      <c r="C66" s="80"/>
      <c r="D66" s="76"/>
      <c r="E66" s="77"/>
      <c r="F66" s="78"/>
      <c r="G66" s="76"/>
      <c r="H66" s="78"/>
      <c r="I66" s="51"/>
      <c r="J66" s="49"/>
      <c r="K66" s="51"/>
      <c r="L66" s="49"/>
      <c r="M66" s="51"/>
      <c r="N66" s="49"/>
      <c r="O66" s="73"/>
      <c r="P66" s="68"/>
      <c r="Q66" s="68"/>
      <c r="R66" s="68"/>
      <c r="S66" s="68"/>
      <c r="T66" s="68"/>
      <c r="U66" s="68"/>
      <c r="V66" s="68"/>
      <c r="W66" s="68"/>
      <c r="X66" s="68"/>
      <c r="Y66" s="33"/>
      <c r="Z66" s="15"/>
      <c r="AG66" s="16"/>
    </row>
    <row r="67" ht="14.25">
      <c r="A67" s="20">
        <v>31</v>
      </c>
      <c r="B67" s="79"/>
      <c r="C67" s="79"/>
      <c r="D67" s="68"/>
      <c r="E67" s="68"/>
      <c r="F67" s="33"/>
      <c r="G67" s="68"/>
      <c r="H67" s="32"/>
      <c r="I67" s="74"/>
      <c r="J67" s="35"/>
      <c r="K67" s="81"/>
      <c r="L67" s="35"/>
      <c r="M67" s="38"/>
      <c r="N67" s="39"/>
      <c r="O67" s="73"/>
      <c r="P67" s="68"/>
      <c r="Q67" s="68"/>
      <c r="R67" s="68"/>
      <c r="S67" s="68"/>
      <c r="T67" s="68"/>
      <c r="U67" s="68"/>
      <c r="V67" s="68"/>
      <c r="W67" s="68"/>
      <c r="X67" s="68"/>
      <c r="Y67" s="33"/>
      <c r="Z67" s="15"/>
      <c r="AG67" s="16"/>
    </row>
    <row r="68" ht="14.25">
      <c r="A68" s="20"/>
      <c r="B68" s="80"/>
      <c r="C68" s="80"/>
      <c r="D68" s="76"/>
      <c r="E68" s="77"/>
      <c r="F68" s="78"/>
      <c r="G68" s="76"/>
      <c r="H68" s="78"/>
      <c r="I68" s="51"/>
      <c r="J68" s="49"/>
      <c r="K68" s="51"/>
      <c r="L68" s="49"/>
      <c r="M68" s="51"/>
      <c r="N68" s="49"/>
      <c r="O68" s="73"/>
      <c r="P68" s="68"/>
      <c r="Q68" s="68"/>
      <c r="R68" s="68"/>
      <c r="S68" s="68"/>
      <c r="T68" s="68"/>
      <c r="U68" s="68"/>
      <c r="V68" s="68"/>
      <c r="W68" s="68"/>
      <c r="X68" s="68"/>
      <c r="Y68" s="33"/>
      <c r="Z68" s="15"/>
      <c r="AG68" s="16"/>
    </row>
    <row r="69" ht="14.25">
      <c r="A69" s="20">
        <v>32</v>
      </c>
      <c r="B69" s="79"/>
      <c r="C69" s="79"/>
      <c r="D69" s="68"/>
      <c r="E69" s="68"/>
      <c r="F69" s="33"/>
      <c r="G69" s="68"/>
      <c r="H69" s="32"/>
      <c r="I69" s="34"/>
      <c r="J69" s="35"/>
      <c r="K69" s="74"/>
      <c r="L69" s="35"/>
      <c r="M69" s="38"/>
      <c r="N69" s="39"/>
      <c r="O69" s="73"/>
      <c r="P69" s="68"/>
      <c r="Q69" s="68"/>
      <c r="R69" s="68"/>
      <c r="S69" s="68"/>
      <c r="T69" s="68"/>
      <c r="U69" s="68"/>
      <c r="V69" s="68"/>
      <c r="W69" s="68"/>
      <c r="X69" s="68"/>
      <c r="Y69" s="33"/>
      <c r="Z69" s="15"/>
      <c r="AG69" s="16"/>
    </row>
    <row r="70" ht="14.25">
      <c r="A70" s="20"/>
      <c r="B70" s="80"/>
      <c r="C70" s="80"/>
      <c r="D70" s="76"/>
      <c r="E70" s="77"/>
      <c r="F70" s="78"/>
      <c r="G70" s="76"/>
      <c r="H70" s="78"/>
      <c r="I70" s="51"/>
      <c r="J70" s="49"/>
      <c r="K70" s="51"/>
      <c r="L70" s="49"/>
      <c r="M70" s="51"/>
      <c r="N70" s="49"/>
      <c r="O70" s="73"/>
      <c r="P70" s="68"/>
      <c r="Q70" s="68"/>
      <c r="R70" s="68"/>
      <c r="S70" s="68"/>
      <c r="T70" s="68"/>
      <c r="U70" s="68"/>
      <c r="V70" s="68"/>
      <c r="W70" s="68"/>
      <c r="X70" s="68"/>
      <c r="Y70" s="33"/>
      <c r="Z70" s="15"/>
      <c r="AG70" s="16"/>
    </row>
    <row r="71" ht="14.25">
      <c r="A71" s="20">
        <v>33</v>
      </c>
      <c r="B71" s="79"/>
      <c r="C71" s="79"/>
      <c r="D71" s="68"/>
      <c r="E71" s="68"/>
      <c r="F71" s="33"/>
      <c r="G71" s="68"/>
      <c r="H71" s="32"/>
      <c r="I71" s="74"/>
      <c r="J71" s="35"/>
      <c r="K71" s="74"/>
      <c r="L71" s="35"/>
      <c r="M71" s="38"/>
      <c r="N71" s="39"/>
      <c r="O71" s="73"/>
      <c r="P71" s="68"/>
      <c r="Q71" s="68"/>
      <c r="R71" s="68"/>
      <c r="S71" s="68"/>
      <c r="T71" s="68"/>
      <c r="U71" s="68"/>
      <c r="V71" s="68"/>
      <c r="W71" s="68"/>
      <c r="X71" s="68"/>
      <c r="Y71" s="33"/>
      <c r="Z71" s="15"/>
      <c r="AG71" s="16"/>
    </row>
    <row r="72" ht="14.25">
      <c r="A72" s="20"/>
      <c r="B72" s="80"/>
      <c r="C72" s="80"/>
      <c r="D72" s="76"/>
      <c r="E72" s="77"/>
      <c r="F72" s="78"/>
      <c r="G72" s="76"/>
      <c r="H72" s="78"/>
      <c r="I72" s="51"/>
      <c r="J72" s="49"/>
      <c r="K72" s="51"/>
      <c r="L72" s="49"/>
      <c r="M72" s="51"/>
      <c r="N72" s="49"/>
      <c r="O72" s="73"/>
      <c r="P72" s="68"/>
      <c r="Q72" s="68"/>
      <c r="R72" s="68"/>
      <c r="S72" s="68"/>
      <c r="T72" s="68"/>
      <c r="U72" s="68"/>
      <c r="V72" s="68"/>
      <c r="W72" s="68"/>
      <c r="X72" s="68"/>
      <c r="Y72" s="33"/>
      <c r="Z72" s="15"/>
      <c r="AG72" s="16"/>
    </row>
    <row r="73" ht="14.25">
      <c r="A73" s="20">
        <v>34</v>
      </c>
      <c r="B73" s="79"/>
      <c r="C73" s="79"/>
      <c r="D73" s="68"/>
      <c r="E73" s="68"/>
      <c r="F73" s="33"/>
      <c r="G73" s="68"/>
      <c r="H73" s="32"/>
      <c r="I73" s="34"/>
      <c r="J73" s="35"/>
      <c r="K73" s="74"/>
      <c r="L73" s="35"/>
      <c r="M73" s="38"/>
      <c r="N73" s="39"/>
      <c r="O73" s="73"/>
      <c r="P73" s="68"/>
      <c r="Q73" s="68"/>
      <c r="R73" s="68"/>
      <c r="S73" s="68"/>
      <c r="T73" s="68"/>
      <c r="U73" s="68"/>
      <c r="V73" s="68"/>
      <c r="W73" s="68"/>
      <c r="X73" s="68"/>
      <c r="Y73" s="33"/>
      <c r="Z73" s="15"/>
      <c r="AG73" s="16"/>
    </row>
    <row r="74" ht="14.25">
      <c r="A74" s="20"/>
      <c r="B74" s="80"/>
      <c r="C74" s="80"/>
      <c r="D74" s="76"/>
      <c r="E74" s="77"/>
      <c r="F74" s="78"/>
      <c r="G74" s="76"/>
      <c r="H74" s="78"/>
      <c r="I74" s="51"/>
      <c r="J74" s="49"/>
      <c r="K74" s="51"/>
      <c r="L74" s="49"/>
      <c r="M74" s="51"/>
      <c r="N74" s="49"/>
      <c r="O74" s="73"/>
      <c r="P74" s="68"/>
      <c r="Q74" s="68"/>
      <c r="R74" s="68"/>
      <c r="S74" s="68"/>
      <c r="T74" s="68"/>
      <c r="U74" s="68"/>
      <c r="V74" s="68"/>
      <c r="W74" s="68"/>
      <c r="X74" s="68"/>
      <c r="Y74" s="33"/>
      <c r="Z74" s="15"/>
      <c r="AG74" s="16"/>
    </row>
    <row r="75" ht="14.25">
      <c r="A75" s="20">
        <v>35</v>
      </c>
      <c r="B75" s="79"/>
      <c r="C75" s="79"/>
      <c r="D75" s="68"/>
      <c r="E75" s="68"/>
      <c r="F75" s="33"/>
      <c r="G75" s="68"/>
      <c r="H75" s="32"/>
      <c r="I75" s="34"/>
      <c r="J75" s="35"/>
      <c r="K75" s="74"/>
      <c r="L75" s="35"/>
      <c r="M75" s="38"/>
      <c r="N75" s="39"/>
      <c r="O75" s="73"/>
      <c r="P75" s="68"/>
      <c r="Q75" s="68"/>
      <c r="R75" s="68"/>
      <c r="S75" s="68"/>
      <c r="T75" s="68"/>
      <c r="U75" s="68"/>
      <c r="V75" s="68"/>
      <c r="W75" s="68"/>
      <c r="X75" s="68"/>
      <c r="Y75" s="33"/>
      <c r="Z75" s="15"/>
      <c r="AG75" s="16"/>
    </row>
    <row r="76" ht="14.25">
      <c r="A76" s="20"/>
      <c r="B76" s="80"/>
      <c r="C76" s="80"/>
      <c r="D76" s="76"/>
      <c r="E76" s="77"/>
      <c r="F76" s="78"/>
      <c r="G76" s="76"/>
      <c r="H76" s="78"/>
      <c r="I76" s="51"/>
      <c r="J76" s="49"/>
      <c r="K76" s="51"/>
      <c r="L76" s="49"/>
      <c r="M76" s="51"/>
      <c r="N76" s="49"/>
      <c r="O76" s="73"/>
      <c r="P76" s="68"/>
      <c r="Q76" s="68"/>
      <c r="R76" s="68"/>
      <c r="S76" s="68"/>
      <c r="T76" s="68"/>
      <c r="U76" s="68"/>
      <c r="V76" s="68"/>
      <c r="W76" s="68"/>
      <c r="X76" s="68"/>
      <c r="Y76" s="33"/>
      <c r="Z76" s="15"/>
      <c r="AG76" s="16"/>
    </row>
    <row r="77" ht="14.25">
      <c r="A77" s="20">
        <v>36</v>
      </c>
      <c r="B77" s="79"/>
      <c r="C77" s="79"/>
      <c r="D77" s="68"/>
      <c r="E77" s="68"/>
      <c r="F77" s="33"/>
      <c r="G77" s="68"/>
      <c r="H77" s="32"/>
      <c r="I77" s="34"/>
      <c r="J77" s="35"/>
      <c r="K77" s="74"/>
      <c r="L77" s="35"/>
      <c r="M77" s="38"/>
      <c r="N77" s="39"/>
      <c r="O77" s="73"/>
      <c r="P77" s="68"/>
      <c r="Q77" s="68"/>
      <c r="R77" s="68"/>
      <c r="S77" s="68"/>
      <c r="T77" s="68"/>
      <c r="U77" s="68"/>
      <c r="V77" s="68"/>
      <c r="W77" s="68"/>
      <c r="X77" s="68"/>
      <c r="Y77" s="33"/>
      <c r="Z77" s="15"/>
      <c r="AG77" s="16"/>
    </row>
    <row r="78" ht="14.25">
      <c r="A78" s="20"/>
      <c r="B78" s="80"/>
      <c r="C78" s="80"/>
      <c r="D78" s="76"/>
      <c r="E78" s="77"/>
      <c r="F78" s="78"/>
      <c r="G78" s="76"/>
      <c r="H78" s="78"/>
      <c r="I78" s="51"/>
      <c r="J78" s="49"/>
      <c r="K78" s="51"/>
      <c r="L78" s="49"/>
      <c r="M78" s="51"/>
      <c r="N78" s="49"/>
      <c r="O78" s="73"/>
      <c r="P78" s="68"/>
      <c r="Q78" s="68"/>
      <c r="R78" s="68"/>
      <c r="S78" s="68"/>
      <c r="T78" s="68"/>
      <c r="U78" s="68"/>
      <c r="V78" s="68"/>
      <c r="W78" s="68"/>
      <c r="X78" s="68"/>
      <c r="Y78" s="33"/>
      <c r="Z78" s="15"/>
      <c r="AG78" s="16"/>
    </row>
    <row r="79" ht="14.25">
      <c r="A79" s="20">
        <v>37</v>
      </c>
      <c r="B79" s="79"/>
      <c r="C79" s="79"/>
      <c r="D79" s="68"/>
      <c r="E79" s="68"/>
      <c r="F79" s="33"/>
      <c r="G79" s="68"/>
      <c r="H79" s="32"/>
      <c r="I79" s="34"/>
      <c r="J79" s="35"/>
      <c r="K79" s="74"/>
      <c r="L79" s="35"/>
      <c r="M79" s="38"/>
      <c r="N79" s="39"/>
      <c r="O79" s="73"/>
      <c r="P79" s="68"/>
      <c r="Q79" s="68"/>
      <c r="R79" s="68"/>
      <c r="S79" s="68"/>
      <c r="T79" s="68"/>
      <c r="U79" s="68"/>
      <c r="V79" s="68"/>
      <c r="W79" s="68"/>
      <c r="X79" s="68"/>
      <c r="Y79" s="33"/>
      <c r="Z79" s="15"/>
      <c r="AG79" s="16"/>
    </row>
    <row r="80" ht="14.25">
      <c r="A80" s="20"/>
      <c r="B80" s="80"/>
      <c r="C80" s="80"/>
      <c r="D80" s="76"/>
      <c r="E80" s="77"/>
      <c r="F80" s="78"/>
      <c r="G80" s="76"/>
      <c r="H80" s="78"/>
      <c r="I80" s="51"/>
      <c r="J80" s="49"/>
      <c r="K80" s="51"/>
      <c r="L80" s="49"/>
      <c r="M80" s="51"/>
      <c r="N80" s="49"/>
      <c r="O80" s="73"/>
      <c r="P80" s="68"/>
      <c r="Q80" s="68"/>
      <c r="R80" s="68"/>
      <c r="S80" s="68"/>
      <c r="T80" s="68"/>
      <c r="U80" s="68"/>
      <c r="V80" s="68"/>
      <c r="W80" s="68"/>
      <c r="X80" s="68"/>
      <c r="Y80" s="33"/>
      <c r="Z80" s="15"/>
      <c r="AG80" s="16"/>
    </row>
    <row r="81" ht="14.25">
      <c r="A81" s="20">
        <v>38</v>
      </c>
      <c r="B81" s="79"/>
      <c r="C81" s="79"/>
      <c r="D81" s="68"/>
      <c r="E81" s="68"/>
      <c r="F81" s="33"/>
      <c r="G81" s="68"/>
      <c r="H81" s="32"/>
      <c r="I81" s="34"/>
      <c r="J81" s="35"/>
      <c r="K81" s="74"/>
      <c r="L81" s="35"/>
      <c r="M81" s="38"/>
      <c r="N81" s="39"/>
      <c r="O81" s="73"/>
      <c r="P81" s="68"/>
      <c r="Q81" s="68"/>
      <c r="R81" s="68"/>
      <c r="S81" s="68"/>
      <c r="T81" s="68"/>
      <c r="U81" s="68"/>
      <c r="V81" s="68"/>
      <c r="W81" s="68"/>
      <c r="X81" s="68"/>
      <c r="Y81" s="33"/>
      <c r="Z81" s="15"/>
      <c r="AG81" s="16"/>
    </row>
    <row r="82" ht="14.25">
      <c r="A82" s="20"/>
      <c r="B82" s="80"/>
      <c r="C82" s="80"/>
      <c r="D82" s="76"/>
      <c r="E82" s="77"/>
      <c r="F82" s="78"/>
      <c r="G82" s="76"/>
      <c r="H82" s="78"/>
      <c r="I82" s="51"/>
      <c r="J82" s="49"/>
      <c r="K82" s="51"/>
      <c r="L82" s="49"/>
      <c r="M82" s="51"/>
      <c r="N82" s="49"/>
      <c r="O82" s="73"/>
      <c r="P82" s="68"/>
      <c r="Q82" s="68"/>
      <c r="R82" s="68"/>
      <c r="S82" s="68"/>
      <c r="T82" s="68"/>
      <c r="U82" s="68"/>
      <c r="V82" s="68"/>
      <c r="W82" s="68"/>
      <c r="X82" s="68"/>
      <c r="Y82" s="33"/>
      <c r="Z82" s="15"/>
      <c r="AG82" s="16"/>
    </row>
    <row r="83" ht="14.25">
      <c r="A83" s="20">
        <v>39</v>
      </c>
      <c r="B83" s="79"/>
      <c r="C83" s="79"/>
      <c r="D83" s="68"/>
      <c r="E83" s="68"/>
      <c r="F83" s="33"/>
      <c r="G83" s="68"/>
      <c r="H83" s="32"/>
      <c r="I83" s="34"/>
      <c r="J83" s="35"/>
      <c r="K83" s="74"/>
      <c r="L83" s="35"/>
      <c r="M83" s="38"/>
      <c r="N83" s="39"/>
      <c r="O83" s="73"/>
      <c r="P83" s="68"/>
      <c r="Q83" s="68"/>
      <c r="R83" s="68"/>
      <c r="S83" s="68"/>
      <c r="T83" s="68"/>
      <c r="U83" s="68"/>
      <c r="V83" s="68"/>
      <c r="W83" s="68"/>
      <c r="X83" s="68"/>
      <c r="Y83" s="33"/>
      <c r="Z83" s="15"/>
      <c r="AG83" s="16"/>
    </row>
    <row r="84" ht="14.25">
      <c r="A84" s="20"/>
      <c r="B84" s="80"/>
      <c r="C84" s="80"/>
      <c r="D84" s="76"/>
      <c r="E84" s="77"/>
      <c r="F84" s="78"/>
      <c r="G84" s="76"/>
      <c r="H84" s="78"/>
      <c r="I84" s="51"/>
      <c r="J84" s="49"/>
      <c r="K84" s="51"/>
      <c r="L84" s="49"/>
      <c r="M84" s="51"/>
      <c r="N84" s="49"/>
      <c r="O84" s="73"/>
      <c r="P84" s="68"/>
      <c r="Q84" s="68"/>
      <c r="R84" s="68"/>
      <c r="S84" s="68"/>
      <c r="T84" s="68"/>
      <c r="U84" s="68"/>
      <c r="V84" s="68"/>
      <c r="W84" s="68"/>
      <c r="X84" s="68"/>
      <c r="Y84" s="33"/>
      <c r="Z84" s="15"/>
      <c r="AG84" s="16"/>
    </row>
    <row r="85" ht="14.25">
      <c r="A85" s="20">
        <v>40</v>
      </c>
      <c r="B85" s="79"/>
      <c r="C85" s="79"/>
      <c r="D85" s="68"/>
      <c r="E85" s="68"/>
      <c r="F85" s="33"/>
      <c r="G85" s="68"/>
      <c r="H85" s="32"/>
      <c r="I85" s="34"/>
      <c r="J85" s="35"/>
      <c r="K85" s="74"/>
      <c r="L85" s="35"/>
      <c r="M85" s="38"/>
      <c r="N85" s="39"/>
      <c r="O85" s="73"/>
      <c r="P85" s="68"/>
      <c r="Q85" s="68"/>
      <c r="R85" s="68"/>
      <c r="S85" s="68"/>
      <c r="T85" s="68"/>
      <c r="U85" s="68"/>
      <c r="V85" s="68"/>
      <c r="W85" s="68"/>
      <c r="X85" s="68"/>
      <c r="Y85" s="33"/>
      <c r="Z85" s="15"/>
      <c r="AG85" s="16"/>
    </row>
    <row r="86" ht="14.25">
      <c r="A86" s="20"/>
      <c r="B86" s="80"/>
      <c r="C86" s="80"/>
      <c r="D86" s="76"/>
      <c r="E86" s="77"/>
      <c r="F86" s="78"/>
      <c r="G86" s="76"/>
      <c r="H86" s="78"/>
      <c r="I86" s="51"/>
      <c r="J86" s="49"/>
      <c r="K86" s="51"/>
      <c r="L86" s="49"/>
      <c r="M86" s="51"/>
      <c r="N86" s="49"/>
      <c r="O86" s="73"/>
      <c r="P86" s="68"/>
      <c r="Q86" s="68"/>
      <c r="R86" s="68"/>
      <c r="S86" s="68"/>
      <c r="T86" s="68"/>
      <c r="U86" s="68"/>
      <c r="V86" s="68"/>
      <c r="W86" s="68"/>
      <c r="X86" s="68"/>
      <c r="Y86" s="33"/>
      <c r="Z86" s="15"/>
      <c r="AG86" s="16"/>
    </row>
    <row r="87" ht="14.25">
      <c r="A87" s="20">
        <v>41</v>
      </c>
      <c r="B87" s="79"/>
      <c r="C87" s="79"/>
      <c r="D87" s="68"/>
      <c r="E87" s="68"/>
      <c r="F87" s="33"/>
      <c r="G87" s="68"/>
      <c r="H87" s="32"/>
      <c r="I87" s="34"/>
      <c r="J87" s="35"/>
      <c r="K87" s="74"/>
      <c r="L87" s="35"/>
      <c r="M87" s="38"/>
      <c r="N87" s="39"/>
      <c r="O87" s="73"/>
      <c r="P87" s="68"/>
      <c r="Q87" s="68"/>
      <c r="R87" s="68"/>
      <c r="S87" s="68"/>
      <c r="T87" s="68"/>
      <c r="U87" s="68"/>
      <c r="V87" s="68"/>
      <c r="W87" s="68"/>
      <c r="X87" s="68"/>
      <c r="Y87" s="33"/>
      <c r="Z87" s="15"/>
      <c r="AG87" s="16"/>
    </row>
    <row r="88" ht="14.25">
      <c r="A88" s="20"/>
      <c r="B88" s="80"/>
      <c r="C88" s="80"/>
      <c r="D88" s="76"/>
      <c r="E88" s="77"/>
      <c r="F88" s="78"/>
      <c r="G88" s="76"/>
      <c r="H88" s="78"/>
      <c r="I88" s="51"/>
      <c r="J88" s="49"/>
      <c r="K88" s="51"/>
      <c r="L88" s="49"/>
      <c r="M88" s="51"/>
      <c r="N88" s="49"/>
      <c r="O88" s="73"/>
      <c r="P88" s="68"/>
      <c r="Q88" s="68"/>
      <c r="R88" s="68"/>
      <c r="S88" s="68"/>
      <c r="T88" s="68"/>
      <c r="U88" s="68"/>
      <c r="V88" s="68"/>
      <c r="W88" s="68"/>
      <c r="X88" s="68"/>
      <c r="Y88" s="33"/>
      <c r="Z88" s="15"/>
      <c r="AG88" s="16"/>
    </row>
    <row r="89" ht="14.25">
      <c r="A89" s="20">
        <v>42</v>
      </c>
      <c r="B89" s="79"/>
      <c r="C89" s="79"/>
      <c r="D89" s="68"/>
      <c r="E89" s="68"/>
      <c r="F89" s="33"/>
      <c r="G89" s="68"/>
      <c r="H89" s="32"/>
      <c r="I89" s="34"/>
      <c r="J89" s="35"/>
      <c r="K89" s="74"/>
      <c r="L89" s="35"/>
      <c r="M89" s="38"/>
      <c r="N89" s="39"/>
      <c r="O89" s="73"/>
      <c r="P89" s="68"/>
      <c r="Q89" s="68"/>
      <c r="R89" s="68"/>
      <c r="S89" s="68"/>
      <c r="T89" s="68"/>
      <c r="U89" s="68"/>
      <c r="V89" s="68"/>
      <c r="W89" s="68"/>
      <c r="X89" s="68"/>
      <c r="Y89" s="33"/>
      <c r="Z89" s="15"/>
      <c r="AG89" s="16"/>
    </row>
    <row r="90" ht="14.25">
      <c r="A90" s="20"/>
      <c r="B90" s="80"/>
      <c r="C90" s="80"/>
      <c r="D90" s="76"/>
      <c r="E90" s="77"/>
      <c r="F90" s="78"/>
      <c r="G90" s="76"/>
      <c r="H90" s="78"/>
      <c r="I90" s="51"/>
      <c r="J90" s="49"/>
      <c r="K90" s="51"/>
      <c r="L90" s="49"/>
      <c r="M90" s="51"/>
      <c r="N90" s="49"/>
      <c r="O90" s="73"/>
      <c r="P90" s="68"/>
      <c r="Q90" s="68"/>
      <c r="R90" s="68"/>
      <c r="S90" s="68"/>
      <c r="T90" s="68"/>
      <c r="U90" s="68"/>
      <c r="V90" s="68"/>
      <c r="W90" s="68"/>
      <c r="X90" s="68"/>
      <c r="Y90" s="33"/>
      <c r="Z90" s="15"/>
      <c r="AG90" s="16"/>
    </row>
    <row r="91" ht="14.25">
      <c r="A91" s="20">
        <v>43</v>
      </c>
      <c r="B91" s="79"/>
      <c r="C91" s="79"/>
      <c r="D91" s="68"/>
      <c r="E91" s="68"/>
      <c r="F91" s="33"/>
      <c r="G91" s="68"/>
      <c r="H91" s="32"/>
      <c r="I91" s="74"/>
      <c r="J91" s="35"/>
      <c r="K91" s="81"/>
      <c r="L91" s="35"/>
      <c r="M91" s="38"/>
      <c r="N91" s="39"/>
      <c r="O91" s="73"/>
      <c r="P91" s="68"/>
      <c r="Q91" s="68"/>
      <c r="R91" s="68"/>
      <c r="S91" s="68"/>
      <c r="T91" s="68"/>
      <c r="U91" s="68"/>
      <c r="V91" s="68"/>
      <c r="W91" s="68"/>
      <c r="X91" s="68"/>
      <c r="Y91" s="33"/>
      <c r="Z91" s="15"/>
      <c r="AG91" s="16"/>
    </row>
    <row r="92" ht="14.25">
      <c r="A92" s="20"/>
      <c r="B92" s="80"/>
      <c r="C92" s="80"/>
      <c r="D92" s="76"/>
      <c r="E92" s="77"/>
      <c r="F92" s="78"/>
      <c r="G92" s="76"/>
      <c r="H92" s="78"/>
      <c r="I92" s="51"/>
      <c r="J92" s="49"/>
      <c r="K92" s="51"/>
      <c r="L92" s="49"/>
      <c r="M92" s="51"/>
      <c r="N92" s="49"/>
      <c r="O92" s="73"/>
      <c r="P92" s="68"/>
      <c r="Q92" s="68"/>
      <c r="R92" s="68"/>
      <c r="S92" s="68"/>
      <c r="T92" s="68"/>
      <c r="U92" s="68"/>
      <c r="V92" s="68"/>
      <c r="W92" s="68"/>
      <c r="X92" s="68"/>
      <c r="Y92" s="33"/>
      <c r="Z92" s="15"/>
      <c r="AG92" s="16"/>
    </row>
    <row r="93" ht="14.25">
      <c r="A93" s="20">
        <v>44</v>
      </c>
      <c r="B93" s="79"/>
      <c r="C93" s="79"/>
      <c r="D93" s="68"/>
      <c r="E93" s="68"/>
      <c r="F93" s="33"/>
      <c r="G93" s="68"/>
      <c r="H93" s="32"/>
      <c r="I93" s="34"/>
      <c r="J93" s="35"/>
      <c r="K93" s="74"/>
      <c r="L93" s="35"/>
      <c r="M93" s="38"/>
      <c r="N93" s="39"/>
      <c r="O93" s="73"/>
      <c r="P93" s="68"/>
      <c r="Q93" s="68"/>
      <c r="R93" s="68"/>
      <c r="S93" s="68"/>
      <c r="T93" s="68"/>
      <c r="U93" s="68"/>
      <c r="V93" s="68"/>
      <c r="W93" s="68"/>
      <c r="X93" s="68"/>
      <c r="Y93" s="33"/>
      <c r="Z93" s="15"/>
      <c r="AG93" s="16"/>
    </row>
    <row r="94" ht="14.25">
      <c r="A94" s="20"/>
      <c r="B94" s="80"/>
      <c r="C94" s="80"/>
      <c r="D94" s="76"/>
      <c r="E94" s="77"/>
      <c r="F94" s="78"/>
      <c r="G94" s="76"/>
      <c r="H94" s="78"/>
      <c r="I94" s="51"/>
      <c r="J94" s="49"/>
      <c r="K94" s="51"/>
      <c r="L94" s="49"/>
      <c r="M94" s="51"/>
      <c r="N94" s="49"/>
      <c r="O94" s="73"/>
      <c r="P94" s="68"/>
      <c r="Q94" s="68"/>
      <c r="R94" s="68"/>
      <c r="S94" s="68"/>
      <c r="T94" s="68"/>
      <c r="U94" s="68"/>
      <c r="V94" s="68"/>
      <c r="W94" s="68"/>
      <c r="X94" s="68"/>
      <c r="Y94" s="33"/>
      <c r="Z94" s="15"/>
      <c r="AG94" s="16"/>
    </row>
    <row r="95" ht="14.25">
      <c r="A95" s="20">
        <v>45</v>
      </c>
      <c r="B95" s="79"/>
      <c r="C95" s="79"/>
      <c r="D95" s="68"/>
      <c r="E95" s="68"/>
      <c r="F95" s="33"/>
      <c r="G95" s="68"/>
      <c r="H95" s="32"/>
      <c r="I95" s="74"/>
      <c r="J95" s="35"/>
      <c r="K95" s="74"/>
      <c r="L95" s="35"/>
      <c r="M95" s="38"/>
      <c r="N95" s="39"/>
      <c r="O95" s="73"/>
      <c r="P95" s="68"/>
      <c r="Q95" s="68"/>
      <c r="R95" s="68"/>
      <c r="S95" s="68"/>
      <c r="T95" s="68"/>
      <c r="U95" s="68"/>
      <c r="V95" s="68"/>
      <c r="W95" s="68"/>
      <c r="X95" s="68"/>
      <c r="Y95" s="33"/>
      <c r="Z95" s="15"/>
      <c r="AG95" s="16"/>
    </row>
    <row r="96" ht="14.25">
      <c r="A96" s="20"/>
      <c r="B96" s="80"/>
      <c r="C96" s="80"/>
      <c r="D96" s="76"/>
      <c r="E96" s="77"/>
      <c r="F96" s="78"/>
      <c r="G96" s="76"/>
      <c r="H96" s="78"/>
      <c r="I96" s="51"/>
      <c r="J96" s="49"/>
      <c r="K96" s="51"/>
      <c r="L96" s="49"/>
      <c r="M96" s="51"/>
      <c r="N96" s="49"/>
      <c r="O96" s="73"/>
      <c r="P96" s="68"/>
      <c r="Q96" s="68"/>
      <c r="R96" s="68"/>
      <c r="S96" s="68"/>
      <c r="T96" s="68"/>
      <c r="U96" s="68"/>
      <c r="V96" s="68"/>
      <c r="W96" s="68"/>
      <c r="X96" s="68"/>
      <c r="Y96" s="33"/>
      <c r="Z96" s="15"/>
      <c r="AG96" s="16"/>
    </row>
    <row r="97" ht="14.25">
      <c r="A97" s="20">
        <v>46</v>
      </c>
      <c r="B97" s="79"/>
      <c r="C97" s="79"/>
      <c r="D97" s="68"/>
      <c r="E97" s="68"/>
      <c r="F97" s="33"/>
      <c r="G97" s="68"/>
      <c r="H97" s="32"/>
      <c r="I97" s="34"/>
      <c r="J97" s="35"/>
      <c r="K97" s="74"/>
      <c r="L97" s="35"/>
      <c r="M97" s="38"/>
      <c r="N97" s="39"/>
      <c r="O97" s="73"/>
      <c r="P97" s="68"/>
      <c r="Q97" s="68"/>
      <c r="R97" s="68"/>
      <c r="S97" s="68"/>
      <c r="T97" s="68"/>
      <c r="U97" s="68"/>
      <c r="V97" s="68"/>
      <c r="W97" s="68"/>
      <c r="X97" s="68"/>
      <c r="Y97" s="33"/>
      <c r="Z97" s="15"/>
      <c r="AG97" s="16"/>
    </row>
    <row r="98" ht="14.25">
      <c r="A98" s="20"/>
      <c r="B98" s="80"/>
      <c r="C98" s="80"/>
      <c r="D98" s="76"/>
      <c r="E98" s="77"/>
      <c r="F98" s="78"/>
      <c r="G98" s="76"/>
      <c r="H98" s="78"/>
      <c r="I98" s="51"/>
      <c r="J98" s="49"/>
      <c r="K98" s="51"/>
      <c r="L98" s="49"/>
      <c r="M98" s="51"/>
      <c r="N98" s="49"/>
      <c r="O98" s="73"/>
      <c r="P98" s="68"/>
      <c r="Q98" s="68"/>
      <c r="R98" s="68"/>
      <c r="S98" s="68"/>
      <c r="T98" s="68"/>
      <c r="U98" s="68"/>
      <c r="V98" s="68"/>
      <c r="W98" s="68"/>
      <c r="X98" s="68"/>
      <c r="Y98" s="33"/>
      <c r="Z98" s="15"/>
      <c r="AG98" s="16"/>
    </row>
    <row r="99" ht="14.25">
      <c r="A99" s="20">
        <v>47</v>
      </c>
      <c r="B99" s="79"/>
      <c r="C99" s="79"/>
      <c r="D99" s="68"/>
      <c r="E99" s="68"/>
      <c r="F99" s="33"/>
      <c r="G99" s="68"/>
      <c r="H99" s="32"/>
      <c r="I99" s="34"/>
      <c r="J99" s="35"/>
      <c r="K99" s="74"/>
      <c r="L99" s="35"/>
      <c r="M99" s="38"/>
      <c r="N99" s="39"/>
      <c r="O99" s="73"/>
      <c r="P99" s="68"/>
      <c r="Q99" s="68"/>
      <c r="R99" s="68"/>
      <c r="S99" s="68"/>
      <c r="T99" s="68"/>
      <c r="U99" s="68"/>
      <c r="V99" s="68"/>
      <c r="W99" s="68"/>
      <c r="X99" s="68"/>
      <c r="Y99" s="33"/>
      <c r="Z99" s="15"/>
      <c r="AG99" s="16"/>
    </row>
    <row r="100" ht="14.25">
      <c r="A100" s="20"/>
      <c r="B100" s="80"/>
      <c r="C100" s="80"/>
      <c r="D100" s="76"/>
      <c r="E100" s="77"/>
      <c r="F100" s="78"/>
      <c r="G100" s="76"/>
      <c r="H100" s="78"/>
      <c r="I100" s="51"/>
      <c r="J100" s="49"/>
      <c r="K100" s="51"/>
      <c r="L100" s="49"/>
      <c r="M100" s="51"/>
      <c r="N100" s="49"/>
      <c r="O100" s="73"/>
      <c r="P100" s="68"/>
      <c r="Q100" s="68"/>
      <c r="R100" s="68"/>
      <c r="S100" s="68"/>
      <c r="T100" s="68"/>
      <c r="U100" s="68"/>
      <c r="V100" s="68"/>
      <c r="W100" s="68"/>
      <c r="X100" s="68"/>
      <c r="Y100" s="33"/>
      <c r="Z100" s="15"/>
      <c r="AG100" s="16"/>
    </row>
    <row r="101" ht="14.25">
      <c r="A101" s="20">
        <v>48</v>
      </c>
      <c r="B101" s="79"/>
      <c r="C101" s="79"/>
      <c r="D101" s="68"/>
      <c r="E101" s="68"/>
      <c r="F101" s="33"/>
      <c r="G101" s="68"/>
      <c r="H101" s="32"/>
      <c r="I101" s="34"/>
      <c r="J101" s="35"/>
      <c r="K101" s="74"/>
      <c r="L101" s="35"/>
      <c r="M101" s="38"/>
      <c r="N101" s="39"/>
      <c r="O101" s="73"/>
      <c r="P101" s="68"/>
      <c r="Q101" s="68"/>
      <c r="R101" s="68"/>
      <c r="S101" s="68"/>
      <c r="T101" s="68"/>
      <c r="U101" s="68"/>
      <c r="V101" s="68"/>
      <c r="W101" s="68"/>
      <c r="X101" s="68"/>
      <c r="Y101" s="33"/>
      <c r="Z101" s="15"/>
      <c r="AG101" s="16"/>
    </row>
    <row r="102" ht="14.25">
      <c r="A102" s="20"/>
      <c r="B102" s="80"/>
      <c r="C102" s="80"/>
      <c r="D102" s="76"/>
      <c r="E102" s="77"/>
      <c r="F102" s="78"/>
      <c r="G102" s="76"/>
      <c r="H102" s="78"/>
      <c r="I102" s="51"/>
      <c r="J102" s="49"/>
      <c r="K102" s="51"/>
      <c r="L102" s="49"/>
      <c r="M102" s="51"/>
      <c r="N102" s="49"/>
      <c r="O102" s="73"/>
      <c r="P102" s="68"/>
      <c r="Q102" s="68"/>
      <c r="R102" s="68"/>
      <c r="S102" s="68"/>
      <c r="T102" s="68"/>
      <c r="U102" s="68"/>
      <c r="V102" s="68"/>
      <c r="W102" s="68"/>
      <c r="X102" s="68"/>
      <c r="Y102" s="33"/>
      <c r="Z102" s="15"/>
      <c r="AG102" s="16"/>
    </row>
    <row r="103" ht="14.25">
      <c r="A103" s="20">
        <v>49</v>
      </c>
      <c r="B103" s="79"/>
      <c r="C103" s="79"/>
      <c r="D103" s="68"/>
      <c r="E103" s="68"/>
      <c r="F103" s="33"/>
      <c r="G103" s="68"/>
      <c r="H103" s="32"/>
      <c r="I103" s="34"/>
      <c r="J103" s="35"/>
      <c r="K103" s="74"/>
      <c r="L103" s="35"/>
      <c r="M103" s="38"/>
      <c r="N103" s="39"/>
      <c r="O103" s="73"/>
      <c r="P103" s="68"/>
      <c r="Q103" s="68"/>
      <c r="R103" s="68"/>
      <c r="S103" s="68"/>
      <c r="T103" s="68"/>
      <c r="U103" s="68"/>
      <c r="V103" s="68"/>
      <c r="W103" s="68"/>
      <c r="X103" s="68"/>
      <c r="Y103" s="33"/>
      <c r="Z103" s="15"/>
      <c r="AG103" s="16"/>
    </row>
    <row r="104" ht="14.25">
      <c r="A104" s="20"/>
      <c r="B104" s="80"/>
      <c r="C104" s="80"/>
      <c r="D104" s="76"/>
      <c r="E104" s="77"/>
      <c r="F104" s="78"/>
      <c r="G104" s="76"/>
      <c r="H104" s="78"/>
      <c r="I104" s="51"/>
      <c r="J104" s="49"/>
      <c r="K104" s="51"/>
      <c r="L104" s="49"/>
      <c r="M104" s="51"/>
      <c r="N104" s="49"/>
      <c r="O104" s="73"/>
      <c r="P104" s="68"/>
      <c r="Q104" s="68"/>
      <c r="R104" s="68"/>
      <c r="S104" s="68"/>
      <c r="T104" s="68"/>
      <c r="U104" s="68"/>
      <c r="V104" s="68"/>
      <c r="W104" s="68"/>
      <c r="X104" s="68"/>
      <c r="Y104" s="33"/>
      <c r="Z104" s="15"/>
      <c r="AG104" s="16"/>
    </row>
    <row r="105" ht="14.25">
      <c r="A105" s="20">
        <v>50</v>
      </c>
      <c r="B105" s="79"/>
      <c r="C105" s="79"/>
      <c r="D105" s="68"/>
      <c r="E105" s="68"/>
      <c r="F105" s="33"/>
      <c r="G105" s="68"/>
      <c r="H105" s="32"/>
      <c r="I105" s="34"/>
      <c r="J105" s="35"/>
      <c r="K105" s="74"/>
      <c r="L105" s="35"/>
      <c r="M105" s="38"/>
      <c r="N105" s="39"/>
      <c r="O105" s="73"/>
      <c r="P105" s="68"/>
      <c r="Q105" s="68"/>
      <c r="R105" s="68"/>
      <c r="S105" s="68"/>
      <c r="T105" s="68"/>
      <c r="U105" s="68"/>
      <c r="V105" s="68"/>
      <c r="W105" s="68"/>
      <c r="X105" s="68"/>
      <c r="Y105" s="33"/>
      <c r="Z105" s="15"/>
      <c r="AG105" s="16"/>
    </row>
    <row r="106" ht="14.25">
      <c r="A106" s="20"/>
      <c r="B106" s="80"/>
      <c r="C106" s="80"/>
      <c r="D106" s="76"/>
      <c r="E106" s="77"/>
      <c r="F106" s="78"/>
      <c r="G106" s="76"/>
      <c r="H106" s="78"/>
      <c r="I106" s="51"/>
      <c r="J106" s="49"/>
      <c r="K106" s="51"/>
      <c r="L106" s="49"/>
      <c r="M106" s="51"/>
      <c r="N106" s="49"/>
      <c r="O106" s="73"/>
      <c r="P106" s="68"/>
      <c r="Q106" s="68"/>
      <c r="R106" s="68"/>
      <c r="S106" s="68"/>
      <c r="T106" s="68"/>
      <c r="U106" s="68"/>
      <c r="V106" s="68"/>
      <c r="W106" s="68"/>
      <c r="X106" s="68"/>
      <c r="Y106" s="33"/>
      <c r="Z106" s="15"/>
      <c r="AG106" s="16"/>
    </row>
    <row r="107" ht="14.25">
      <c r="A107" s="20">
        <v>51</v>
      </c>
      <c r="B107" s="79"/>
      <c r="C107" s="79"/>
      <c r="D107" s="68"/>
      <c r="E107" s="68"/>
      <c r="F107" s="33"/>
      <c r="G107" s="68"/>
      <c r="H107" s="32"/>
      <c r="I107" s="34"/>
      <c r="J107" s="35"/>
      <c r="K107" s="74"/>
      <c r="L107" s="35"/>
      <c r="M107" s="38"/>
      <c r="N107" s="39"/>
      <c r="O107" s="73"/>
      <c r="P107" s="68"/>
      <c r="Q107" s="68"/>
      <c r="R107" s="68"/>
      <c r="S107" s="68"/>
      <c r="T107" s="68"/>
      <c r="U107" s="68"/>
      <c r="V107" s="68"/>
      <c r="W107" s="68"/>
      <c r="X107" s="68"/>
      <c r="Y107" s="33"/>
      <c r="Z107" s="15"/>
      <c r="AG107" s="16"/>
    </row>
    <row r="108" ht="14.25">
      <c r="A108" s="20"/>
      <c r="B108" s="80"/>
      <c r="C108" s="80"/>
      <c r="D108" s="76"/>
      <c r="E108" s="77"/>
      <c r="F108" s="78"/>
      <c r="G108" s="76"/>
      <c r="H108" s="78"/>
      <c r="I108" s="51"/>
      <c r="J108" s="49"/>
      <c r="K108" s="51"/>
      <c r="L108" s="49"/>
      <c r="M108" s="51"/>
      <c r="N108" s="49"/>
      <c r="O108" s="73"/>
      <c r="P108" s="68"/>
      <c r="Q108" s="68"/>
      <c r="R108" s="68"/>
      <c r="S108" s="68"/>
      <c r="T108" s="68"/>
      <c r="U108" s="68"/>
      <c r="V108" s="68"/>
      <c r="W108" s="68"/>
      <c r="X108" s="68"/>
      <c r="Y108" s="33"/>
      <c r="Z108" s="15"/>
      <c r="AG108" s="16"/>
    </row>
    <row r="109" ht="14.25">
      <c r="A109" s="20">
        <v>52</v>
      </c>
      <c r="B109" s="79"/>
      <c r="C109" s="79"/>
      <c r="D109" s="68"/>
      <c r="E109" s="68"/>
      <c r="F109" s="33"/>
      <c r="G109" s="68"/>
      <c r="H109" s="32"/>
      <c r="I109" s="34"/>
      <c r="J109" s="35"/>
      <c r="K109" s="74"/>
      <c r="L109" s="35"/>
      <c r="M109" s="38"/>
      <c r="N109" s="39"/>
      <c r="O109" s="73"/>
      <c r="P109" s="68"/>
      <c r="Q109" s="68"/>
      <c r="R109" s="68"/>
      <c r="S109" s="68"/>
      <c r="T109" s="68"/>
      <c r="U109" s="68"/>
      <c r="V109" s="68"/>
      <c r="W109" s="68"/>
      <c r="X109" s="68"/>
      <c r="Y109" s="33"/>
      <c r="Z109" s="15"/>
      <c r="AG109" s="16"/>
    </row>
    <row r="110" ht="14.25">
      <c r="A110" s="20"/>
      <c r="B110" s="80"/>
      <c r="C110" s="80"/>
      <c r="D110" s="76"/>
      <c r="E110" s="77"/>
      <c r="F110" s="78"/>
      <c r="G110" s="76"/>
      <c r="H110" s="78"/>
      <c r="I110" s="51"/>
      <c r="J110" s="49"/>
      <c r="K110" s="51"/>
      <c r="L110" s="49"/>
      <c r="M110" s="51"/>
      <c r="N110" s="49"/>
      <c r="O110" s="73"/>
      <c r="P110" s="68"/>
      <c r="Q110" s="68"/>
      <c r="R110" s="68"/>
      <c r="S110" s="68"/>
      <c r="T110" s="68"/>
      <c r="U110" s="68"/>
      <c r="V110" s="68"/>
      <c r="W110" s="68"/>
      <c r="X110" s="68"/>
      <c r="Y110" s="33"/>
      <c r="Z110" s="15"/>
      <c r="AG110" s="16"/>
    </row>
    <row r="111" ht="14.25">
      <c r="A111" s="20">
        <v>53</v>
      </c>
      <c r="B111" s="79"/>
      <c r="C111" s="79"/>
      <c r="D111" s="68"/>
      <c r="E111" s="68"/>
      <c r="F111" s="33"/>
      <c r="G111" s="68"/>
      <c r="H111" s="32"/>
      <c r="I111" s="34"/>
      <c r="J111" s="35"/>
      <c r="K111" s="74"/>
      <c r="L111" s="35"/>
      <c r="M111" s="38"/>
      <c r="N111" s="39"/>
      <c r="O111" s="73"/>
      <c r="P111" s="68"/>
      <c r="Q111" s="68"/>
      <c r="R111" s="68"/>
      <c r="S111" s="68"/>
      <c r="T111" s="68"/>
      <c r="U111" s="68"/>
      <c r="V111" s="68"/>
      <c r="W111" s="68"/>
      <c r="X111" s="68"/>
      <c r="Y111" s="33"/>
      <c r="Z111" s="15"/>
      <c r="AG111" s="16"/>
    </row>
    <row r="112" ht="14.25">
      <c r="A112" s="20"/>
      <c r="B112" s="80"/>
      <c r="C112" s="80"/>
      <c r="D112" s="76"/>
      <c r="E112" s="77"/>
      <c r="F112" s="78"/>
      <c r="G112" s="76"/>
      <c r="H112" s="78"/>
      <c r="I112" s="51"/>
      <c r="J112" s="49"/>
      <c r="K112" s="51"/>
      <c r="L112" s="49"/>
      <c r="M112" s="51"/>
      <c r="N112" s="49"/>
      <c r="O112" s="73"/>
      <c r="P112" s="68"/>
      <c r="Q112" s="68"/>
      <c r="R112" s="68"/>
      <c r="S112" s="68"/>
      <c r="T112" s="68"/>
      <c r="U112" s="68"/>
      <c r="V112" s="68"/>
      <c r="W112" s="68"/>
      <c r="X112" s="68"/>
      <c r="Y112" s="33"/>
      <c r="Z112" s="15"/>
      <c r="AG112" s="16"/>
    </row>
    <row r="113" ht="14.25">
      <c r="A113" s="20">
        <v>54</v>
      </c>
      <c r="B113" s="79"/>
      <c r="C113" s="79"/>
      <c r="D113" s="68"/>
      <c r="E113" s="68"/>
      <c r="F113" s="33"/>
      <c r="G113" s="68"/>
      <c r="H113" s="32"/>
      <c r="I113" s="34"/>
      <c r="J113" s="35"/>
      <c r="K113" s="74"/>
      <c r="L113" s="35"/>
      <c r="M113" s="38"/>
      <c r="N113" s="39"/>
      <c r="O113" s="73"/>
      <c r="P113" s="68"/>
      <c r="Q113" s="68"/>
      <c r="R113" s="68"/>
      <c r="S113" s="68"/>
      <c r="T113" s="68"/>
      <c r="U113" s="68"/>
      <c r="V113" s="68"/>
      <c r="W113" s="68"/>
      <c r="X113" s="68"/>
      <c r="Y113" s="33"/>
      <c r="Z113" s="15"/>
      <c r="AG113" s="16"/>
    </row>
    <row r="114" ht="14.25">
      <c r="A114" s="20"/>
      <c r="B114" s="80"/>
      <c r="C114" s="80"/>
      <c r="D114" s="76"/>
      <c r="E114" s="77"/>
      <c r="F114" s="78"/>
      <c r="G114" s="76"/>
      <c r="H114" s="78"/>
      <c r="I114" s="51"/>
      <c r="J114" s="49"/>
      <c r="K114" s="51"/>
      <c r="L114" s="49"/>
      <c r="M114" s="51"/>
      <c r="N114" s="49"/>
      <c r="O114" s="73"/>
      <c r="P114" s="68"/>
      <c r="Q114" s="68"/>
      <c r="R114" s="68"/>
      <c r="S114" s="68"/>
      <c r="T114" s="68"/>
      <c r="U114" s="68"/>
      <c r="V114" s="68"/>
      <c r="W114" s="68"/>
      <c r="X114" s="68"/>
      <c r="Y114" s="33"/>
      <c r="Z114" s="15"/>
      <c r="AG114" s="16"/>
    </row>
    <row r="115" ht="14.25">
      <c r="A115" s="20">
        <v>55</v>
      </c>
      <c r="B115" s="79"/>
      <c r="C115" s="79"/>
      <c r="D115" s="68"/>
      <c r="E115" s="68"/>
      <c r="F115" s="33"/>
      <c r="G115" s="68"/>
      <c r="H115" s="32"/>
      <c r="I115" s="74"/>
      <c r="J115" s="35"/>
      <c r="K115" s="81"/>
      <c r="L115" s="35"/>
      <c r="M115" s="38"/>
      <c r="N115" s="39"/>
      <c r="O115" s="73"/>
      <c r="P115" s="68"/>
      <c r="Q115" s="68"/>
      <c r="R115" s="68"/>
      <c r="S115" s="68"/>
      <c r="T115" s="68"/>
      <c r="U115" s="68"/>
      <c r="V115" s="68"/>
      <c r="W115" s="68"/>
      <c r="X115" s="68"/>
      <c r="Y115" s="33"/>
      <c r="Z115" s="15"/>
      <c r="AG115" s="16"/>
    </row>
    <row r="116" ht="14.25">
      <c r="A116" s="20"/>
      <c r="B116" s="80"/>
      <c r="C116" s="80"/>
      <c r="D116" s="76"/>
      <c r="E116" s="77"/>
      <c r="F116" s="78"/>
      <c r="G116" s="76"/>
      <c r="H116" s="78"/>
      <c r="I116" s="51"/>
      <c r="J116" s="49"/>
      <c r="K116" s="51"/>
      <c r="L116" s="49"/>
      <c r="M116" s="51"/>
      <c r="N116" s="49"/>
      <c r="O116" s="73"/>
      <c r="P116" s="68"/>
      <c r="Q116" s="68"/>
      <c r="R116" s="68"/>
      <c r="S116" s="68"/>
      <c r="T116" s="68"/>
      <c r="U116" s="68"/>
      <c r="V116" s="68"/>
      <c r="W116" s="68"/>
      <c r="X116" s="68"/>
      <c r="Y116" s="33"/>
      <c r="Z116" s="15"/>
      <c r="AG116" s="16"/>
    </row>
    <row r="117" ht="14.25">
      <c r="A117" s="20">
        <v>56</v>
      </c>
      <c r="B117" s="79"/>
      <c r="C117" s="79"/>
      <c r="D117" s="68"/>
      <c r="E117" s="68"/>
      <c r="F117" s="33"/>
      <c r="G117" s="68"/>
      <c r="H117" s="32"/>
      <c r="I117" s="34"/>
      <c r="J117" s="35"/>
      <c r="K117" s="74"/>
      <c r="L117" s="35"/>
      <c r="M117" s="38"/>
      <c r="N117" s="39"/>
      <c r="O117" s="73"/>
      <c r="P117" s="68"/>
      <c r="Q117" s="68"/>
      <c r="R117" s="68"/>
      <c r="S117" s="68"/>
      <c r="T117" s="68"/>
      <c r="U117" s="68"/>
      <c r="V117" s="68"/>
      <c r="W117" s="68"/>
      <c r="X117" s="68"/>
      <c r="Y117" s="33"/>
      <c r="Z117" s="15"/>
      <c r="AG117" s="16"/>
    </row>
    <row r="118" ht="14.25">
      <c r="A118" s="20"/>
      <c r="B118" s="80"/>
      <c r="C118" s="80"/>
      <c r="D118" s="76"/>
      <c r="E118" s="77"/>
      <c r="F118" s="78"/>
      <c r="G118" s="76"/>
      <c r="H118" s="78"/>
      <c r="I118" s="51"/>
      <c r="J118" s="49"/>
      <c r="K118" s="51"/>
      <c r="L118" s="49"/>
      <c r="M118" s="51"/>
      <c r="N118" s="49"/>
      <c r="O118" s="73"/>
      <c r="P118" s="68"/>
      <c r="Q118" s="68"/>
      <c r="R118" s="68"/>
      <c r="S118" s="68"/>
      <c r="T118" s="68"/>
      <c r="U118" s="68"/>
      <c r="V118" s="68"/>
      <c r="W118" s="68"/>
      <c r="X118" s="68"/>
      <c r="Y118" s="33"/>
      <c r="Z118" s="15"/>
      <c r="AG118" s="16"/>
    </row>
    <row r="119" ht="14.25">
      <c r="A119" s="20">
        <v>57</v>
      </c>
      <c r="B119" s="79"/>
      <c r="C119" s="79"/>
      <c r="D119" s="68"/>
      <c r="E119" s="68"/>
      <c r="F119" s="33"/>
      <c r="G119" s="68"/>
      <c r="H119" s="32"/>
      <c r="I119" s="74"/>
      <c r="J119" s="35"/>
      <c r="K119" s="74"/>
      <c r="L119" s="35"/>
      <c r="M119" s="38"/>
      <c r="N119" s="39"/>
      <c r="O119" s="73"/>
      <c r="P119" s="68"/>
      <c r="Q119" s="68"/>
      <c r="R119" s="68"/>
      <c r="S119" s="68"/>
      <c r="T119" s="68"/>
      <c r="U119" s="68"/>
      <c r="V119" s="68"/>
      <c r="W119" s="68"/>
      <c r="X119" s="68"/>
      <c r="Y119" s="33"/>
      <c r="Z119" s="15"/>
      <c r="AG119" s="16"/>
    </row>
    <row r="120" ht="14.25">
      <c r="A120" s="20"/>
      <c r="B120" s="80"/>
      <c r="C120" s="80"/>
      <c r="D120" s="76"/>
      <c r="E120" s="77"/>
      <c r="F120" s="78"/>
      <c r="G120" s="76"/>
      <c r="H120" s="78"/>
      <c r="I120" s="51"/>
      <c r="J120" s="49"/>
      <c r="K120" s="51"/>
      <c r="L120" s="49"/>
      <c r="M120" s="51"/>
      <c r="N120" s="49"/>
      <c r="O120" s="73"/>
      <c r="P120" s="68"/>
      <c r="Q120" s="68"/>
      <c r="R120" s="68"/>
      <c r="S120" s="68"/>
      <c r="T120" s="68"/>
      <c r="U120" s="68"/>
      <c r="V120" s="68"/>
      <c r="W120" s="68"/>
      <c r="X120" s="68"/>
      <c r="Y120" s="33"/>
      <c r="Z120" s="15"/>
      <c r="AG120" s="16"/>
    </row>
    <row r="121" ht="14.25">
      <c r="A121" s="20">
        <v>58</v>
      </c>
      <c r="B121" s="79"/>
      <c r="C121" s="79"/>
      <c r="D121" s="68"/>
      <c r="E121" s="68"/>
      <c r="F121" s="33"/>
      <c r="G121" s="68"/>
      <c r="H121" s="32"/>
      <c r="I121" s="34"/>
      <c r="J121" s="35"/>
      <c r="K121" s="74"/>
      <c r="L121" s="35"/>
      <c r="M121" s="38"/>
      <c r="N121" s="39"/>
      <c r="O121" s="73"/>
      <c r="P121" s="68"/>
      <c r="Q121" s="68"/>
      <c r="R121" s="68"/>
      <c r="S121" s="68"/>
      <c r="T121" s="68"/>
      <c r="U121" s="68"/>
      <c r="V121" s="68"/>
      <c r="W121" s="68"/>
      <c r="X121" s="68"/>
      <c r="Y121" s="33"/>
      <c r="Z121" s="15"/>
      <c r="AG121" s="16"/>
    </row>
    <row r="122" ht="14.25">
      <c r="A122" s="20"/>
      <c r="B122" s="80"/>
      <c r="C122" s="80"/>
      <c r="D122" s="76"/>
      <c r="E122" s="77"/>
      <c r="F122" s="78"/>
      <c r="G122" s="76"/>
      <c r="H122" s="78"/>
      <c r="I122" s="51"/>
      <c r="J122" s="49"/>
      <c r="K122" s="51"/>
      <c r="L122" s="49"/>
      <c r="M122" s="51"/>
      <c r="N122" s="49"/>
      <c r="O122" s="73"/>
      <c r="P122" s="68"/>
      <c r="Q122" s="68"/>
      <c r="R122" s="68"/>
      <c r="S122" s="68"/>
      <c r="T122" s="68"/>
      <c r="U122" s="68"/>
      <c r="V122" s="68"/>
      <c r="W122" s="68"/>
      <c r="X122" s="68"/>
      <c r="Y122" s="33"/>
      <c r="Z122" s="15"/>
      <c r="AG122" s="16"/>
    </row>
    <row r="123" ht="14.25">
      <c r="A123" s="20">
        <v>59</v>
      </c>
      <c r="B123" s="79"/>
      <c r="C123" s="79"/>
      <c r="D123" s="68"/>
      <c r="E123" s="68"/>
      <c r="F123" s="33"/>
      <c r="G123" s="68"/>
      <c r="H123" s="32"/>
      <c r="I123" s="34"/>
      <c r="J123" s="35"/>
      <c r="K123" s="74"/>
      <c r="L123" s="35"/>
      <c r="M123" s="38"/>
      <c r="N123" s="39"/>
      <c r="O123" s="73"/>
      <c r="P123" s="68"/>
      <c r="Q123" s="68"/>
      <c r="R123" s="68"/>
      <c r="S123" s="68"/>
      <c r="T123" s="68"/>
      <c r="U123" s="68"/>
      <c r="V123" s="68"/>
      <c r="W123" s="68"/>
      <c r="X123" s="68"/>
      <c r="Y123" s="33"/>
      <c r="Z123" s="15"/>
      <c r="AG123" s="16"/>
    </row>
    <row r="124" ht="14.25">
      <c r="A124" s="20"/>
      <c r="B124" s="80"/>
      <c r="C124" s="80"/>
      <c r="D124" s="76"/>
      <c r="E124" s="77"/>
      <c r="F124" s="78"/>
      <c r="G124" s="76"/>
      <c r="H124" s="78"/>
      <c r="I124" s="51"/>
      <c r="J124" s="49"/>
      <c r="K124" s="51"/>
      <c r="L124" s="49"/>
      <c r="M124" s="51"/>
      <c r="N124" s="49"/>
      <c r="O124" s="73"/>
      <c r="P124" s="68"/>
      <c r="Q124" s="68"/>
      <c r="R124" s="68"/>
      <c r="S124" s="68"/>
      <c r="T124" s="68"/>
      <c r="U124" s="68"/>
      <c r="V124" s="68"/>
      <c r="W124" s="68"/>
      <c r="X124" s="68"/>
      <c r="Y124" s="33"/>
      <c r="Z124" s="15"/>
      <c r="AG124" s="16"/>
    </row>
    <row r="125" ht="14.25">
      <c r="A125" s="20">
        <v>60</v>
      </c>
      <c r="B125" s="79"/>
      <c r="C125" s="79"/>
      <c r="D125" s="68"/>
      <c r="E125" s="68"/>
      <c r="F125" s="33"/>
      <c r="G125" s="68"/>
      <c r="H125" s="32"/>
      <c r="I125" s="34"/>
      <c r="J125" s="35"/>
      <c r="K125" s="74"/>
      <c r="L125" s="35"/>
      <c r="M125" s="38"/>
      <c r="N125" s="39"/>
      <c r="O125" s="73"/>
      <c r="P125" s="68"/>
      <c r="Q125" s="68"/>
      <c r="R125" s="68"/>
      <c r="S125" s="68"/>
      <c r="T125" s="68"/>
      <c r="U125" s="68"/>
      <c r="V125" s="68"/>
      <c r="W125" s="68"/>
      <c r="X125" s="68"/>
      <c r="Y125" s="33"/>
      <c r="Z125" s="15"/>
      <c r="AG125" s="16"/>
    </row>
    <row r="126" ht="14.25">
      <c r="A126" s="20"/>
      <c r="B126" s="80"/>
      <c r="C126" s="80"/>
      <c r="D126" s="76"/>
      <c r="E126" s="77"/>
      <c r="F126" s="78"/>
      <c r="G126" s="76"/>
      <c r="H126" s="78"/>
      <c r="I126" s="51"/>
      <c r="J126" s="49"/>
      <c r="K126" s="51"/>
      <c r="L126" s="49"/>
      <c r="M126" s="51"/>
      <c r="N126" s="49"/>
      <c r="O126" s="73"/>
      <c r="P126" s="68"/>
      <c r="Q126" s="68"/>
      <c r="R126" s="68"/>
      <c r="S126" s="68"/>
      <c r="T126" s="68"/>
      <c r="U126" s="68"/>
      <c r="V126" s="68"/>
      <c r="W126" s="68"/>
      <c r="X126" s="68"/>
      <c r="Y126" s="33"/>
      <c r="Z126" s="15"/>
      <c r="AG126" s="16"/>
    </row>
    <row r="127" ht="14.25">
      <c r="A127" s="20">
        <v>61</v>
      </c>
      <c r="B127" s="79"/>
      <c r="C127" s="79"/>
      <c r="D127" s="68"/>
      <c r="E127" s="68"/>
      <c r="F127" s="33"/>
      <c r="G127" s="68"/>
      <c r="H127" s="32"/>
      <c r="I127" s="34"/>
      <c r="J127" s="35"/>
      <c r="K127" s="74"/>
      <c r="L127" s="35"/>
      <c r="M127" s="38"/>
      <c r="N127" s="39"/>
      <c r="O127" s="73"/>
      <c r="P127" s="68"/>
      <c r="Q127" s="68"/>
      <c r="R127" s="68"/>
      <c r="S127" s="68"/>
      <c r="T127" s="68"/>
      <c r="U127" s="68"/>
      <c r="V127" s="68"/>
      <c r="W127" s="68"/>
      <c r="X127" s="68"/>
      <c r="Y127" s="33"/>
      <c r="Z127" s="15"/>
      <c r="AG127" s="16"/>
    </row>
    <row r="128" ht="14.25">
      <c r="A128" s="20"/>
      <c r="B128" s="80"/>
      <c r="C128" s="80"/>
      <c r="D128" s="76"/>
      <c r="E128" s="77"/>
      <c r="F128" s="78"/>
      <c r="G128" s="76"/>
      <c r="H128" s="78"/>
      <c r="I128" s="51"/>
      <c r="J128" s="49"/>
      <c r="K128" s="51"/>
      <c r="L128" s="49"/>
      <c r="M128" s="51"/>
      <c r="N128" s="49"/>
      <c r="O128" s="73"/>
      <c r="P128" s="68"/>
      <c r="Q128" s="68"/>
      <c r="R128" s="68"/>
      <c r="S128" s="68"/>
      <c r="T128" s="68"/>
      <c r="U128" s="68"/>
      <c r="V128" s="68"/>
      <c r="W128" s="68"/>
      <c r="X128" s="68"/>
      <c r="Y128" s="33"/>
      <c r="Z128" s="15"/>
      <c r="AG128" s="16"/>
    </row>
    <row r="129" ht="14.25">
      <c r="A129" s="20">
        <v>62</v>
      </c>
      <c r="B129" s="79"/>
      <c r="C129" s="79"/>
      <c r="D129" s="68"/>
      <c r="E129" s="68"/>
      <c r="F129" s="33"/>
      <c r="G129" s="68"/>
      <c r="H129" s="32"/>
      <c r="I129" s="34"/>
      <c r="J129" s="35"/>
      <c r="K129" s="74"/>
      <c r="L129" s="35"/>
      <c r="M129" s="38"/>
      <c r="N129" s="39"/>
      <c r="O129" s="73"/>
      <c r="P129" s="68"/>
      <c r="Q129" s="68"/>
      <c r="R129" s="68"/>
      <c r="S129" s="68"/>
      <c r="T129" s="68"/>
      <c r="U129" s="68"/>
      <c r="V129" s="68"/>
      <c r="W129" s="68"/>
      <c r="X129" s="68"/>
      <c r="Y129" s="33"/>
      <c r="Z129" s="15"/>
      <c r="AG129" s="16"/>
    </row>
    <row r="130" ht="14.25">
      <c r="A130" s="20"/>
      <c r="B130" s="80"/>
      <c r="C130" s="80"/>
      <c r="D130" s="76"/>
      <c r="E130" s="77"/>
      <c r="F130" s="78"/>
      <c r="G130" s="76"/>
      <c r="H130" s="78"/>
      <c r="I130" s="51"/>
      <c r="J130" s="49"/>
      <c r="K130" s="51"/>
      <c r="L130" s="49"/>
      <c r="M130" s="51"/>
      <c r="N130" s="49"/>
      <c r="O130" s="73"/>
      <c r="P130" s="68"/>
      <c r="Q130" s="68"/>
      <c r="R130" s="68"/>
      <c r="S130" s="68"/>
      <c r="T130" s="68"/>
      <c r="U130" s="68"/>
      <c r="V130" s="68"/>
      <c r="W130" s="68"/>
      <c r="X130" s="68"/>
      <c r="Y130" s="33"/>
      <c r="Z130" s="15"/>
      <c r="AG130" s="16"/>
    </row>
    <row r="131" ht="14.25">
      <c r="A131" s="20">
        <v>63</v>
      </c>
      <c r="B131" s="79"/>
      <c r="C131" s="79"/>
      <c r="D131" s="68"/>
      <c r="E131" s="68"/>
      <c r="F131" s="33"/>
      <c r="G131" s="68"/>
      <c r="H131" s="32"/>
      <c r="I131" s="34"/>
      <c r="J131" s="35"/>
      <c r="K131" s="74"/>
      <c r="L131" s="35"/>
      <c r="M131" s="38"/>
      <c r="N131" s="39"/>
      <c r="O131" s="73"/>
      <c r="P131" s="68"/>
      <c r="Q131" s="68"/>
      <c r="R131" s="68"/>
      <c r="S131" s="68"/>
      <c r="T131" s="68"/>
      <c r="U131" s="68"/>
      <c r="V131" s="68"/>
      <c r="W131" s="68"/>
      <c r="X131" s="68"/>
      <c r="Y131" s="33"/>
      <c r="Z131" s="15"/>
      <c r="AG131" s="16"/>
    </row>
    <row r="132" ht="14.25">
      <c r="A132" s="20"/>
      <c r="B132" s="80"/>
      <c r="C132" s="80"/>
      <c r="D132" s="76"/>
      <c r="E132" s="77"/>
      <c r="F132" s="78"/>
      <c r="G132" s="76"/>
      <c r="H132" s="78"/>
      <c r="I132" s="51"/>
      <c r="J132" s="49"/>
      <c r="K132" s="51"/>
      <c r="L132" s="49"/>
      <c r="M132" s="51"/>
      <c r="N132" s="49"/>
      <c r="O132" s="73"/>
      <c r="P132" s="68"/>
      <c r="Q132" s="68"/>
      <c r="R132" s="68"/>
      <c r="S132" s="68"/>
      <c r="T132" s="68"/>
      <c r="U132" s="68"/>
      <c r="V132" s="68"/>
      <c r="W132" s="68"/>
      <c r="X132" s="68"/>
      <c r="Y132" s="33"/>
      <c r="Z132" s="15"/>
      <c r="AG132" s="16"/>
    </row>
    <row r="133" ht="14.25">
      <c r="A133" s="20">
        <v>64</v>
      </c>
      <c r="B133" s="79"/>
      <c r="C133" s="79"/>
      <c r="D133" s="68"/>
      <c r="E133" s="68"/>
      <c r="F133" s="33"/>
      <c r="G133" s="68"/>
      <c r="H133" s="32"/>
      <c r="I133" s="34"/>
      <c r="J133" s="35"/>
      <c r="K133" s="74"/>
      <c r="L133" s="35"/>
      <c r="M133" s="38"/>
      <c r="N133" s="39"/>
      <c r="O133" s="73"/>
      <c r="P133" s="68"/>
      <c r="Q133" s="68"/>
      <c r="R133" s="68"/>
      <c r="S133" s="68"/>
      <c r="T133" s="68"/>
      <c r="U133" s="68"/>
      <c r="V133" s="68"/>
      <c r="W133" s="68"/>
      <c r="X133" s="68"/>
      <c r="Y133" s="33"/>
      <c r="Z133" s="15"/>
      <c r="AG133" s="16"/>
    </row>
    <row r="134" ht="14.25">
      <c r="A134" s="20"/>
      <c r="B134" s="80"/>
      <c r="C134" s="80"/>
      <c r="D134" s="76"/>
      <c r="E134" s="77"/>
      <c r="F134" s="78"/>
      <c r="G134" s="76"/>
      <c r="H134" s="78"/>
      <c r="I134" s="51"/>
      <c r="J134" s="49"/>
      <c r="K134" s="51"/>
      <c r="L134" s="49"/>
      <c r="M134" s="51"/>
      <c r="N134" s="49"/>
      <c r="O134" s="73"/>
      <c r="P134" s="68"/>
      <c r="Q134" s="68"/>
      <c r="R134" s="68"/>
      <c r="S134" s="68"/>
      <c r="T134" s="68"/>
      <c r="U134" s="68"/>
      <c r="V134" s="68"/>
      <c r="W134" s="68"/>
      <c r="X134" s="68"/>
      <c r="Y134" s="33"/>
      <c r="Z134" s="15"/>
      <c r="AG134" s="16"/>
    </row>
    <row r="135" ht="14.25">
      <c r="A135" s="20">
        <v>65</v>
      </c>
      <c r="B135" s="79"/>
      <c r="C135" s="79"/>
      <c r="D135" s="68"/>
      <c r="E135" s="68"/>
      <c r="F135" s="33"/>
      <c r="G135" s="68"/>
      <c r="H135" s="32"/>
      <c r="I135" s="34"/>
      <c r="J135" s="35"/>
      <c r="K135" s="74"/>
      <c r="L135" s="35"/>
      <c r="M135" s="38"/>
      <c r="N135" s="39"/>
      <c r="O135" s="73"/>
      <c r="P135" s="68"/>
      <c r="Q135" s="68"/>
      <c r="R135" s="68"/>
      <c r="S135" s="68"/>
      <c r="T135" s="68"/>
      <c r="U135" s="68"/>
      <c r="V135" s="68"/>
      <c r="W135" s="68"/>
      <c r="X135" s="68"/>
      <c r="Y135" s="33"/>
      <c r="Z135" s="15"/>
      <c r="AG135" s="16"/>
    </row>
    <row r="136" ht="14.25">
      <c r="A136" s="20"/>
      <c r="B136" s="80"/>
      <c r="C136" s="80"/>
      <c r="D136" s="76"/>
      <c r="E136" s="77"/>
      <c r="F136" s="78"/>
      <c r="G136" s="76"/>
      <c r="H136" s="78"/>
      <c r="I136" s="51"/>
      <c r="J136" s="49"/>
      <c r="K136" s="51"/>
      <c r="L136" s="49"/>
      <c r="M136" s="51"/>
      <c r="N136" s="49"/>
      <c r="O136" s="73"/>
      <c r="P136" s="68"/>
      <c r="Q136" s="68"/>
      <c r="R136" s="68"/>
      <c r="S136" s="68"/>
      <c r="T136" s="68"/>
      <c r="U136" s="68"/>
      <c r="V136" s="68"/>
      <c r="W136" s="68"/>
      <c r="X136" s="68"/>
      <c r="Y136" s="33"/>
      <c r="Z136" s="15"/>
      <c r="AG136" s="16"/>
    </row>
    <row r="137" ht="14.25">
      <c r="A137" s="20">
        <v>66</v>
      </c>
      <c r="B137" s="79"/>
      <c r="C137" s="79"/>
      <c r="D137" s="68"/>
      <c r="E137" s="68"/>
      <c r="F137" s="33"/>
      <c r="G137" s="68"/>
      <c r="H137" s="32"/>
      <c r="I137" s="34"/>
      <c r="J137" s="35"/>
      <c r="K137" s="74"/>
      <c r="L137" s="35"/>
      <c r="M137" s="38"/>
      <c r="N137" s="39"/>
      <c r="O137" s="73"/>
      <c r="P137" s="68"/>
      <c r="Q137" s="68"/>
      <c r="R137" s="68"/>
      <c r="S137" s="68"/>
      <c r="T137" s="68"/>
      <c r="U137" s="68"/>
      <c r="V137" s="68"/>
      <c r="W137" s="68"/>
      <c r="X137" s="68"/>
      <c r="Y137" s="33"/>
      <c r="Z137" s="15"/>
      <c r="AG137" s="16"/>
    </row>
    <row r="138" ht="14.25">
      <c r="A138" s="20"/>
      <c r="B138" s="80"/>
      <c r="C138" s="80"/>
      <c r="D138" s="76"/>
      <c r="E138" s="77"/>
      <c r="F138" s="78"/>
      <c r="G138" s="76"/>
      <c r="H138" s="78"/>
      <c r="I138" s="51"/>
      <c r="J138" s="49"/>
      <c r="K138" s="51"/>
      <c r="L138" s="49"/>
      <c r="M138" s="51"/>
      <c r="N138" s="49"/>
      <c r="O138" s="73"/>
      <c r="P138" s="68"/>
      <c r="Q138" s="68"/>
      <c r="R138" s="68"/>
      <c r="S138" s="68"/>
      <c r="T138" s="68"/>
      <c r="U138" s="68"/>
      <c r="V138" s="68"/>
      <c r="W138" s="68"/>
      <c r="X138" s="68"/>
      <c r="Y138" s="33"/>
      <c r="Z138" s="15"/>
      <c r="AG138" s="16"/>
    </row>
    <row r="139" ht="14.25">
      <c r="A139" s="20">
        <v>67</v>
      </c>
      <c r="B139" s="79"/>
      <c r="C139" s="79"/>
      <c r="D139" s="68"/>
      <c r="E139" s="68"/>
      <c r="F139" s="33"/>
      <c r="G139" s="68"/>
      <c r="H139" s="32"/>
      <c r="I139" s="74"/>
      <c r="J139" s="35"/>
      <c r="K139" s="81"/>
      <c r="L139" s="35"/>
      <c r="M139" s="38"/>
      <c r="N139" s="39"/>
      <c r="O139" s="73"/>
      <c r="P139" s="68"/>
      <c r="Q139" s="68"/>
      <c r="R139" s="68"/>
      <c r="S139" s="68"/>
      <c r="T139" s="68"/>
      <c r="U139" s="68"/>
      <c r="V139" s="68"/>
      <c r="W139" s="68"/>
      <c r="X139" s="68"/>
      <c r="Y139" s="33"/>
      <c r="Z139" s="15"/>
      <c r="AG139" s="16"/>
    </row>
    <row r="140" ht="14.25">
      <c r="A140" s="20"/>
      <c r="B140" s="80"/>
      <c r="C140" s="80"/>
      <c r="D140" s="76"/>
      <c r="E140" s="77"/>
      <c r="F140" s="78"/>
      <c r="G140" s="76"/>
      <c r="H140" s="78"/>
      <c r="I140" s="51"/>
      <c r="J140" s="49"/>
      <c r="K140" s="51"/>
      <c r="L140" s="49"/>
      <c r="M140" s="51"/>
      <c r="N140" s="49"/>
      <c r="O140" s="73"/>
      <c r="P140" s="68"/>
      <c r="Q140" s="68"/>
      <c r="R140" s="68"/>
      <c r="S140" s="68"/>
      <c r="T140" s="68"/>
      <c r="U140" s="68"/>
      <c r="V140" s="68"/>
      <c r="W140" s="68"/>
      <c r="X140" s="68"/>
      <c r="Y140" s="33"/>
      <c r="Z140" s="15"/>
      <c r="AG140" s="16"/>
    </row>
    <row r="141" ht="14.25">
      <c r="A141" s="20">
        <v>68</v>
      </c>
      <c r="B141" s="79"/>
      <c r="C141" s="79"/>
      <c r="D141" s="68"/>
      <c r="E141" s="68"/>
      <c r="F141" s="33"/>
      <c r="G141" s="68"/>
      <c r="H141" s="32"/>
      <c r="I141" s="34"/>
      <c r="J141" s="35"/>
      <c r="K141" s="74"/>
      <c r="L141" s="35"/>
      <c r="M141" s="38"/>
      <c r="N141" s="39"/>
      <c r="O141" s="73"/>
      <c r="P141" s="68"/>
      <c r="Q141" s="68"/>
      <c r="R141" s="68"/>
      <c r="S141" s="68"/>
      <c r="T141" s="68"/>
      <c r="U141" s="68"/>
      <c r="V141" s="68"/>
      <c r="W141" s="68"/>
      <c r="X141" s="68"/>
      <c r="Y141" s="33"/>
      <c r="Z141" s="15"/>
      <c r="AG141" s="16"/>
    </row>
    <row r="142" ht="14.25">
      <c r="A142" s="20"/>
      <c r="B142" s="80"/>
      <c r="C142" s="80"/>
      <c r="D142" s="76"/>
      <c r="E142" s="77"/>
      <c r="F142" s="78"/>
      <c r="G142" s="76"/>
      <c r="H142" s="78"/>
      <c r="I142" s="51"/>
      <c r="J142" s="49"/>
      <c r="K142" s="51"/>
      <c r="L142" s="49"/>
      <c r="M142" s="51"/>
      <c r="N142" s="49"/>
      <c r="O142" s="73"/>
      <c r="P142" s="68"/>
      <c r="Q142" s="68"/>
      <c r="R142" s="68"/>
      <c r="S142" s="68"/>
      <c r="T142" s="68"/>
      <c r="U142" s="68"/>
      <c r="V142" s="68"/>
      <c r="W142" s="68"/>
      <c r="X142" s="68"/>
      <c r="Y142" s="33"/>
      <c r="Z142" s="15"/>
      <c r="AG142" s="16"/>
    </row>
    <row r="143" ht="14.25">
      <c r="A143" s="20">
        <v>69</v>
      </c>
      <c r="B143" s="79"/>
      <c r="C143" s="79"/>
      <c r="D143" s="68"/>
      <c r="E143" s="68"/>
      <c r="F143" s="33"/>
      <c r="G143" s="68"/>
      <c r="H143" s="32"/>
      <c r="I143" s="74"/>
      <c r="J143" s="35"/>
      <c r="K143" s="74"/>
      <c r="L143" s="35"/>
      <c r="M143" s="38"/>
      <c r="N143" s="39"/>
      <c r="O143" s="73"/>
      <c r="P143" s="68"/>
      <c r="Q143" s="68"/>
      <c r="R143" s="68"/>
      <c r="S143" s="68"/>
      <c r="T143" s="68"/>
      <c r="U143" s="68"/>
      <c r="V143" s="68"/>
      <c r="W143" s="68"/>
      <c r="X143" s="68"/>
      <c r="Y143" s="33"/>
      <c r="Z143" s="15"/>
      <c r="AG143" s="16"/>
    </row>
    <row r="144" ht="14.25">
      <c r="A144" s="20"/>
      <c r="B144" s="80"/>
      <c r="C144" s="80"/>
      <c r="D144" s="76"/>
      <c r="E144" s="77"/>
      <c r="F144" s="78"/>
      <c r="G144" s="76"/>
      <c r="H144" s="78"/>
      <c r="I144" s="51"/>
      <c r="J144" s="49"/>
      <c r="K144" s="51"/>
      <c r="L144" s="49"/>
      <c r="M144" s="51"/>
      <c r="N144" s="49"/>
      <c r="O144" s="73"/>
      <c r="P144" s="68"/>
      <c r="Q144" s="68"/>
      <c r="R144" s="68"/>
      <c r="S144" s="68"/>
      <c r="T144" s="68"/>
      <c r="U144" s="68"/>
      <c r="V144" s="68"/>
      <c r="W144" s="68"/>
      <c r="X144" s="68"/>
      <c r="Y144" s="33"/>
      <c r="Z144" s="15"/>
      <c r="AG144" s="16"/>
    </row>
    <row r="145" ht="14.25">
      <c r="A145" s="20">
        <v>70</v>
      </c>
      <c r="B145" s="79"/>
      <c r="C145" s="79"/>
      <c r="D145" s="68"/>
      <c r="E145" s="68"/>
      <c r="F145" s="33"/>
      <c r="G145" s="68"/>
      <c r="H145" s="32"/>
      <c r="I145" s="34"/>
      <c r="J145" s="35"/>
      <c r="K145" s="74"/>
      <c r="L145" s="35"/>
      <c r="M145" s="38"/>
      <c r="N145" s="39"/>
      <c r="O145" s="73"/>
      <c r="P145" s="68"/>
      <c r="Q145" s="68"/>
      <c r="R145" s="68"/>
      <c r="S145" s="68"/>
      <c r="T145" s="68"/>
      <c r="U145" s="68"/>
      <c r="V145" s="68"/>
      <c r="W145" s="68"/>
      <c r="X145" s="68"/>
      <c r="Y145" s="33"/>
      <c r="Z145" s="15"/>
      <c r="AG145" s="16"/>
    </row>
    <row r="146" ht="14.25">
      <c r="A146" s="20"/>
      <c r="B146" s="80"/>
      <c r="C146" s="80"/>
      <c r="D146" s="76"/>
      <c r="E146" s="77"/>
      <c r="F146" s="78"/>
      <c r="G146" s="76"/>
      <c r="H146" s="78"/>
      <c r="I146" s="51"/>
      <c r="J146" s="49"/>
      <c r="K146" s="51"/>
      <c r="L146" s="49"/>
      <c r="M146" s="51"/>
      <c r="N146" s="49"/>
      <c r="O146" s="73"/>
      <c r="P146" s="68"/>
      <c r="Q146" s="68"/>
      <c r="R146" s="68"/>
      <c r="S146" s="68"/>
      <c r="T146" s="68"/>
      <c r="U146" s="68"/>
      <c r="V146" s="68"/>
      <c r="W146" s="68"/>
      <c r="X146" s="68"/>
      <c r="Y146" s="33"/>
      <c r="Z146" s="15"/>
      <c r="AG146" s="16"/>
    </row>
    <row r="147" ht="14.25">
      <c r="A147" s="20">
        <v>71</v>
      </c>
      <c r="B147" s="79"/>
      <c r="C147" s="79"/>
      <c r="D147" s="68"/>
      <c r="E147" s="68"/>
      <c r="F147" s="33"/>
      <c r="G147" s="68"/>
      <c r="H147" s="32"/>
      <c r="I147" s="34"/>
      <c r="J147" s="35"/>
      <c r="K147" s="74"/>
      <c r="L147" s="35"/>
      <c r="M147" s="38"/>
      <c r="N147" s="39"/>
      <c r="O147" s="73"/>
      <c r="P147" s="68"/>
      <c r="Q147" s="68"/>
      <c r="R147" s="68"/>
      <c r="S147" s="68"/>
      <c r="T147" s="68"/>
      <c r="U147" s="68"/>
      <c r="V147" s="68"/>
      <c r="W147" s="68"/>
      <c r="X147" s="68"/>
      <c r="Y147" s="33"/>
      <c r="Z147" s="15"/>
      <c r="AG147" s="16"/>
    </row>
    <row r="148" ht="14.25">
      <c r="A148" s="20"/>
      <c r="B148" s="80"/>
      <c r="C148" s="80"/>
      <c r="D148" s="76"/>
      <c r="E148" s="77"/>
      <c r="F148" s="78"/>
      <c r="G148" s="76"/>
      <c r="H148" s="78"/>
      <c r="I148" s="51"/>
      <c r="J148" s="49"/>
      <c r="K148" s="51"/>
      <c r="L148" s="49"/>
      <c r="M148" s="51"/>
      <c r="N148" s="49"/>
      <c r="O148" s="73"/>
      <c r="P148" s="68"/>
      <c r="Q148" s="68"/>
      <c r="R148" s="68"/>
      <c r="S148" s="68"/>
      <c r="T148" s="68"/>
      <c r="U148" s="68"/>
      <c r="V148" s="68"/>
      <c r="W148" s="68"/>
      <c r="X148" s="68"/>
      <c r="Y148" s="33"/>
      <c r="Z148" s="15"/>
      <c r="AG148" s="16"/>
    </row>
    <row r="149" ht="14.25">
      <c r="A149" s="20">
        <v>72</v>
      </c>
      <c r="B149" s="79"/>
      <c r="C149" s="79"/>
      <c r="D149" s="68"/>
      <c r="E149" s="68"/>
      <c r="F149" s="33"/>
      <c r="G149" s="68"/>
      <c r="H149" s="32"/>
      <c r="I149" s="34"/>
      <c r="J149" s="35"/>
      <c r="K149" s="74"/>
      <c r="L149" s="35"/>
      <c r="M149" s="38"/>
      <c r="N149" s="39"/>
      <c r="O149" s="73"/>
      <c r="P149" s="68"/>
      <c r="Q149" s="68"/>
      <c r="R149" s="68"/>
      <c r="S149" s="68"/>
      <c r="T149" s="68"/>
      <c r="U149" s="68"/>
      <c r="V149" s="68"/>
      <c r="W149" s="68"/>
      <c r="X149" s="68"/>
      <c r="Y149" s="33"/>
      <c r="Z149" s="15"/>
      <c r="AG149" s="16"/>
    </row>
    <row r="150" ht="14.25">
      <c r="A150" s="20"/>
      <c r="B150" s="80"/>
      <c r="C150" s="80"/>
      <c r="D150" s="76"/>
      <c r="E150" s="77"/>
      <c r="F150" s="78"/>
      <c r="G150" s="76"/>
      <c r="H150" s="78"/>
      <c r="I150" s="51"/>
      <c r="J150" s="49"/>
      <c r="K150" s="51"/>
      <c r="L150" s="49"/>
      <c r="M150" s="51"/>
      <c r="N150" s="49"/>
      <c r="O150" s="73"/>
      <c r="P150" s="68"/>
      <c r="Q150" s="68"/>
      <c r="R150" s="68"/>
      <c r="S150" s="68"/>
      <c r="T150" s="68"/>
      <c r="U150" s="68"/>
      <c r="V150" s="68"/>
      <c r="W150" s="68"/>
      <c r="X150" s="68"/>
      <c r="Y150" s="33"/>
      <c r="Z150" s="15"/>
      <c r="AG150" s="16"/>
    </row>
    <row r="151" ht="14.25">
      <c r="A151" s="20">
        <v>73</v>
      </c>
      <c r="B151" s="79"/>
      <c r="C151" s="79"/>
      <c r="D151" s="68"/>
      <c r="E151" s="68"/>
      <c r="F151" s="33"/>
      <c r="G151" s="68"/>
      <c r="H151" s="32"/>
      <c r="I151" s="34"/>
      <c r="J151" s="35"/>
      <c r="K151" s="74"/>
      <c r="L151" s="35"/>
      <c r="M151" s="38"/>
      <c r="N151" s="39"/>
      <c r="O151" s="73"/>
      <c r="P151" s="68"/>
      <c r="Q151" s="68"/>
      <c r="R151" s="68"/>
      <c r="S151" s="68"/>
      <c r="T151" s="68"/>
      <c r="U151" s="68"/>
      <c r="V151" s="68"/>
      <c r="W151" s="68"/>
      <c r="X151" s="68"/>
      <c r="Y151" s="33"/>
      <c r="Z151" s="15"/>
      <c r="AG151" s="16"/>
    </row>
    <row r="152" ht="14.25">
      <c r="A152" s="20"/>
      <c r="B152" s="80"/>
      <c r="C152" s="80"/>
      <c r="D152" s="76"/>
      <c r="E152" s="77"/>
      <c r="F152" s="78"/>
      <c r="G152" s="76"/>
      <c r="H152" s="78"/>
      <c r="I152" s="51"/>
      <c r="J152" s="49"/>
      <c r="K152" s="51"/>
      <c r="L152" s="49"/>
      <c r="M152" s="51"/>
      <c r="N152" s="49"/>
      <c r="O152" s="73"/>
      <c r="P152" s="68"/>
      <c r="Q152" s="68"/>
      <c r="R152" s="68"/>
      <c r="S152" s="68"/>
      <c r="T152" s="68"/>
      <c r="U152" s="68"/>
      <c r="V152" s="68"/>
      <c r="W152" s="68"/>
      <c r="X152" s="68"/>
      <c r="Y152" s="33"/>
      <c r="Z152" s="15"/>
      <c r="AG152" s="16"/>
    </row>
    <row r="153" ht="14.25">
      <c r="A153" s="20">
        <v>74</v>
      </c>
      <c r="B153" s="79"/>
      <c r="C153" s="79"/>
      <c r="D153" s="68"/>
      <c r="E153" s="68"/>
      <c r="F153" s="33"/>
      <c r="G153" s="68"/>
      <c r="H153" s="32"/>
      <c r="I153" s="34"/>
      <c r="J153" s="35"/>
      <c r="K153" s="74"/>
      <c r="L153" s="35"/>
      <c r="M153" s="38"/>
      <c r="N153" s="39"/>
      <c r="O153" s="73"/>
      <c r="P153" s="68"/>
      <c r="Q153" s="68"/>
      <c r="R153" s="68"/>
      <c r="S153" s="68"/>
      <c r="T153" s="68"/>
      <c r="U153" s="68"/>
      <c r="V153" s="68"/>
      <c r="W153" s="68"/>
      <c r="X153" s="68"/>
      <c r="Y153" s="33"/>
      <c r="Z153" s="15"/>
      <c r="AG153" s="16"/>
    </row>
    <row r="154" ht="14.25">
      <c r="A154" s="20"/>
      <c r="B154" s="80"/>
      <c r="C154" s="80"/>
      <c r="D154" s="76"/>
      <c r="E154" s="77"/>
      <c r="F154" s="78"/>
      <c r="G154" s="76"/>
      <c r="H154" s="78"/>
      <c r="I154" s="51"/>
      <c r="J154" s="49"/>
      <c r="K154" s="51"/>
      <c r="L154" s="49"/>
      <c r="M154" s="51"/>
      <c r="N154" s="49"/>
      <c r="O154" s="73"/>
      <c r="P154" s="68"/>
      <c r="Q154" s="68"/>
      <c r="R154" s="68"/>
      <c r="S154" s="68"/>
      <c r="T154" s="68"/>
      <c r="U154" s="68"/>
      <c r="V154" s="68"/>
      <c r="W154" s="68"/>
      <c r="X154" s="68"/>
      <c r="Y154" s="33"/>
      <c r="Z154" s="15"/>
      <c r="AG154" s="16"/>
    </row>
    <row r="155" ht="14.25">
      <c r="A155" s="20">
        <v>75</v>
      </c>
      <c r="B155" s="79"/>
      <c r="C155" s="79"/>
      <c r="D155" s="68"/>
      <c r="E155" s="68"/>
      <c r="F155" s="33"/>
      <c r="G155" s="68"/>
      <c r="H155" s="32"/>
      <c r="I155" s="34"/>
      <c r="J155" s="35"/>
      <c r="K155" s="74"/>
      <c r="L155" s="35"/>
      <c r="M155" s="38"/>
      <c r="N155" s="39"/>
      <c r="O155" s="73"/>
      <c r="P155" s="68"/>
      <c r="Q155" s="68"/>
      <c r="R155" s="68"/>
      <c r="S155" s="68"/>
      <c r="T155" s="68"/>
      <c r="U155" s="68"/>
      <c r="V155" s="68"/>
      <c r="W155" s="68"/>
      <c r="X155" s="68"/>
      <c r="Y155" s="33"/>
      <c r="Z155" s="15"/>
      <c r="AG155" s="16"/>
    </row>
    <row r="156" ht="14.25">
      <c r="A156" s="20"/>
      <c r="B156" s="80"/>
      <c r="C156" s="80"/>
      <c r="D156" s="76"/>
      <c r="E156" s="77"/>
      <c r="F156" s="78"/>
      <c r="G156" s="76"/>
      <c r="H156" s="78"/>
      <c r="I156" s="51"/>
      <c r="J156" s="49"/>
      <c r="K156" s="51"/>
      <c r="L156" s="49"/>
      <c r="M156" s="51"/>
      <c r="N156" s="49"/>
      <c r="O156" s="73"/>
      <c r="P156" s="68"/>
      <c r="Q156" s="68"/>
      <c r="R156" s="68"/>
      <c r="S156" s="68"/>
      <c r="T156" s="68"/>
      <c r="U156" s="68"/>
      <c r="V156" s="68"/>
      <c r="W156" s="68"/>
      <c r="X156" s="68"/>
      <c r="Y156" s="33"/>
      <c r="Z156" s="15"/>
      <c r="AG156" s="16"/>
    </row>
    <row r="157" ht="14.25">
      <c r="A157" s="20">
        <v>76</v>
      </c>
      <c r="B157" s="79"/>
      <c r="C157" s="79"/>
      <c r="D157" s="68"/>
      <c r="E157" s="68"/>
      <c r="F157" s="33"/>
      <c r="G157" s="68"/>
      <c r="H157" s="32"/>
      <c r="I157" s="34"/>
      <c r="J157" s="35"/>
      <c r="K157" s="74"/>
      <c r="L157" s="35"/>
      <c r="M157" s="38"/>
      <c r="N157" s="39"/>
      <c r="O157" s="73"/>
      <c r="P157" s="68"/>
      <c r="Q157" s="68"/>
      <c r="R157" s="68"/>
      <c r="S157" s="68"/>
      <c r="T157" s="68"/>
      <c r="U157" s="68"/>
      <c r="V157" s="68"/>
      <c r="W157" s="68"/>
      <c r="X157" s="68"/>
      <c r="Y157" s="33"/>
      <c r="Z157" s="15"/>
      <c r="AG157" s="16"/>
    </row>
    <row r="158" ht="14.25">
      <c r="A158" s="20"/>
      <c r="B158" s="80"/>
      <c r="C158" s="80"/>
      <c r="D158" s="76"/>
      <c r="E158" s="77"/>
      <c r="F158" s="78"/>
      <c r="G158" s="76"/>
      <c r="H158" s="78"/>
      <c r="I158" s="51"/>
      <c r="J158" s="49"/>
      <c r="K158" s="51"/>
      <c r="L158" s="49"/>
      <c r="M158" s="51"/>
      <c r="N158" s="49"/>
      <c r="O158" s="73"/>
      <c r="P158" s="68"/>
      <c r="Q158" s="68"/>
      <c r="R158" s="68"/>
      <c r="S158" s="68"/>
      <c r="T158" s="68"/>
      <c r="U158" s="68"/>
      <c r="V158" s="68"/>
      <c r="W158" s="68"/>
      <c r="X158" s="68"/>
      <c r="Y158" s="33"/>
      <c r="Z158" s="15"/>
      <c r="AG158" s="16"/>
    </row>
    <row r="159" ht="14.25">
      <c r="A159" s="20">
        <v>77</v>
      </c>
      <c r="B159" s="79"/>
      <c r="C159" s="79"/>
      <c r="D159" s="68"/>
      <c r="E159" s="68"/>
      <c r="F159" s="33"/>
      <c r="G159" s="68"/>
      <c r="H159" s="32"/>
      <c r="I159" s="34"/>
      <c r="J159" s="35"/>
      <c r="K159" s="74"/>
      <c r="L159" s="35"/>
      <c r="M159" s="38"/>
      <c r="N159" s="39"/>
      <c r="O159" s="73"/>
      <c r="P159" s="68"/>
      <c r="Q159" s="68"/>
      <c r="R159" s="68"/>
      <c r="S159" s="68"/>
      <c r="T159" s="68"/>
      <c r="U159" s="68"/>
      <c r="V159" s="68"/>
      <c r="W159" s="68"/>
      <c r="X159" s="68"/>
      <c r="Y159" s="33"/>
      <c r="Z159" s="15"/>
      <c r="AG159" s="16"/>
    </row>
    <row r="160" ht="14.25">
      <c r="A160" s="20"/>
      <c r="B160" s="80"/>
      <c r="C160" s="80"/>
      <c r="D160" s="76"/>
      <c r="E160" s="77"/>
      <c r="F160" s="78"/>
      <c r="G160" s="76"/>
      <c r="H160" s="78"/>
      <c r="I160" s="51"/>
      <c r="J160" s="49"/>
      <c r="K160" s="51"/>
      <c r="L160" s="49"/>
      <c r="M160" s="51"/>
      <c r="N160" s="49"/>
      <c r="O160" s="73"/>
      <c r="P160" s="68"/>
      <c r="Q160" s="68"/>
      <c r="R160" s="68"/>
      <c r="S160" s="68"/>
      <c r="T160" s="68"/>
      <c r="U160" s="68"/>
      <c r="V160" s="68"/>
      <c r="W160" s="68"/>
      <c r="X160" s="68"/>
      <c r="Y160" s="33"/>
      <c r="Z160" s="15"/>
      <c r="AG160" s="16"/>
    </row>
    <row r="161" ht="14.25">
      <c r="A161" s="20">
        <v>78</v>
      </c>
      <c r="B161" s="79"/>
      <c r="C161" s="79"/>
      <c r="D161" s="68"/>
      <c r="E161" s="68"/>
      <c r="F161" s="33"/>
      <c r="G161" s="68"/>
      <c r="H161" s="32"/>
      <c r="I161" s="34"/>
      <c r="J161" s="35"/>
      <c r="K161" s="74"/>
      <c r="L161" s="35"/>
      <c r="M161" s="38"/>
      <c r="N161" s="39"/>
      <c r="O161" s="73"/>
      <c r="P161" s="68"/>
      <c r="Q161" s="68"/>
      <c r="R161" s="68"/>
      <c r="S161" s="68"/>
      <c r="T161" s="68"/>
      <c r="U161" s="68"/>
      <c r="V161" s="68"/>
      <c r="W161" s="68"/>
      <c r="X161" s="68"/>
      <c r="Y161" s="33"/>
      <c r="Z161" s="15"/>
      <c r="AG161" s="16"/>
    </row>
    <row r="162" ht="14.25">
      <c r="A162" s="20"/>
      <c r="B162" s="80"/>
      <c r="C162" s="80"/>
      <c r="D162" s="76"/>
      <c r="E162" s="77"/>
      <c r="F162" s="78"/>
      <c r="G162" s="76"/>
      <c r="H162" s="78"/>
      <c r="I162" s="51"/>
      <c r="J162" s="49"/>
      <c r="K162" s="51"/>
      <c r="L162" s="49"/>
      <c r="M162" s="51"/>
      <c r="N162" s="49"/>
      <c r="O162" s="73"/>
      <c r="P162" s="68"/>
      <c r="Q162" s="68"/>
      <c r="R162" s="68"/>
      <c r="S162" s="68"/>
      <c r="T162" s="68"/>
      <c r="U162" s="68"/>
      <c r="V162" s="68"/>
      <c r="W162" s="68"/>
      <c r="X162" s="68"/>
      <c r="Y162" s="33"/>
      <c r="Z162" s="15"/>
      <c r="AG162" s="16"/>
    </row>
    <row r="163" ht="14.25">
      <c r="A163" s="20">
        <v>79</v>
      </c>
      <c r="B163" s="79"/>
      <c r="C163" s="79"/>
      <c r="D163" s="68"/>
      <c r="E163" s="68"/>
      <c r="F163" s="32"/>
      <c r="G163" s="68"/>
      <c r="H163" s="32"/>
      <c r="I163" s="34"/>
      <c r="J163" s="39"/>
      <c r="K163" s="74"/>
      <c r="L163" s="39"/>
      <c r="M163" s="38"/>
      <c r="N163" s="39"/>
      <c r="O163" s="73"/>
      <c r="P163" s="68"/>
      <c r="Q163" s="68"/>
      <c r="R163" s="68"/>
      <c r="S163" s="68"/>
      <c r="T163" s="68"/>
      <c r="U163" s="68"/>
      <c r="V163" s="68"/>
      <c r="W163" s="68"/>
      <c r="X163" s="68"/>
      <c r="Y163" s="33"/>
      <c r="Z163" s="15"/>
      <c r="AG163" s="16"/>
    </row>
    <row r="164" ht="14.25">
      <c r="A164" s="20"/>
      <c r="B164" s="80"/>
      <c r="C164" s="80"/>
      <c r="D164" s="76"/>
      <c r="E164" s="77"/>
      <c r="F164" s="78"/>
      <c r="G164" s="76"/>
      <c r="H164" s="78"/>
      <c r="I164" s="51"/>
      <c r="J164" s="49"/>
      <c r="K164" s="51"/>
      <c r="L164" s="49"/>
      <c r="M164" s="51"/>
      <c r="N164" s="49"/>
      <c r="O164" s="73"/>
      <c r="P164" s="68"/>
      <c r="Q164" s="68"/>
      <c r="R164" s="68"/>
      <c r="S164" s="68"/>
      <c r="T164" s="68"/>
      <c r="U164" s="68"/>
      <c r="V164" s="68"/>
      <c r="W164" s="68"/>
      <c r="X164" s="68"/>
      <c r="Y164" s="33"/>
      <c r="Z164" s="15"/>
      <c r="AG164" s="16"/>
    </row>
    <row r="165" ht="14.25">
      <c r="A165" s="20">
        <v>80</v>
      </c>
      <c r="B165" s="79"/>
      <c r="C165" s="79"/>
      <c r="D165" s="68"/>
      <c r="E165" s="68"/>
      <c r="F165" s="32"/>
      <c r="G165" s="68"/>
      <c r="H165" s="32"/>
      <c r="I165" s="34"/>
      <c r="J165" s="39"/>
      <c r="K165" s="74"/>
      <c r="L165" s="39"/>
      <c r="M165" s="38"/>
      <c r="N165" s="39"/>
      <c r="O165" s="73"/>
      <c r="P165" s="68"/>
      <c r="Q165" s="68"/>
      <c r="R165" s="68"/>
      <c r="S165" s="68"/>
      <c r="T165" s="68"/>
      <c r="U165" s="68"/>
      <c r="V165" s="68"/>
      <c r="W165" s="68"/>
      <c r="X165" s="68"/>
      <c r="Y165" s="33"/>
      <c r="Z165" s="15"/>
      <c r="AG165" s="16"/>
    </row>
    <row r="166" ht="14.25">
      <c r="A166" s="20"/>
      <c r="B166" s="80"/>
      <c r="C166" s="80"/>
      <c r="D166" s="76"/>
      <c r="E166" s="77"/>
      <c r="F166" s="78"/>
      <c r="G166" s="76"/>
      <c r="H166" s="78"/>
      <c r="I166" s="51"/>
      <c r="J166" s="49"/>
      <c r="K166" s="51"/>
      <c r="L166" s="49"/>
      <c r="M166" s="51"/>
      <c r="N166" s="49"/>
      <c r="O166" s="73"/>
      <c r="P166" s="68"/>
      <c r="Q166" s="68"/>
      <c r="R166" s="68"/>
      <c r="S166" s="68"/>
      <c r="T166" s="68"/>
      <c r="U166" s="68"/>
      <c r="V166" s="68"/>
      <c r="W166" s="68"/>
      <c r="X166" s="68"/>
      <c r="Y166" s="33"/>
      <c r="Z166" s="15"/>
      <c r="AG166" s="16"/>
    </row>
    <row r="167" ht="14.25">
      <c r="A167" s="20">
        <v>81</v>
      </c>
      <c r="B167" s="79"/>
      <c r="C167" s="79"/>
      <c r="D167" s="68"/>
      <c r="E167" s="68"/>
      <c r="F167" s="32"/>
      <c r="G167" s="68"/>
      <c r="H167" s="32"/>
      <c r="I167" s="34"/>
      <c r="J167" s="39"/>
      <c r="K167" s="74"/>
      <c r="L167" s="39"/>
      <c r="M167" s="38"/>
      <c r="N167" s="39"/>
      <c r="O167" s="73"/>
      <c r="P167" s="68"/>
      <c r="Q167" s="68"/>
      <c r="R167" s="68"/>
      <c r="S167" s="68"/>
      <c r="T167" s="68"/>
      <c r="U167" s="68"/>
      <c r="V167" s="68"/>
      <c r="W167" s="68"/>
      <c r="X167" s="68"/>
      <c r="Y167" s="33"/>
      <c r="Z167" s="15"/>
      <c r="AG167" s="16"/>
    </row>
    <row r="168" ht="14.25">
      <c r="A168" s="20"/>
      <c r="B168" s="80"/>
      <c r="C168" s="80"/>
      <c r="D168" s="76"/>
      <c r="E168" s="77"/>
      <c r="F168" s="78"/>
      <c r="G168" s="76"/>
      <c r="H168" s="78"/>
      <c r="I168" s="51"/>
      <c r="J168" s="49"/>
      <c r="K168" s="51"/>
      <c r="L168" s="49"/>
      <c r="M168" s="51"/>
      <c r="N168" s="49"/>
      <c r="O168" s="73"/>
      <c r="P168" s="68"/>
      <c r="Q168" s="68"/>
      <c r="R168" s="68"/>
      <c r="S168" s="68"/>
      <c r="T168" s="68"/>
      <c r="U168" s="68"/>
      <c r="V168" s="68"/>
      <c r="W168" s="68"/>
      <c r="X168" s="68"/>
      <c r="Y168" s="33"/>
      <c r="Z168" s="15"/>
      <c r="AG168" s="16"/>
    </row>
    <row r="169" ht="14.25">
      <c r="A169" s="20">
        <v>82</v>
      </c>
      <c r="B169" s="79"/>
      <c r="C169" s="79"/>
      <c r="D169" s="68"/>
      <c r="E169" s="68"/>
      <c r="F169" s="32"/>
      <c r="G169" s="68"/>
      <c r="H169" s="32"/>
      <c r="I169" s="34"/>
      <c r="J169" s="39"/>
      <c r="K169" s="74"/>
      <c r="L169" s="39"/>
      <c r="M169" s="38"/>
      <c r="N169" s="39"/>
      <c r="O169" s="73"/>
      <c r="P169" s="68"/>
      <c r="Q169" s="68"/>
      <c r="R169" s="68"/>
      <c r="S169" s="68"/>
      <c r="T169" s="68"/>
      <c r="U169" s="68"/>
      <c r="V169" s="68"/>
      <c r="W169" s="68"/>
      <c r="X169" s="68"/>
      <c r="Y169" s="33"/>
      <c r="Z169" s="15"/>
      <c r="AG169" s="16"/>
    </row>
    <row r="170" ht="14.25">
      <c r="A170" s="20"/>
      <c r="B170" s="80"/>
      <c r="C170" s="80"/>
      <c r="D170" s="76"/>
      <c r="E170" s="77"/>
      <c r="F170" s="78"/>
      <c r="G170" s="76"/>
      <c r="H170" s="78"/>
      <c r="I170" s="51"/>
      <c r="J170" s="49"/>
      <c r="K170" s="51"/>
      <c r="L170" s="49"/>
      <c r="M170" s="51"/>
      <c r="N170" s="49"/>
      <c r="O170" s="73"/>
      <c r="P170" s="68"/>
      <c r="Q170" s="68"/>
      <c r="R170" s="68"/>
      <c r="S170" s="68"/>
      <c r="T170" s="68"/>
      <c r="U170" s="68"/>
      <c r="V170" s="68"/>
      <c r="W170" s="68"/>
      <c r="X170" s="68"/>
      <c r="Y170" s="33"/>
      <c r="Z170" s="15"/>
      <c r="AG170" s="16"/>
    </row>
    <row r="171" ht="14.25">
      <c r="A171" s="20">
        <v>83</v>
      </c>
      <c r="B171" s="79"/>
      <c r="C171" s="79"/>
      <c r="D171" s="68"/>
      <c r="E171" s="68"/>
      <c r="F171" s="32"/>
      <c r="G171" s="68"/>
      <c r="H171" s="32"/>
      <c r="I171" s="34"/>
      <c r="J171" s="39"/>
      <c r="K171" s="74"/>
      <c r="L171" s="39"/>
      <c r="M171" s="38"/>
      <c r="N171" s="39"/>
      <c r="O171" s="73"/>
      <c r="P171" s="68"/>
      <c r="Q171" s="68"/>
      <c r="R171" s="68"/>
      <c r="S171" s="68"/>
      <c r="T171" s="68"/>
      <c r="U171" s="68"/>
      <c r="V171" s="68"/>
      <c r="W171" s="68"/>
      <c r="X171" s="68"/>
      <c r="Y171" s="33"/>
      <c r="Z171" s="15"/>
      <c r="AG171" s="16"/>
    </row>
    <row r="172" ht="14.25">
      <c r="A172" s="20"/>
      <c r="B172" s="80"/>
      <c r="C172" s="80"/>
      <c r="D172" s="76"/>
      <c r="E172" s="77"/>
      <c r="F172" s="78"/>
      <c r="G172" s="76"/>
      <c r="H172" s="78"/>
      <c r="I172" s="51"/>
      <c r="J172" s="49"/>
      <c r="K172" s="51"/>
      <c r="L172" s="49"/>
      <c r="M172" s="51"/>
      <c r="N172" s="49"/>
      <c r="O172" s="73"/>
      <c r="P172" s="68"/>
      <c r="Q172" s="68"/>
      <c r="R172" s="68"/>
      <c r="S172" s="68"/>
      <c r="T172" s="68"/>
      <c r="U172" s="68"/>
      <c r="V172" s="68"/>
      <c r="W172" s="68"/>
      <c r="X172" s="68"/>
      <c r="Y172" s="33"/>
      <c r="Z172" s="15"/>
      <c r="AG172" s="16"/>
    </row>
    <row r="173" ht="14.25">
      <c r="A173" s="20">
        <v>84</v>
      </c>
      <c r="B173" s="79"/>
      <c r="C173" s="79"/>
      <c r="D173" s="68"/>
      <c r="E173" s="68"/>
      <c r="F173" s="32"/>
      <c r="G173" s="68"/>
      <c r="H173" s="32"/>
      <c r="I173" s="34"/>
      <c r="J173" s="39"/>
      <c r="K173" s="74"/>
      <c r="L173" s="39"/>
      <c r="M173" s="38"/>
      <c r="N173" s="39"/>
      <c r="O173" s="73"/>
      <c r="P173" s="68"/>
      <c r="Q173" s="68"/>
      <c r="R173" s="68"/>
      <c r="S173" s="68"/>
      <c r="T173" s="68"/>
      <c r="U173" s="68"/>
      <c r="V173" s="68"/>
      <c r="W173" s="68"/>
      <c r="X173" s="68"/>
      <c r="Y173" s="33"/>
      <c r="Z173" s="15"/>
      <c r="AG173" s="16"/>
    </row>
    <row r="174" ht="14.25">
      <c r="A174" s="20"/>
      <c r="B174" s="80"/>
      <c r="C174" s="80"/>
      <c r="D174" s="76"/>
      <c r="E174" s="77"/>
      <c r="F174" s="78"/>
      <c r="G174" s="76"/>
      <c r="H174" s="78"/>
      <c r="I174" s="51"/>
      <c r="J174" s="49"/>
      <c r="K174" s="51"/>
      <c r="L174" s="49"/>
      <c r="M174" s="51"/>
      <c r="N174" s="49"/>
      <c r="O174" s="73"/>
      <c r="P174" s="68"/>
      <c r="Q174" s="68"/>
      <c r="R174" s="68"/>
      <c r="S174" s="68"/>
      <c r="T174" s="68"/>
      <c r="U174" s="68"/>
      <c r="V174" s="68"/>
      <c r="W174" s="68"/>
      <c r="X174" s="68"/>
      <c r="Y174" s="33"/>
      <c r="Z174" s="15"/>
      <c r="AG174" s="16"/>
    </row>
    <row r="175" ht="14.25">
      <c r="A175" s="20">
        <v>85</v>
      </c>
      <c r="B175" s="79"/>
      <c r="C175" s="79"/>
      <c r="D175" s="68"/>
      <c r="E175" s="68"/>
      <c r="F175" s="32"/>
      <c r="G175" s="68"/>
      <c r="H175" s="32"/>
      <c r="I175" s="34"/>
      <c r="J175" s="39"/>
      <c r="K175" s="74"/>
      <c r="L175" s="39"/>
      <c r="M175" s="38"/>
      <c r="N175" s="39"/>
      <c r="O175" s="73"/>
      <c r="P175" s="68"/>
      <c r="Q175" s="68"/>
      <c r="R175" s="68"/>
      <c r="S175" s="68"/>
      <c r="T175" s="68"/>
      <c r="U175" s="68"/>
      <c r="V175" s="68"/>
      <c r="W175" s="68"/>
      <c r="X175" s="68"/>
      <c r="Y175" s="33"/>
      <c r="Z175" s="15"/>
      <c r="AG175" s="16"/>
    </row>
    <row r="176" ht="14.25">
      <c r="A176" s="20"/>
      <c r="B176" s="80"/>
      <c r="C176" s="80"/>
      <c r="D176" s="76"/>
      <c r="E176" s="77"/>
      <c r="F176" s="78"/>
      <c r="G176" s="76"/>
      <c r="H176" s="78"/>
      <c r="I176" s="51"/>
      <c r="J176" s="49"/>
      <c r="K176" s="51"/>
      <c r="L176" s="49"/>
      <c r="M176" s="51"/>
      <c r="N176" s="49"/>
      <c r="O176" s="73"/>
      <c r="P176" s="68"/>
      <c r="Q176" s="68"/>
      <c r="R176" s="68"/>
      <c r="S176" s="68"/>
      <c r="T176" s="68"/>
      <c r="U176" s="68"/>
      <c r="V176" s="68"/>
      <c r="W176" s="68"/>
      <c r="X176" s="68"/>
      <c r="Y176" s="33"/>
      <c r="Z176" s="15"/>
      <c r="AG176" s="16"/>
    </row>
    <row r="177" ht="14.25">
      <c r="A177" s="20">
        <v>86</v>
      </c>
      <c r="B177" s="79"/>
      <c r="C177" s="79"/>
      <c r="D177" s="68"/>
      <c r="E177" s="68"/>
      <c r="F177" s="32"/>
      <c r="G177" s="68"/>
      <c r="H177" s="32"/>
      <c r="I177" s="34"/>
      <c r="J177" s="39"/>
      <c r="K177" s="74"/>
      <c r="L177" s="39"/>
      <c r="M177" s="38"/>
      <c r="N177" s="39"/>
      <c r="O177" s="73"/>
      <c r="P177" s="68"/>
      <c r="Q177" s="68"/>
      <c r="R177" s="68"/>
      <c r="S177" s="68"/>
      <c r="T177" s="68"/>
      <c r="U177" s="68"/>
      <c r="V177" s="68"/>
      <c r="W177" s="68"/>
      <c r="X177" s="68"/>
      <c r="Y177" s="33"/>
      <c r="Z177" s="15"/>
      <c r="AG177" s="16"/>
    </row>
    <row r="178" ht="14.25">
      <c r="A178" s="20"/>
      <c r="B178" s="80"/>
      <c r="C178" s="80"/>
      <c r="D178" s="76"/>
      <c r="E178" s="77"/>
      <c r="F178" s="78"/>
      <c r="G178" s="76"/>
      <c r="H178" s="78"/>
      <c r="I178" s="51"/>
      <c r="J178" s="49"/>
      <c r="K178" s="51"/>
      <c r="L178" s="49"/>
      <c r="M178" s="51"/>
      <c r="N178" s="49"/>
      <c r="O178" s="73"/>
      <c r="P178" s="68"/>
      <c r="Q178" s="68"/>
      <c r="R178" s="68"/>
      <c r="S178" s="68"/>
      <c r="T178" s="68"/>
      <c r="U178" s="68"/>
      <c r="V178" s="68"/>
      <c r="W178" s="68"/>
      <c r="X178" s="68"/>
      <c r="Y178" s="33"/>
      <c r="Z178" s="15"/>
      <c r="AG178" s="16"/>
    </row>
    <row r="179" ht="14.25">
      <c r="A179" s="20">
        <v>87</v>
      </c>
      <c r="B179" s="79"/>
      <c r="C179" s="79"/>
      <c r="D179" s="68"/>
      <c r="E179" s="68"/>
      <c r="F179" s="32"/>
      <c r="G179" s="68"/>
      <c r="H179" s="32"/>
      <c r="I179" s="34"/>
      <c r="J179" s="39"/>
      <c r="K179" s="74"/>
      <c r="L179" s="39"/>
      <c r="M179" s="38"/>
      <c r="N179" s="39"/>
      <c r="O179" s="73"/>
      <c r="P179" s="68"/>
      <c r="Q179" s="68"/>
      <c r="R179" s="68"/>
      <c r="S179" s="68"/>
      <c r="T179" s="68"/>
      <c r="U179" s="68"/>
      <c r="V179" s="68"/>
      <c r="W179" s="68"/>
      <c r="X179" s="68"/>
      <c r="Y179" s="33"/>
      <c r="Z179" s="15"/>
      <c r="AG179" s="16"/>
    </row>
    <row r="180" ht="14.25">
      <c r="A180" s="20"/>
      <c r="B180" s="80"/>
      <c r="C180" s="80"/>
      <c r="D180" s="76"/>
      <c r="E180" s="77"/>
      <c r="F180" s="78"/>
      <c r="G180" s="76"/>
      <c r="H180" s="78"/>
      <c r="I180" s="51"/>
      <c r="J180" s="49"/>
      <c r="K180" s="51"/>
      <c r="L180" s="49"/>
      <c r="M180" s="51"/>
      <c r="N180" s="49"/>
      <c r="O180" s="73"/>
      <c r="P180" s="68"/>
      <c r="Q180" s="68"/>
      <c r="R180" s="68"/>
      <c r="S180" s="68"/>
      <c r="T180" s="68"/>
      <c r="U180" s="68"/>
      <c r="V180" s="68"/>
      <c r="W180" s="68"/>
      <c r="X180" s="68"/>
      <c r="Y180" s="33"/>
      <c r="Z180" s="15"/>
      <c r="AG180" s="16"/>
    </row>
    <row r="181" ht="14.25">
      <c r="A181" s="20">
        <v>88</v>
      </c>
      <c r="B181" s="79"/>
      <c r="C181" s="79"/>
      <c r="D181" s="68"/>
      <c r="E181" s="68"/>
      <c r="F181" s="32"/>
      <c r="G181" s="68"/>
      <c r="H181" s="32"/>
      <c r="I181" s="34"/>
      <c r="J181" s="39"/>
      <c r="K181" s="74"/>
      <c r="L181" s="39"/>
      <c r="M181" s="38"/>
      <c r="N181" s="39"/>
      <c r="O181" s="73"/>
      <c r="P181" s="68"/>
      <c r="Q181" s="68"/>
      <c r="R181" s="68"/>
      <c r="S181" s="68"/>
      <c r="T181" s="68"/>
      <c r="U181" s="68"/>
      <c r="V181" s="68"/>
      <c r="W181" s="68"/>
      <c r="X181" s="68"/>
      <c r="Y181" s="33"/>
      <c r="Z181" s="15"/>
      <c r="AG181" s="16"/>
    </row>
    <row r="182" ht="14.25">
      <c r="A182" s="20"/>
      <c r="B182" s="80"/>
      <c r="C182" s="80"/>
      <c r="D182" s="76"/>
      <c r="E182" s="77"/>
      <c r="F182" s="78"/>
      <c r="G182" s="76"/>
      <c r="H182" s="78"/>
      <c r="I182" s="51"/>
      <c r="J182" s="49"/>
      <c r="K182" s="51"/>
      <c r="L182" s="49"/>
      <c r="M182" s="51"/>
      <c r="N182" s="49"/>
      <c r="O182" s="73"/>
      <c r="P182" s="68"/>
      <c r="Q182" s="68"/>
      <c r="R182" s="68"/>
      <c r="S182" s="68"/>
      <c r="T182" s="68"/>
      <c r="U182" s="68"/>
      <c r="V182" s="68"/>
      <c r="W182" s="68"/>
      <c r="X182" s="68"/>
      <c r="Y182" s="33"/>
      <c r="Z182" s="15"/>
      <c r="AG182" s="16"/>
    </row>
    <row r="183" ht="14.25">
      <c r="A183" s="20">
        <v>89</v>
      </c>
      <c r="B183" s="79"/>
      <c r="C183" s="79"/>
      <c r="D183" s="73"/>
      <c r="E183" s="68"/>
      <c r="F183" s="33"/>
      <c r="G183" s="73"/>
      <c r="H183" s="32"/>
      <c r="I183" s="38"/>
      <c r="J183" s="35"/>
      <c r="K183" s="81"/>
      <c r="L183" s="35"/>
      <c r="M183" s="81"/>
      <c r="N183" s="39"/>
      <c r="O183" s="73"/>
      <c r="P183" s="68"/>
      <c r="Q183" s="68"/>
      <c r="R183" s="68"/>
      <c r="S183" s="68"/>
      <c r="T183" s="68"/>
      <c r="U183" s="68"/>
      <c r="V183" s="68"/>
      <c r="W183" s="68"/>
      <c r="X183" s="68"/>
      <c r="Y183" s="33"/>
      <c r="Z183" s="15"/>
      <c r="AG183" s="16"/>
    </row>
    <row r="184" ht="14.25">
      <c r="A184" s="20"/>
      <c r="B184" s="80"/>
      <c r="C184" s="80"/>
      <c r="D184" s="76"/>
      <c r="E184" s="77"/>
      <c r="F184" s="78"/>
      <c r="G184" s="76"/>
      <c r="H184" s="78"/>
      <c r="I184" s="51"/>
      <c r="J184" s="49"/>
      <c r="K184" s="51"/>
      <c r="L184" s="49"/>
      <c r="M184" s="51"/>
      <c r="N184" s="49"/>
      <c r="O184" s="73"/>
      <c r="P184" s="68"/>
      <c r="Q184" s="68"/>
      <c r="R184" s="68"/>
      <c r="S184" s="68"/>
      <c r="T184" s="68"/>
      <c r="U184" s="68"/>
      <c r="V184" s="68"/>
      <c r="W184" s="68"/>
      <c r="X184" s="68"/>
      <c r="Y184" s="33"/>
      <c r="Z184" s="15"/>
      <c r="AG184" s="16"/>
    </row>
    <row r="185" ht="14.25">
      <c r="A185" s="20">
        <v>90</v>
      </c>
      <c r="B185" s="79"/>
      <c r="C185" s="79"/>
      <c r="D185" s="68"/>
      <c r="E185" s="68"/>
      <c r="F185" s="32"/>
      <c r="G185" s="68"/>
      <c r="H185" s="32"/>
      <c r="I185" s="34"/>
      <c r="J185" s="39"/>
      <c r="K185" s="74"/>
      <c r="L185" s="39"/>
      <c r="M185" s="38"/>
      <c r="N185" s="39"/>
      <c r="O185" s="73"/>
      <c r="P185" s="68"/>
      <c r="Q185" s="68"/>
      <c r="R185" s="68"/>
      <c r="S185" s="68"/>
      <c r="T185" s="68"/>
      <c r="U185" s="68"/>
      <c r="V185" s="68"/>
      <c r="W185" s="68"/>
      <c r="X185" s="68"/>
      <c r="Y185" s="33"/>
      <c r="Z185" s="15"/>
      <c r="AG185" s="16"/>
    </row>
    <row r="186" ht="14.25">
      <c r="A186" s="20"/>
      <c r="B186" s="80"/>
      <c r="C186" s="80"/>
      <c r="D186" s="76"/>
      <c r="E186" s="77"/>
      <c r="F186" s="78"/>
      <c r="G186" s="76"/>
      <c r="H186" s="78"/>
      <c r="I186" s="51"/>
      <c r="J186" s="49"/>
      <c r="K186" s="51"/>
      <c r="L186" s="49"/>
      <c r="M186" s="51"/>
      <c r="N186" s="49"/>
      <c r="O186" s="73"/>
      <c r="P186" s="68"/>
      <c r="Q186" s="68"/>
      <c r="R186" s="68"/>
      <c r="S186" s="68"/>
      <c r="T186" s="68"/>
      <c r="U186" s="68"/>
      <c r="V186" s="68"/>
      <c r="W186" s="68"/>
      <c r="X186" s="68"/>
      <c r="Y186" s="33"/>
      <c r="Z186" s="15"/>
      <c r="AG186" s="16"/>
    </row>
    <row r="187" ht="14.25">
      <c r="A187" s="20">
        <v>91</v>
      </c>
      <c r="B187" s="79"/>
      <c r="C187" s="79"/>
      <c r="D187" s="68"/>
      <c r="E187" s="68"/>
      <c r="F187" s="32"/>
      <c r="G187" s="68"/>
      <c r="H187" s="32"/>
      <c r="I187" s="34"/>
      <c r="J187" s="39"/>
      <c r="K187" s="74"/>
      <c r="L187" s="39"/>
      <c r="M187" s="38"/>
      <c r="N187" s="39"/>
      <c r="O187" s="73"/>
      <c r="P187" s="68"/>
      <c r="Q187" s="68"/>
      <c r="R187" s="68"/>
      <c r="S187" s="68"/>
      <c r="T187" s="68"/>
      <c r="U187" s="68"/>
      <c r="V187" s="68"/>
      <c r="W187" s="68"/>
      <c r="X187" s="68"/>
      <c r="Y187" s="33"/>
      <c r="Z187" s="15"/>
      <c r="AG187" s="16"/>
    </row>
    <row r="188" ht="14.25">
      <c r="A188" s="20"/>
      <c r="B188" s="80"/>
      <c r="C188" s="80"/>
      <c r="D188" s="76"/>
      <c r="E188" s="77"/>
      <c r="F188" s="78"/>
      <c r="G188" s="76"/>
      <c r="H188" s="78"/>
      <c r="I188" s="51"/>
      <c r="J188" s="49"/>
      <c r="K188" s="51"/>
      <c r="L188" s="49"/>
      <c r="M188" s="51"/>
      <c r="N188" s="49"/>
      <c r="O188" s="73"/>
      <c r="P188" s="68"/>
      <c r="Q188" s="68"/>
      <c r="R188" s="68"/>
      <c r="S188" s="68"/>
      <c r="T188" s="68"/>
      <c r="U188" s="68"/>
      <c r="V188" s="68"/>
      <c r="W188" s="68"/>
      <c r="X188" s="68"/>
      <c r="Y188" s="33"/>
      <c r="Z188" s="15"/>
      <c r="AG188" s="16"/>
    </row>
    <row r="189" ht="14.25">
      <c r="A189" s="20">
        <v>92</v>
      </c>
      <c r="B189" s="79"/>
      <c r="C189" s="79"/>
      <c r="D189" s="68"/>
      <c r="E189" s="68"/>
      <c r="F189" s="32"/>
      <c r="G189" s="68"/>
      <c r="H189" s="32"/>
      <c r="I189" s="34"/>
      <c r="J189" s="39"/>
      <c r="K189" s="74"/>
      <c r="L189" s="39"/>
      <c r="M189" s="38"/>
      <c r="N189" s="39"/>
      <c r="O189" s="73"/>
      <c r="P189" s="68"/>
      <c r="Q189" s="68"/>
      <c r="R189" s="68"/>
      <c r="S189" s="68"/>
      <c r="T189" s="68"/>
      <c r="U189" s="68"/>
      <c r="V189" s="68"/>
      <c r="W189" s="68"/>
      <c r="X189" s="68"/>
      <c r="Y189" s="33"/>
      <c r="Z189" s="15"/>
      <c r="AG189" s="16"/>
    </row>
    <row r="190" ht="14.25">
      <c r="A190" s="20"/>
      <c r="B190" s="80"/>
      <c r="C190" s="80"/>
      <c r="D190" s="76"/>
      <c r="E190" s="77"/>
      <c r="F190" s="78"/>
      <c r="G190" s="76"/>
      <c r="H190" s="78"/>
      <c r="I190" s="51"/>
      <c r="J190" s="49"/>
      <c r="K190" s="51"/>
      <c r="L190" s="49"/>
      <c r="M190" s="51"/>
      <c r="N190" s="49"/>
      <c r="O190" s="73"/>
      <c r="P190" s="68"/>
      <c r="Q190" s="68"/>
      <c r="R190" s="68"/>
      <c r="S190" s="68"/>
      <c r="T190" s="68"/>
      <c r="U190" s="68"/>
      <c r="V190" s="68"/>
      <c r="W190" s="68"/>
      <c r="X190" s="68"/>
      <c r="Y190" s="33"/>
      <c r="Z190" s="15"/>
      <c r="AG190" s="16"/>
    </row>
    <row r="191" ht="14.25">
      <c r="A191" s="20">
        <v>93</v>
      </c>
      <c r="B191" s="79"/>
      <c r="C191" s="79"/>
      <c r="D191" s="68"/>
      <c r="E191" s="68"/>
      <c r="F191" s="32"/>
      <c r="G191" s="68"/>
      <c r="H191" s="32"/>
      <c r="I191" s="34"/>
      <c r="J191" s="39"/>
      <c r="K191" s="74"/>
      <c r="L191" s="39"/>
      <c r="M191" s="38"/>
      <c r="N191" s="39"/>
      <c r="O191" s="73"/>
      <c r="P191" s="68"/>
      <c r="Q191" s="68"/>
      <c r="R191" s="68"/>
      <c r="S191" s="68"/>
      <c r="T191" s="68"/>
      <c r="U191" s="68"/>
      <c r="V191" s="68"/>
      <c r="W191" s="68"/>
      <c r="X191" s="68"/>
      <c r="Y191" s="33"/>
      <c r="Z191" s="15"/>
      <c r="AG191" s="16"/>
    </row>
    <row r="192" ht="14.25">
      <c r="A192" s="20"/>
      <c r="B192" s="80"/>
      <c r="C192" s="80"/>
      <c r="D192" s="76"/>
      <c r="E192" s="77"/>
      <c r="F192" s="78"/>
      <c r="G192" s="76"/>
      <c r="H192" s="78"/>
      <c r="I192" s="51"/>
      <c r="J192" s="49"/>
      <c r="K192" s="51"/>
      <c r="L192" s="49"/>
      <c r="M192" s="51"/>
      <c r="N192" s="49"/>
      <c r="O192" s="73"/>
      <c r="P192" s="68"/>
      <c r="Q192" s="68"/>
      <c r="R192" s="68"/>
      <c r="S192" s="68"/>
      <c r="T192" s="68"/>
      <c r="U192" s="68"/>
      <c r="V192" s="68"/>
      <c r="W192" s="68"/>
      <c r="X192" s="68"/>
      <c r="Y192" s="33"/>
      <c r="Z192" s="15"/>
      <c r="AG192" s="16"/>
    </row>
    <row r="193" ht="14.25">
      <c r="A193" s="20">
        <v>94</v>
      </c>
      <c r="B193" s="79"/>
      <c r="C193" s="79"/>
      <c r="D193" s="68"/>
      <c r="E193" s="68"/>
      <c r="F193" s="32"/>
      <c r="G193" s="68"/>
      <c r="H193" s="32"/>
      <c r="I193" s="34"/>
      <c r="J193" s="39"/>
      <c r="K193" s="74"/>
      <c r="L193" s="39"/>
      <c r="M193" s="38"/>
      <c r="N193" s="39"/>
      <c r="O193" s="73"/>
      <c r="P193" s="68"/>
      <c r="Q193" s="68"/>
      <c r="R193" s="68"/>
      <c r="S193" s="68"/>
      <c r="T193" s="68"/>
      <c r="U193" s="68"/>
      <c r="V193" s="68"/>
      <c r="W193" s="68"/>
      <c r="X193" s="68"/>
      <c r="Y193" s="33"/>
      <c r="Z193" s="15"/>
      <c r="AG193" s="16"/>
    </row>
    <row r="194" ht="14.25">
      <c r="A194" s="20"/>
      <c r="B194" s="80"/>
      <c r="C194" s="80"/>
      <c r="D194" s="76"/>
      <c r="E194" s="77"/>
      <c r="F194" s="78"/>
      <c r="G194" s="76"/>
      <c r="H194" s="78"/>
      <c r="I194" s="51"/>
      <c r="J194" s="49"/>
      <c r="K194" s="51"/>
      <c r="L194" s="49"/>
      <c r="M194" s="51"/>
      <c r="N194" s="49"/>
      <c r="O194" s="73"/>
      <c r="P194" s="68"/>
      <c r="Q194" s="68"/>
      <c r="R194" s="68"/>
      <c r="S194" s="68"/>
      <c r="T194" s="68"/>
      <c r="U194" s="68"/>
      <c r="V194" s="68"/>
      <c r="W194" s="68"/>
      <c r="X194" s="68"/>
      <c r="Y194" s="33"/>
      <c r="Z194" s="15"/>
      <c r="AG194" s="16"/>
    </row>
    <row r="195" ht="14.25">
      <c r="A195" s="20">
        <v>95</v>
      </c>
      <c r="B195" s="79"/>
      <c r="C195" s="79"/>
      <c r="D195" s="68"/>
      <c r="E195" s="68"/>
      <c r="F195" s="32"/>
      <c r="G195" s="68"/>
      <c r="H195" s="32"/>
      <c r="I195" s="34"/>
      <c r="J195" s="39"/>
      <c r="K195" s="74"/>
      <c r="L195" s="39"/>
      <c r="M195" s="38"/>
      <c r="N195" s="39"/>
      <c r="O195" s="73"/>
      <c r="P195" s="68"/>
      <c r="Q195" s="68"/>
      <c r="R195" s="68"/>
      <c r="S195" s="68"/>
      <c r="T195" s="68"/>
      <c r="U195" s="68"/>
      <c r="V195" s="68"/>
      <c r="W195" s="68"/>
      <c r="X195" s="68"/>
      <c r="Y195" s="33"/>
      <c r="Z195" s="15"/>
      <c r="AG195" s="16"/>
    </row>
    <row r="196" ht="14.25">
      <c r="A196" s="20"/>
      <c r="B196" s="80"/>
      <c r="C196" s="80"/>
      <c r="D196" s="76"/>
      <c r="E196" s="77"/>
      <c r="F196" s="78"/>
      <c r="G196" s="76"/>
      <c r="H196" s="78"/>
      <c r="I196" s="51"/>
      <c r="J196" s="49"/>
      <c r="K196" s="51"/>
      <c r="L196" s="49"/>
      <c r="M196" s="51"/>
      <c r="N196" s="49"/>
      <c r="O196" s="73"/>
      <c r="P196" s="68"/>
      <c r="Q196" s="68"/>
      <c r="R196" s="68"/>
      <c r="S196" s="68"/>
      <c r="T196" s="68"/>
      <c r="U196" s="68"/>
      <c r="V196" s="68"/>
      <c r="W196" s="68"/>
      <c r="X196" s="68"/>
      <c r="Y196" s="33"/>
      <c r="Z196" s="15"/>
      <c r="AG196" s="16"/>
    </row>
    <row r="197" ht="14.25">
      <c r="A197" s="20">
        <v>96</v>
      </c>
      <c r="B197" s="79"/>
      <c r="C197" s="79"/>
      <c r="D197" s="68"/>
      <c r="E197" s="68"/>
      <c r="F197" s="32"/>
      <c r="G197" s="68"/>
      <c r="H197" s="32"/>
      <c r="I197" s="34"/>
      <c r="J197" s="39"/>
      <c r="K197" s="74"/>
      <c r="L197" s="39"/>
      <c r="M197" s="38"/>
      <c r="N197" s="39"/>
      <c r="O197" s="73"/>
      <c r="P197" s="68"/>
      <c r="Q197" s="68"/>
      <c r="R197" s="68"/>
      <c r="S197" s="68"/>
      <c r="T197" s="68"/>
      <c r="U197" s="68"/>
      <c r="V197" s="68"/>
      <c r="W197" s="68"/>
      <c r="X197" s="68"/>
      <c r="Y197" s="33"/>
      <c r="Z197" s="15"/>
      <c r="AG197" s="16"/>
    </row>
    <row r="198" ht="14.25">
      <c r="A198" s="20"/>
      <c r="B198" s="80"/>
      <c r="C198" s="80"/>
      <c r="D198" s="76"/>
      <c r="E198" s="77"/>
      <c r="F198" s="78"/>
      <c r="G198" s="76"/>
      <c r="H198" s="78"/>
      <c r="I198" s="51"/>
      <c r="J198" s="49"/>
      <c r="K198" s="51"/>
      <c r="L198" s="49"/>
      <c r="M198" s="51"/>
      <c r="N198" s="49"/>
      <c r="O198" s="73"/>
      <c r="P198" s="68"/>
      <c r="Q198" s="68"/>
      <c r="R198" s="68"/>
      <c r="S198" s="68"/>
      <c r="T198" s="68"/>
      <c r="U198" s="68"/>
      <c r="V198" s="68"/>
      <c r="W198" s="68"/>
      <c r="X198" s="68"/>
      <c r="Y198" s="33"/>
      <c r="Z198" s="15"/>
      <c r="AG198" s="16"/>
    </row>
    <row r="199" ht="14.25">
      <c r="A199" s="20">
        <v>97</v>
      </c>
      <c r="B199" s="79"/>
      <c r="C199" s="79"/>
      <c r="D199" s="68"/>
      <c r="E199" s="68"/>
      <c r="F199" s="32"/>
      <c r="G199" s="68"/>
      <c r="H199" s="32"/>
      <c r="I199" s="34"/>
      <c r="J199" s="39"/>
      <c r="K199" s="74"/>
      <c r="L199" s="39"/>
      <c r="M199" s="38"/>
      <c r="N199" s="39"/>
      <c r="O199" s="73"/>
      <c r="P199" s="68"/>
      <c r="Q199" s="68"/>
      <c r="R199" s="68"/>
      <c r="S199" s="68"/>
      <c r="T199" s="68"/>
      <c r="U199" s="68"/>
      <c r="V199" s="68"/>
      <c r="W199" s="68"/>
      <c r="X199" s="68"/>
      <c r="Y199" s="33"/>
      <c r="Z199" s="15"/>
      <c r="AG199" s="16"/>
    </row>
    <row r="200" ht="14.25">
      <c r="A200" s="20"/>
      <c r="B200" s="80"/>
      <c r="C200" s="80"/>
      <c r="D200" s="76"/>
      <c r="E200" s="77"/>
      <c r="F200" s="78"/>
      <c r="G200" s="76"/>
      <c r="H200" s="78"/>
      <c r="I200" s="51"/>
      <c r="J200" s="49"/>
      <c r="K200" s="51"/>
      <c r="L200" s="49"/>
      <c r="M200" s="51"/>
      <c r="N200" s="49"/>
      <c r="O200" s="73"/>
      <c r="P200" s="68"/>
      <c r="Q200" s="68"/>
      <c r="R200" s="68"/>
      <c r="S200" s="68"/>
      <c r="T200" s="68"/>
      <c r="U200" s="68"/>
      <c r="V200" s="68"/>
      <c r="W200" s="68"/>
      <c r="X200" s="68"/>
      <c r="Y200" s="33"/>
      <c r="Z200" s="15"/>
      <c r="AG200" s="16"/>
    </row>
    <row r="201" ht="14.25">
      <c r="A201" s="20">
        <v>98</v>
      </c>
      <c r="B201" s="79"/>
      <c r="C201" s="79"/>
      <c r="D201" s="68"/>
      <c r="E201" s="68"/>
      <c r="F201" s="32"/>
      <c r="G201" s="68"/>
      <c r="H201" s="32"/>
      <c r="I201" s="34"/>
      <c r="J201" s="39"/>
      <c r="K201" s="74"/>
      <c r="L201" s="39"/>
      <c r="M201" s="38"/>
      <c r="N201" s="39"/>
      <c r="O201" s="73"/>
      <c r="P201" s="68"/>
      <c r="Q201" s="68"/>
      <c r="R201" s="68"/>
      <c r="S201" s="68"/>
      <c r="T201" s="68"/>
      <c r="U201" s="68"/>
      <c r="V201" s="68"/>
      <c r="W201" s="68"/>
      <c r="X201" s="68"/>
      <c r="Y201" s="33"/>
      <c r="Z201" s="15"/>
      <c r="AG201" s="16"/>
    </row>
    <row r="202" ht="14.25">
      <c r="A202" s="20"/>
      <c r="B202" s="80"/>
      <c r="C202" s="80"/>
      <c r="D202" s="76"/>
      <c r="E202" s="77"/>
      <c r="F202" s="78"/>
      <c r="G202" s="76"/>
      <c r="H202" s="78"/>
      <c r="I202" s="51"/>
      <c r="J202" s="49"/>
      <c r="K202" s="51"/>
      <c r="L202" s="49"/>
      <c r="M202" s="51"/>
      <c r="N202" s="49"/>
      <c r="O202" s="73"/>
      <c r="P202" s="68"/>
      <c r="Q202" s="68"/>
      <c r="R202" s="68"/>
      <c r="S202" s="68"/>
      <c r="T202" s="68"/>
      <c r="U202" s="68"/>
      <c r="V202" s="68"/>
      <c r="W202" s="68"/>
      <c r="X202" s="68"/>
      <c r="Y202" s="33"/>
      <c r="Z202" s="15"/>
      <c r="AG202" s="16"/>
    </row>
    <row r="203" ht="14.25">
      <c r="A203" s="20">
        <v>99</v>
      </c>
      <c r="B203" s="79"/>
      <c r="C203" s="79"/>
      <c r="D203" s="68"/>
      <c r="E203" s="68"/>
      <c r="F203" s="32"/>
      <c r="G203" s="68"/>
      <c r="H203" s="32"/>
      <c r="I203" s="34"/>
      <c r="J203" s="39"/>
      <c r="K203" s="74"/>
      <c r="L203" s="39"/>
      <c r="M203" s="38"/>
      <c r="N203" s="39"/>
      <c r="O203" s="73"/>
      <c r="P203" s="68"/>
      <c r="Q203" s="68"/>
      <c r="R203" s="68"/>
      <c r="S203" s="68"/>
      <c r="T203" s="68"/>
      <c r="U203" s="68"/>
      <c r="V203" s="68"/>
      <c r="W203" s="68"/>
      <c r="X203" s="68"/>
      <c r="Y203" s="33"/>
      <c r="Z203" s="15"/>
      <c r="AG203" s="16"/>
    </row>
    <row r="204" ht="14.25">
      <c r="A204" s="20"/>
      <c r="B204" s="80"/>
      <c r="C204" s="80"/>
      <c r="D204" s="76"/>
      <c r="E204" s="77"/>
      <c r="F204" s="78"/>
      <c r="G204" s="76"/>
      <c r="H204" s="78"/>
      <c r="I204" s="51"/>
      <c r="J204" s="49"/>
      <c r="K204" s="51"/>
      <c r="L204" s="49"/>
      <c r="M204" s="51"/>
      <c r="N204" s="49"/>
      <c r="O204" s="73"/>
      <c r="P204" s="68"/>
      <c r="Q204" s="68"/>
      <c r="R204" s="68"/>
      <c r="S204" s="68"/>
      <c r="T204" s="68"/>
      <c r="U204" s="68"/>
      <c r="V204" s="68"/>
      <c r="W204" s="68"/>
      <c r="X204" s="68"/>
      <c r="Y204" s="33"/>
      <c r="Z204" s="15"/>
      <c r="AG204" s="16"/>
    </row>
    <row r="205" ht="14.25">
      <c r="A205" s="20">
        <v>100</v>
      </c>
      <c r="B205" s="79"/>
      <c r="C205" s="79"/>
      <c r="D205" s="68"/>
      <c r="E205" s="68"/>
      <c r="F205" s="32"/>
      <c r="G205" s="68"/>
      <c r="H205" s="32"/>
      <c r="I205" s="34"/>
      <c r="J205" s="39"/>
      <c r="K205" s="74"/>
      <c r="L205" s="39"/>
      <c r="M205" s="38"/>
      <c r="N205" s="39"/>
      <c r="O205" s="73"/>
      <c r="P205" s="68"/>
      <c r="Q205" s="68"/>
      <c r="R205" s="68"/>
      <c r="S205" s="68"/>
      <c r="T205" s="68"/>
      <c r="U205" s="68"/>
      <c r="V205" s="68"/>
      <c r="W205" s="68"/>
      <c r="X205" s="68"/>
      <c r="Y205" s="33"/>
      <c r="Z205" s="15"/>
      <c r="AG205" s="16"/>
    </row>
    <row r="206" ht="14.25">
      <c r="A206" s="20"/>
      <c r="B206" s="80"/>
      <c r="C206" s="80"/>
      <c r="D206" s="76"/>
      <c r="E206" s="77"/>
      <c r="F206" s="78"/>
      <c r="G206" s="76"/>
      <c r="H206" s="78"/>
      <c r="I206" s="51"/>
      <c r="J206" s="49"/>
      <c r="K206" s="51"/>
      <c r="L206" s="49"/>
      <c r="M206" s="51"/>
      <c r="N206" s="49"/>
      <c r="O206" s="73"/>
      <c r="P206" s="68"/>
      <c r="Q206" s="68"/>
      <c r="R206" s="68"/>
      <c r="S206" s="68"/>
      <c r="T206" s="68"/>
      <c r="U206" s="68"/>
      <c r="V206" s="68"/>
      <c r="W206" s="68"/>
      <c r="X206" s="68"/>
      <c r="Y206" s="33"/>
      <c r="Z206" s="15"/>
      <c r="AG206" s="16"/>
    </row>
    <row r="207" ht="14.25">
      <c r="A207" s="20">
        <v>101</v>
      </c>
      <c r="B207" s="79"/>
      <c r="C207" s="79"/>
      <c r="D207" s="68"/>
      <c r="E207" s="68"/>
      <c r="F207" s="32"/>
      <c r="G207" s="68"/>
      <c r="H207" s="32"/>
      <c r="I207" s="34"/>
      <c r="J207" s="39"/>
      <c r="K207" s="74"/>
      <c r="L207" s="39"/>
      <c r="M207" s="38"/>
      <c r="N207" s="39"/>
      <c r="O207" s="73"/>
      <c r="P207" s="68"/>
      <c r="Q207" s="68"/>
      <c r="R207" s="68"/>
      <c r="S207" s="68"/>
      <c r="T207" s="68"/>
      <c r="U207" s="68"/>
      <c r="V207" s="68"/>
      <c r="W207" s="68"/>
      <c r="X207" s="68"/>
      <c r="Y207" s="33"/>
      <c r="Z207" s="15"/>
      <c r="AG207" s="16"/>
    </row>
    <row r="208" ht="14.25">
      <c r="A208" s="20"/>
      <c r="B208" s="80"/>
      <c r="C208" s="80"/>
      <c r="D208" s="76"/>
      <c r="E208" s="77"/>
      <c r="F208" s="78"/>
      <c r="G208" s="76"/>
      <c r="H208" s="78"/>
      <c r="I208" s="51"/>
      <c r="J208" s="49"/>
      <c r="K208" s="51"/>
      <c r="L208" s="49"/>
      <c r="M208" s="51"/>
      <c r="N208" s="49"/>
      <c r="O208" s="73"/>
      <c r="P208" s="68"/>
      <c r="Q208" s="68"/>
      <c r="R208" s="68"/>
      <c r="S208" s="68"/>
      <c r="T208" s="68"/>
      <c r="U208" s="68"/>
      <c r="V208" s="68"/>
      <c r="W208" s="68"/>
      <c r="X208" s="68"/>
      <c r="Y208" s="33"/>
      <c r="Z208" s="15"/>
      <c r="AG208" s="16"/>
    </row>
    <row r="209" ht="14.25">
      <c r="A209" s="20">
        <v>102</v>
      </c>
      <c r="B209" s="79"/>
      <c r="C209" s="79"/>
      <c r="D209" s="68"/>
      <c r="E209" s="68"/>
      <c r="F209" s="32"/>
      <c r="G209" s="68"/>
      <c r="H209" s="32"/>
      <c r="I209" s="34"/>
      <c r="J209" s="39"/>
      <c r="K209" s="74"/>
      <c r="L209" s="39"/>
      <c r="M209" s="38"/>
      <c r="N209" s="39"/>
      <c r="O209" s="73"/>
      <c r="P209" s="68"/>
      <c r="Q209" s="68"/>
      <c r="R209" s="68"/>
      <c r="S209" s="68"/>
      <c r="T209" s="68"/>
      <c r="U209" s="68"/>
      <c r="V209" s="68"/>
      <c r="W209" s="68"/>
      <c r="X209" s="68"/>
      <c r="Y209" s="33"/>
      <c r="Z209" s="15"/>
      <c r="AG209" s="16"/>
    </row>
    <row r="210" ht="14.25">
      <c r="A210" s="20"/>
      <c r="B210" s="80"/>
      <c r="C210" s="80"/>
      <c r="D210" s="76"/>
      <c r="E210" s="77"/>
      <c r="F210" s="78"/>
      <c r="G210" s="76"/>
      <c r="H210" s="78"/>
      <c r="I210" s="51"/>
      <c r="J210" s="49"/>
      <c r="K210" s="51"/>
      <c r="L210" s="49"/>
      <c r="M210" s="51"/>
      <c r="N210" s="49"/>
      <c r="O210" s="73"/>
      <c r="P210" s="68"/>
      <c r="Q210" s="68"/>
      <c r="R210" s="68"/>
      <c r="S210" s="68"/>
      <c r="T210" s="68"/>
      <c r="U210" s="68"/>
      <c r="V210" s="68"/>
      <c r="W210" s="68"/>
      <c r="X210" s="68"/>
      <c r="Y210" s="33"/>
      <c r="Z210" s="15"/>
      <c r="AG210" s="16"/>
    </row>
    <row r="211" ht="14.25">
      <c r="A211" s="20">
        <v>103</v>
      </c>
      <c r="B211" s="79"/>
      <c r="C211" s="79"/>
      <c r="D211" s="68"/>
      <c r="E211" s="68"/>
      <c r="F211" s="32"/>
      <c r="G211" s="68"/>
      <c r="H211" s="32"/>
      <c r="I211" s="34"/>
      <c r="J211" s="39"/>
      <c r="K211" s="74"/>
      <c r="L211" s="39"/>
      <c r="M211" s="38"/>
      <c r="N211" s="39"/>
      <c r="O211" s="73"/>
      <c r="P211" s="68"/>
      <c r="Q211" s="68"/>
      <c r="R211" s="68"/>
      <c r="S211" s="68"/>
      <c r="T211" s="68"/>
      <c r="U211" s="68"/>
      <c r="V211" s="68"/>
      <c r="W211" s="68"/>
      <c r="X211" s="68"/>
      <c r="Y211" s="33"/>
      <c r="Z211" s="15"/>
      <c r="AG211" s="16"/>
    </row>
    <row r="212" ht="14.25">
      <c r="A212" s="20"/>
      <c r="B212" s="80"/>
      <c r="C212" s="80"/>
      <c r="D212" s="76"/>
      <c r="E212" s="77"/>
      <c r="F212" s="78"/>
      <c r="G212" s="76"/>
      <c r="H212" s="78"/>
      <c r="I212" s="51"/>
      <c r="J212" s="49"/>
      <c r="K212" s="51"/>
      <c r="L212" s="49"/>
      <c r="M212" s="51"/>
      <c r="N212" s="49"/>
      <c r="O212" s="73"/>
      <c r="P212" s="68"/>
      <c r="Q212" s="68"/>
      <c r="R212" s="68"/>
      <c r="S212" s="68"/>
      <c r="T212" s="68"/>
      <c r="U212" s="68"/>
      <c r="V212" s="68"/>
      <c r="W212" s="68"/>
      <c r="X212" s="68"/>
      <c r="Y212" s="33"/>
      <c r="Z212" s="15"/>
      <c r="AG212" s="16"/>
    </row>
    <row r="213" ht="14.25">
      <c r="A213" s="20">
        <v>104</v>
      </c>
      <c r="B213" s="79"/>
      <c r="C213" s="79"/>
      <c r="D213" s="68"/>
      <c r="E213" s="68"/>
      <c r="F213" s="32"/>
      <c r="G213" s="68"/>
      <c r="H213" s="32"/>
      <c r="I213" s="34"/>
      <c r="J213" s="39"/>
      <c r="K213" s="74"/>
      <c r="L213" s="39"/>
      <c r="M213" s="38"/>
      <c r="N213" s="39"/>
      <c r="O213" s="73"/>
      <c r="P213" s="68"/>
      <c r="Q213" s="68"/>
      <c r="R213" s="68"/>
      <c r="S213" s="68"/>
      <c r="T213" s="68"/>
      <c r="U213" s="68"/>
      <c r="V213" s="68"/>
      <c r="W213" s="68"/>
      <c r="X213" s="68"/>
      <c r="Y213" s="33"/>
      <c r="Z213" s="15"/>
      <c r="AG213" s="16"/>
    </row>
    <row r="214" ht="14.25">
      <c r="A214" s="20"/>
      <c r="B214" s="80"/>
      <c r="C214" s="80"/>
      <c r="D214" s="76"/>
      <c r="E214" s="77"/>
      <c r="F214" s="78"/>
      <c r="G214" s="76"/>
      <c r="H214" s="78"/>
      <c r="I214" s="51"/>
      <c r="J214" s="49"/>
      <c r="K214" s="51"/>
      <c r="L214" s="49"/>
      <c r="M214" s="51"/>
      <c r="N214" s="49"/>
      <c r="O214" s="73"/>
      <c r="P214" s="68"/>
      <c r="Q214" s="68"/>
      <c r="R214" s="68"/>
      <c r="S214" s="68"/>
      <c r="T214" s="68"/>
      <c r="U214" s="68"/>
      <c r="V214" s="68"/>
      <c r="W214" s="68"/>
      <c r="X214" s="68"/>
      <c r="Y214" s="33"/>
      <c r="Z214" s="15"/>
      <c r="AG214" s="16"/>
    </row>
    <row r="215" ht="14.25">
      <c r="A215" s="20">
        <v>105</v>
      </c>
      <c r="B215" s="79"/>
      <c r="C215" s="79"/>
      <c r="D215" s="68"/>
      <c r="E215" s="68"/>
      <c r="F215" s="32"/>
      <c r="G215" s="68"/>
      <c r="H215" s="32"/>
      <c r="I215" s="34"/>
      <c r="J215" s="39"/>
      <c r="K215" s="74"/>
      <c r="L215" s="39"/>
      <c r="M215" s="38"/>
      <c r="N215" s="39"/>
      <c r="O215" s="73"/>
      <c r="P215" s="68"/>
      <c r="Q215" s="68"/>
      <c r="R215" s="68"/>
      <c r="S215" s="68"/>
      <c r="T215" s="68"/>
      <c r="U215" s="68"/>
      <c r="V215" s="68"/>
      <c r="W215" s="68"/>
      <c r="X215" s="68"/>
      <c r="Y215" s="33"/>
      <c r="Z215" s="15"/>
      <c r="AG215" s="16"/>
    </row>
    <row r="216" ht="14.25">
      <c r="A216" s="20"/>
      <c r="B216" s="80"/>
      <c r="C216" s="80"/>
      <c r="D216" s="76"/>
      <c r="E216" s="77"/>
      <c r="F216" s="78"/>
      <c r="G216" s="76"/>
      <c r="H216" s="78"/>
      <c r="I216" s="51"/>
      <c r="J216" s="49"/>
      <c r="K216" s="51"/>
      <c r="L216" s="49"/>
      <c r="M216" s="51"/>
      <c r="N216" s="49"/>
      <c r="O216" s="73"/>
      <c r="P216" s="68"/>
      <c r="Q216" s="68"/>
      <c r="R216" s="68"/>
      <c r="S216" s="68"/>
      <c r="T216" s="68"/>
      <c r="U216" s="68"/>
      <c r="V216" s="68"/>
      <c r="W216" s="68"/>
      <c r="X216" s="68"/>
      <c r="Y216" s="33"/>
      <c r="Z216" s="15"/>
      <c r="AG216" s="16"/>
    </row>
    <row r="217" ht="14.25">
      <c r="A217" s="20">
        <v>106</v>
      </c>
      <c r="B217" s="79"/>
      <c r="C217" s="79"/>
      <c r="D217" s="68"/>
      <c r="E217" s="68"/>
      <c r="F217" s="32"/>
      <c r="G217" s="68"/>
      <c r="H217" s="32"/>
      <c r="I217" s="34"/>
      <c r="J217" s="39"/>
      <c r="K217" s="74"/>
      <c r="L217" s="39"/>
      <c r="M217" s="38"/>
      <c r="N217" s="39"/>
      <c r="O217" s="73"/>
      <c r="P217" s="68"/>
      <c r="Q217" s="68"/>
      <c r="R217" s="68"/>
      <c r="S217" s="68"/>
      <c r="T217" s="68"/>
      <c r="U217" s="68"/>
      <c r="V217" s="68"/>
      <c r="W217" s="68"/>
      <c r="X217" s="68"/>
      <c r="Y217" s="33"/>
      <c r="Z217" s="15"/>
      <c r="AG217" s="16"/>
    </row>
    <row r="218" ht="14.25">
      <c r="A218" s="20"/>
      <c r="B218" s="80"/>
      <c r="C218" s="80"/>
      <c r="D218" s="76"/>
      <c r="E218" s="77"/>
      <c r="F218" s="78"/>
      <c r="G218" s="76"/>
      <c r="H218" s="78"/>
      <c r="I218" s="51"/>
      <c r="J218" s="49"/>
      <c r="K218" s="51"/>
      <c r="L218" s="49"/>
      <c r="M218" s="51"/>
      <c r="N218" s="49"/>
      <c r="O218" s="73"/>
      <c r="P218" s="68"/>
      <c r="Q218" s="68"/>
      <c r="R218" s="68"/>
      <c r="S218" s="68"/>
      <c r="T218" s="68"/>
      <c r="U218" s="68"/>
      <c r="V218" s="68"/>
      <c r="W218" s="68"/>
      <c r="X218" s="68"/>
      <c r="Y218" s="33"/>
      <c r="Z218" s="15"/>
      <c r="AG218" s="16"/>
    </row>
    <row r="219" ht="14.25">
      <c r="A219" s="20">
        <v>107</v>
      </c>
      <c r="B219" s="79"/>
      <c r="C219" s="79"/>
      <c r="D219" s="68"/>
      <c r="E219" s="68"/>
      <c r="F219" s="32"/>
      <c r="G219" s="68"/>
      <c r="H219" s="32"/>
      <c r="I219" s="34"/>
      <c r="J219" s="39"/>
      <c r="K219" s="74"/>
      <c r="L219" s="39"/>
      <c r="M219" s="38"/>
      <c r="N219" s="39"/>
      <c r="O219" s="73"/>
      <c r="P219" s="68"/>
      <c r="Q219" s="68"/>
      <c r="R219" s="68"/>
      <c r="S219" s="68"/>
      <c r="T219" s="68"/>
      <c r="U219" s="68"/>
      <c r="V219" s="68"/>
      <c r="W219" s="68"/>
      <c r="X219" s="68"/>
      <c r="Y219" s="33"/>
      <c r="Z219" s="15"/>
      <c r="AG219" s="16"/>
    </row>
    <row r="220" ht="14.25">
      <c r="A220" s="20"/>
      <c r="B220" s="80"/>
      <c r="C220" s="80"/>
      <c r="D220" s="76"/>
      <c r="E220" s="77"/>
      <c r="F220" s="78"/>
      <c r="G220" s="76"/>
      <c r="H220" s="78"/>
      <c r="I220" s="51"/>
      <c r="J220" s="49"/>
      <c r="K220" s="51"/>
      <c r="L220" s="49"/>
      <c r="M220" s="51"/>
      <c r="N220" s="49"/>
      <c r="O220" s="73"/>
      <c r="P220" s="68"/>
      <c r="Q220" s="68"/>
      <c r="R220" s="68"/>
      <c r="S220" s="68"/>
      <c r="T220" s="68"/>
      <c r="U220" s="68"/>
      <c r="V220" s="68"/>
      <c r="W220" s="68"/>
      <c r="X220" s="68"/>
      <c r="Y220" s="33"/>
      <c r="Z220" s="15"/>
      <c r="AG220" s="16"/>
    </row>
    <row r="221" ht="14.25">
      <c r="A221" s="20">
        <v>108</v>
      </c>
      <c r="B221" s="79"/>
      <c r="C221" s="79"/>
      <c r="D221" s="68"/>
      <c r="E221" s="68"/>
      <c r="F221" s="32"/>
      <c r="G221" s="68"/>
      <c r="H221" s="32"/>
      <c r="I221" s="34"/>
      <c r="J221" s="39"/>
      <c r="K221" s="74"/>
      <c r="L221" s="39"/>
      <c r="M221" s="38"/>
      <c r="N221" s="39"/>
      <c r="O221" s="73"/>
      <c r="P221" s="68"/>
      <c r="Q221" s="68"/>
      <c r="R221" s="68"/>
      <c r="S221" s="68"/>
      <c r="T221" s="68"/>
      <c r="U221" s="68"/>
      <c r="V221" s="68"/>
      <c r="W221" s="68"/>
      <c r="X221" s="68"/>
      <c r="Y221" s="33"/>
      <c r="Z221" s="15"/>
      <c r="AG221" s="16"/>
    </row>
    <row r="222" ht="14.25">
      <c r="A222" s="20"/>
      <c r="B222" s="80"/>
      <c r="C222" s="80"/>
      <c r="D222" s="76"/>
      <c r="E222" s="77"/>
      <c r="F222" s="78"/>
      <c r="G222" s="76"/>
      <c r="H222" s="78"/>
      <c r="I222" s="51"/>
      <c r="J222" s="49"/>
      <c r="K222" s="51"/>
      <c r="L222" s="49"/>
      <c r="M222" s="51"/>
      <c r="N222" s="49"/>
      <c r="O222" s="73"/>
      <c r="P222" s="68"/>
      <c r="Q222" s="68"/>
      <c r="R222" s="68"/>
      <c r="S222" s="68"/>
      <c r="T222" s="68"/>
      <c r="U222" s="68"/>
      <c r="V222" s="68"/>
      <c r="W222" s="68"/>
      <c r="X222" s="68"/>
      <c r="Y222" s="33"/>
      <c r="Z222" s="15"/>
      <c r="AG222" s="16"/>
    </row>
    <row r="223" ht="14.25">
      <c r="A223" s="20">
        <v>109</v>
      </c>
      <c r="B223" s="79"/>
      <c r="C223" s="79"/>
      <c r="D223" s="68"/>
      <c r="E223" s="68"/>
      <c r="F223" s="32"/>
      <c r="G223" s="68"/>
      <c r="H223" s="32"/>
      <c r="I223" s="34"/>
      <c r="J223" s="39"/>
      <c r="K223" s="74"/>
      <c r="L223" s="39"/>
      <c r="M223" s="38"/>
      <c r="N223" s="39"/>
      <c r="O223" s="73"/>
      <c r="P223" s="68"/>
      <c r="Q223" s="68"/>
      <c r="R223" s="68"/>
      <c r="S223" s="68"/>
      <c r="T223" s="68"/>
      <c r="U223" s="68"/>
      <c r="V223" s="68"/>
      <c r="W223" s="68"/>
      <c r="X223" s="68"/>
      <c r="Y223" s="33"/>
      <c r="Z223" s="15"/>
      <c r="AG223" s="16"/>
    </row>
    <row r="224" ht="14.25">
      <c r="A224" s="20"/>
      <c r="B224" s="80"/>
      <c r="C224" s="80"/>
      <c r="D224" s="76"/>
      <c r="E224" s="77"/>
      <c r="F224" s="78"/>
      <c r="G224" s="76"/>
      <c r="H224" s="78"/>
      <c r="I224" s="51"/>
      <c r="J224" s="49"/>
      <c r="K224" s="51"/>
      <c r="L224" s="49"/>
      <c r="M224" s="51"/>
      <c r="N224" s="49"/>
      <c r="O224" s="73"/>
      <c r="P224" s="68"/>
      <c r="Q224" s="68"/>
      <c r="R224" s="68"/>
      <c r="S224" s="68"/>
      <c r="T224" s="68"/>
      <c r="U224" s="68"/>
      <c r="V224" s="68"/>
      <c r="W224" s="68"/>
      <c r="X224" s="68"/>
      <c r="Y224" s="33"/>
      <c r="Z224" s="15"/>
      <c r="AG224" s="16"/>
    </row>
    <row r="225" ht="14.25">
      <c r="A225" s="20">
        <v>110</v>
      </c>
      <c r="B225" s="79"/>
      <c r="C225" s="79"/>
      <c r="D225" s="68"/>
      <c r="E225" s="68"/>
      <c r="F225" s="32"/>
      <c r="G225" s="68"/>
      <c r="H225" s="32"/>
      <c r="I225" s="34"/>
      <c r="J225" s="39"/>
      <c r="K225" s="74"/>
      <c r="L225" s="39"/>
      <c r="M225" s="38"/>
      <c r="N225" s="39"/>
      <c r="O225" s="73"/>
      <c r="P225" s="68"/>
      <c r="Q225" s="68"/>
      <c r="R225" s="68"/>
      <c r="S225" s="68"/>
      <c r="T225" s="68"/>
      <c r="U225" s="68"/>
      <c r="V225" s="68"/>
      <c r="W225" s="68"/>
      <c r="X225" s="68"/>
      <c r="Y225" s="33"/>
      <c r="Z225" s="15"/>
      <c r="AG225" s="16"/>
    </row>
    <row r="226" ht="14.25">
      <c r="A226" s="20"/>
      <c r="B226" s="80"/>
      <c r="C226" s="80"/>
      <c r="D226" s="76"/>
      <c r="E226" s="77"/>
      <c r="F226" s="78"/>
      <c r="G226" s="76"/>
      <c r="H226" s="78"/>
      <c r="I226" s="51"/>
      <c r="J226" s="49"/>
      <c r="K226" s="51"/>
      <c r="L226" s="49"/>
      <c r="M226" s="51"/>
      <c r="N226" s="49"/>
      <c r="O226" s="73"/>
      <c r="P226" s="68"/>
      <c r="Q226" s="68"/>
      <c r="R226" s="68"/>
      <c r="S226" s="68"/>
      <c r="T226" s="68"/>
      <c r="U226" s="68"/>
      <c r="V226" s="68"/>
      <c r="W226" s="68"/>
      <c r="X226" s="68"/>
      <c r="Y226" s="33"/>
      <c r="Z226" s="15"/>
      <c r="AG226" s="16"/>
    </row>
    <row r="227" ht="14.25">
      <c r="A227" s="20">
        <v>100</v>
      </c>
      <c r="B227" s="79"/>
      <c r="C227" s="79"/>
      <c r="D227" s="68"/>
      <c r="E227" s="68"/>
      <c r="F227" s="32"/>
      <c r="G227" s="68"/>
      <c r="H227" s="32"/>
      <c r="I227" s="34"/>
      <c r="J227" s="39"/>
      <c r="K227" s="74"/>
      <c r="L227" s="39"/>
      <c r="M227" s="38"/>
      <c r="N227" s="39"/>
      <c r="O227" s="73"/>
      <c r="P227" s="68"/>
      <c r="Q227" s="68"/>
      <c r="R227" s="68"/>
      <c r="S227" s="68"/>
      <c r="T227" s="68"/>
      <c r="U227" s="68"/>
      <c r="V227" s="68"/>
      <c r="W227" s="68"/>
      <c r="X227" s="68"/>
      <c r="Y227" s="33"/>
      <c r="Z227" s="15"/>
      <c r="AG227" s="16"/>
    </row>
    <row r="228" ht="14.25">
      <c r="A228" s="20"/>
      <c r="B228" s="80"/>
      <c r="C228" s="80"/>
      <c r="D228" s="76"/>
      <c r="E228" s="77"/>
      <c r="F228" s="78"/>
      <c r="G228" s="76"/>
      <c r="H228" s="78"/>
      <c r="I228" s="51"/>
      <c r="J228" s="49"/>
      <c r="K228" s="51"/>
      <c r="L228" s="49"/>
      <c r="M228" s="51"/>
      <c r="N228" s="49"/>
      <c r="O228" s="73"/>
      <c r="P228" s="68"/>
      <c r="Q228" s="68"/>
      <c r="R228" s="68"/>
      <c r="S228" s="68"/>
      <c r="T228" s="68"/>
      <c r="U228" s="68"/>
      <c r="V228" s="68"/>
      <c r="W228" s="68"/>
      <c r="X228" s="68"/>
      <c r="Y228" s="33"/>
      <c r="Z228" s="15"/>
      <c r="AG228" s="16"/>
    </row>
    <row r="229" ht="14.25">
      <c r="A229" s="20">
        <v>101</v>
      </c>
      <c r="B229" s="79"/>
      <c r="C229" s="79"/>
      <c r="D229" s="73"/>
      <c r="E229" s="68"/>
      <c r="F229" s="33"/>
      <c r="G229" s="73"/>
      <c r="H229" s="32"/>
      <c r="I229" s="38"/>
      <c r="J229" s="35"/>
      <c r="K229" s="81"/>
      <c r="L229" s="35"/>
      <c r="M229" s="81"/>
      <c r="N229" s="39"/>
      <c r="O229" s="73"/>
      <c r="P229" s="68"/>
      <c r="Q229" s="68"/>
      <c r="R229" s="68"/>
      <c r="S229" s="68"/>
      <c r="T229" s="68"/>
      <c r="U229" s="68"/>
      <c r="V229" s="68"/>
      <c r="W229" s="68"/>
      <c r="X229" s="68"/>
      <c r="Y229" s="33"/>
      <c r="Z229" s="15"/>
      <c r="AG229" s="16"/>
    </row>
    <row r="230" ht="14.25">
      <c r="A230" s="20"/>
      <c r="B230" s="80"/>
      <c r="C230" s="80"/>
      <c r="D230" s="76"/>
      <c r="E230" s="77"/>
      <c r="F230" s="78"/>
      <c r="G230" s="76"/>
      <c r="H230" s="78"/>
      <c r="I230" s="51"/>
      <c r="J230" s="49"/>
      <c r="K230" s="51"/>
      <c r="L230" s="49"/>
      <c r="M230" s="51"/>
      <c r="N230" s="49"/>
      <c r="O230" s="73"/>
      <c r="P230" s="68"/>
      <c r="Q230" s="68"/>
      <c r="R230" s="68"/>
      <c r="S230" s="68"/>
      <c r="T230" s="68"/>
      <c r="U230" s="68"/>
      <c r="V230" s="68"/>
      <c r="W230" s="68"/>
      <c r="X230" s="68"/>
      <c r="Y230" s="33"/>
      <c r="Z230" s="15"/>
      <c r="AG230" s="16"/>
    </row>
    <row r="231" ht="14.25">
      <c r="A231" s="20">
        <v>102</v>
      </c>
      <c r="B231" s="79"/>
      <c r="C231" s="79"/>
      <c r="D231" s="68"/>
      <c r="E231" s="68"/>
      <c r="F231" s="32"/>
      <c r="G231" s="68"/>
      <c r="H231" s="32"/>
      <c r="I231" s="34"/>
      <c r="J231" s="39"/>
      <c r="K231" s="74"/>
      <c r="L231" s="39"/>
      <c r="M231" s="38"/>
      <c r="N231" s="39"/>
      <c r="O231" s="73"/>
      <c r="P231" s="68"/>
      <c r="Q231" s="68"/>
      <c r="R231" s="68"/>
      <c r="S231" s="68"/>
      <c r="T231" s="68"/>
      <c r="U231" s="68"/>
      <c r="V231" s="68"/>
      <c r="W231" s="68"/>
      <c r="X231" s="68"/>
      <c r="Y231" s="33"/>
      <c r="Z231" s="15"/>
      <c r="AG231" s="16"/>
    </row>
    <row r="232" ht="14.25">
      <c r="A232" s="20"/>
      <c r="B232" s="80"/>
      <c r="C232" s="80"/>
      <c r="D232" s="76"/>
      <c r="E232" s="77"/>
      <c r="F232" s="78"/>
      <c r="G232" s="76"/>
      <c r="H232" s="78"/>
      <c r="I232" s="51"/>
      <c r="J232" s="49"/>
      <c r="K232" s="51"/>
      <c r="L232" s="49"/>
      <c r="M232" s="51"/>
      <c r="N232" s="49"/>
      <c r="O232" s="73"/>
      <c r="P232" s="68"/>
      <c r="Q232" s="68"/>
      <c r="R232" s="68"/>
      <c r="S232" s="68"/>
      <c r="T232" s="68"/>
      <c r="U232" s="68"/>
      <c r="V232" s="68"/>
      <c r="W232" s="68"/>
      <c r="X232" s="68"/>
      <c r="Y232" s="33"/>
      <c r="Z232" s="15"/>
      <c r="AG232" s="16"/>
    </row>
    <row r="233" ht="14.25">
      <c r="A233" s="20">
        <v>103</v>
      </c>
      <c r="B233" s="79"/>
      <c r="C233" s="79"/>
      <c r="D233" s="68"/>
      <c r="E233" s="68"/>
      <c r="F233" s="32"/>
      <c r="G233" s="68"/>
      <c r="H233" s="32"/>
      <c r="I233" s="34"/>
      <c r="J233" s="39"/>
      <c r="K233" s="74"/>
      <c r="L233" s="39"/>
      <c r="M233" s="38"/>
      <c r="N233" s="39"/>
      <c r="O233" s="73"/>
      <c r="P233" s="68"/>
      <c r="Q233" s="68"/>
      <c r="R233" s="68"/>
      <c r="S233" s="68"/>
      <c r="T233" s="68"/>
      <c r="U233" s="68"/>
      <c r="V233" s="68"/>
      <c r="W233" s="68"/>
      <c r="X233" s="68"/>
      <c r="Y233" s="33"/>
      <c r="Z233" s="15"/>
      <c r="AG233" s="16"/>
    </row>
    <row r="234" ht="14.25">
      <c r="A234" s="20"/>
      <c r="B234" s="80"/>
      <c r="C234" s="80"/>
      <c r="D234" s="76"/>
      <c r="E234" s="77"/>
      <c r="F234" s="78"/>
      <c r="G234" s="76"/>
      <c r="H234" s="78"/>
      <c r="I234" s="51"/>
      <c r="J234" s="49"/>
      <c r="K234" s="51"/>
      <c r="L234" s="49"/>
      <c r="M234" s="51"/>
      <c r="N234" s="49"/>
      <c r="O234" s="73"/>
      <c r="P234" s="68"/>
      <c r="Q234" s="68"/>
      <c r="R234" s="68"/>
      <c r="S234" s="68"/>
      <c r="T234" s="68"/>
      <c r="U234" s="68"/>
      <c r="V234" s="68"/>
      <c r="W234" s="68"/>
      <c r="X234" s="68"/>
      <c r="Y234" s="33"/>
      <c r="Z234" s="15"/>
      <c r="AG234" s="16"/>
    </row>
    <row r="235" ht="14.25">
      <c r="A235" s="20">
        <v>104</v>
      </c>
      <c r="B235" s="79"/>
      <c r="C235" s="79"/>
      <c r="D235" s="68"/>
      <c r="E235" s="68"/>
      <c r="F235" s="32"/>
      <c r="G235" s="68"/>
      <c r="H235" s="32"/>
      <c r="I235" s="34"/>
      <c r="J235" s="39"/>
      <c r="K235" s="74"/>
      <c r="L235" s="39"/>
      <c r="M235" s="38"/>
      <c r="N235" s="39"/>
      <c r="O235" s="73"/>
      <c r="P235" s="68"/>
      <c r="Q235" s="68"/>
      <c r="R235" s="68"/>
      <c r="S235" s="68"/>
      <c r="T235" s="68"/>
      <c r="U235" s="68"/>
      <c r="V235" s="68"/>
      <c r="W235" s="68"/>
      <c r="X235" s="68"/>
      <c r="Y235" s="33"/>
      <c r="Z235" s="15"/>
      <c r="AG235" s="16"/>
    </row>
    <row r="236" ht="14.25">
      <c r="A236" s="20"/>
      <c r="B236" s="80"/>
      <c r="C236" s="80"/>
      <c r="D236" s="76"/>
      <c r="E236" s="77"/>
      <c r="F236" s="78"/>
      <c r="G236" s="76"/>
      <c r="H236" s="78"/>
      <c r="I236" s="51"/>
      <c r="J236" s="49"/>
      <c r="K236" s="51"/>
      <c r="L236" s="49"/>
      <c r="M236" s="51"/>
      <c r="N236" s="49"/>
      <c r="O236" s="73"/>
      <c r="P236" s="68"/>
      <c r="Q236" s="68"/>
      <c r="R236" s="68"/>
      <c r="S236" s="68"/>
      <c r="T236" s="68"/>
      <c r="U236" s="68"/>
      <c r="V236" s="68"/>
      <c r="W236" s="68"/>
      <c r="X236" s="68"/>
      <c r="Y236" s="33"/>
      <c r="Z236" s="15"/>
      <c r="AG236" s="16"/>
    </row>
    <row r="237" ht="14.25">
      <c r="A237" s="20">
        <v>105</v>
      </c>
      <c r="B237" s="79"/>
      <c r="C237" s="79"/>
      <c r="D237" s="68"/>
      <c r="E237" s="68"/>
      <c r="F237" s="32"/>
      <c r="G237" s="68"/>
      <c r="H237" s="32"/>
      <c r="I237" s="34"/>
      <c r="J237" s="39"/>
      <c r="K237" s="74"/>
      <c r="L237" s="39"/>
      <c r="M237" s="38"/>
      <c r="N237" s="39"/>
      <c r="O237" s="73"/>
      <c r="P237" s="68"/>
      <c r="Q237" s="68"/>
      <c r="R237" s="68"/>
      <c r="S237" s="68"/>
      <c r="T237" s="68"/>
      <c r="U237" s="68"/>
      <c r="V237" s="68"/>
      <c r="W237" s="68"/>
      <c r="X237" s="68"/>
      <c r="Y237" s="33"/>
      <c r="Z237" s="15"/>
      <c r="AG237" s="16"/>
    </row>
    <row r="238" ht="14.25">
      <c r="A238" s="20"/>
      <c r="B238" s="80"/>
      <c r="C238" s="80"/>
      <c r="D238" s="76"/>
      <c r="E238" s="77"/>
      <c r="F238" s="78"/>
      <c r="G238" s="76"/>
      <c r="H238" s="78"/>
      <c r="I238" s="51"/>
      <c r="J238" s="49"/>
      <c r="K238" s="51"/>
      <c r="L238" s="49"/>
      <c r="M238" s="51"/>
      <c r="N238" s="49"/>
      <c r="O238" s="73"/>
      <c r="P238" s="68"/>
      <c r="Q238" s="68"/>
      <c r="R238" s="68"/>
      <c r="S238" s="68"/>
      <c r="T238" s="68"/>
      <c r="U238" s="68"/>
      <c r="V238" s="68"/>
      <c r="W238" s="68"/>
      <c r="X238" s="68"/>
      <c r="Y238" s="33"/>
      <c r="Z238" s="15"/>
      <c r="AG238" s="16"/>
    </row>
    <row r="239" ht="14.25">
      <c r="A239" s="20">
        <v>106</v>
      </c>
      <c r="B239" s="79"/>
      <c r="C239" s="79"/>
      <c r="D239" s="68"/>
      <c r="E239" s="68"/>
      <c r="F239" s="32"/>
      <c r="G239" s="68"/>
      <c r="H239" s="32"/>
      <c r="I239" s="34"/>
      <c r="J239" s="39"/>
      <c r="K239" s="74"/>
      <c r="L239" s="39"/>
      <c r="M239" s="38"/>
      <c r="N239" s="39"/>
      <c r="O239" s="73"/>
      <c r="P239" s="68"/>
      <c r="Q239" s="68"/>
      <c r="R239" s="68"/>
      <c r="S239" s="68"/>
      <c r="T239" s="68"/>
      <c r="U239" s="68"/>
      <c r="V239" s="68"/>
      <c r="W239" s="68"/>
      <c r="X239" s="68"/>
      <c r="Y239" s="33"/>
      <c r="Z239" s="15"/>
      <c r="AG239" s="16"/>
    </row>
    <row r="240" ht="14.25">
      <c r="A240" s="20"/>
      <c r="B240" s="80"/>
      <c r="C240" s="80"/>
      <c r="D240" s="76"/>
      <c r="E240" s="77"/>
      <c r="F240" s="78"/>
      <c r="G240" s="76"/>
      <c r="H240" s="78"/>
      <c r="I240" s="51"/>
      <c r="J240" s="49"/>
      <c r="K240" s="51"/>
      <c r="L240" s="49"/>
      <c r="M240" s="51"/>
      <c r="N240" s="49"/>
      <c r="O240" s="73"/>
      <c r="P240" s="68"/>
      <c r="Q240" s="68"/>
      <c r="R240" s="68"/>
      <c r="S240" s="68"/>
      <c r="T240" s="68"/>
      <c r="U240" s="68"/>
      <c r="V240" s="68"/>
      <c r="W240" s="68"/>
      <c r="X240" s="68"/>
      <c r="Y240" s="33"/>
      <c r="Z240" s="15"/>
      <c r="AG240" s="16"/>
    </row>
    <row r="241" ht="14.25">
      <c r="A241" s="20">
        <v>107</v>
      </c>
      <c r="B241" s="79"/>
      <c r="C241" s="79"/>
      <c r="D241" s="68"/>
      <c r="E241" s="68"/>
      <c r="F241" s="32"/>
      <c r="G241" s="68"/>
      <c r="H241" s="32"/>
      <c r="I241" s="34"/>
      <c r="J241" s="39"/>
      <c r="K241" s="74"/>
      <c r="L241" s="39"/>
      <c r="M241" s="38"/>
      <c r="N241" s="39"/>
      <c r="O241" s="73"/>
      <c r="P241" s="68"/>
      <c r="Q241" s="68"/>
      <c r="R241" s="68"/>
      <c r="S241" s="68"/>
      <c r="T241" s="68"/>
      <c r="U241" s="68"/>
      <c r="V241" s="68"/>
      <c r="W241" s="68"/>
      <c r="X241" s="68"/>
      <c r="Y241" s="33"/>
      <c r="Z241" s="15"/>
      <c r="AG241" s="16"/>
    </row>
    <row r="242" ht="14.25">
      <c r="A242" s="20"/>
      <c r="B242" s="80"/>
      <c r="C242" s="80"/>
      <c r="D242" s="76"/>
      <c r="E242" s="77"/>
      <c r="F242" s="78"/>
      <c r="G242" s="76"/>
      <c r="H242" s="78"/>
      <c r="I242" s="51"/>
      <c r="J242" s="49"/>
      <c r="K242" s="51"/>
      <c r="L242" s="49"/>
      <c r="M242" s="51"/>
      <c r="N242" s="49"/>
      <c r="O242" s="73"/>
      <c r="P242" s="68"/>
      <c r="Q242" s="68"/>
      <c r="R242" s="68"/>
      <c r="S242" s="68"/>
      <c r="T242" s="68"/>
      <c r="U242" s="68"/>
      <c r="V242" s="68"/>
      <c r="W242" s="68"/>
      <c r="X242" s="68"/>
      <c r="Y242" s="33"/>
      <c r="Z242" s="15"/>
      <c r="AG242" s="16"/>
    </row>
    <row r="243" ht="14.25">
      <c r="A243" s="20">
        <v>108</v>
      </c>
      <c r="B243" s="79"/>
      <c r="C243" s="79"/>
      <c r="D243" s="68"/>
      <c r="E243" s="68"/>
      <c r="F243" s="32"/>
      <c r="G243" s="68"/>
      <c r="H243" s="32"/>
      <c r="I243" s="34"/>
      <c r="J243" s="39"/>
      <c r="K243" s="74"/>
      <c r="L243" s="39"/>
      <c r="M243" s="38"/>
      <c r="N243" s="39"/>
      <c r="O243" s="73"/>
      <c r="P243" s="68"/>
      <c r="Q243" s="68"/>
      <c r="R243" s="68"/>
      <c r="S243" s="68"/>
      <c r="T243" s="68"/>
      <c r="U243" s="68"/>
      <c r="V243" s="68"/>
      <c r="W243" s="68"/>
      <c r="X243" s="68"/>
      <c r="Y243" s="33"/>
      <c r="Z243" s="15"/>
      <c r="AG243" s="16"/>
    </row>
    <row r="244" ht="14.25">
      <c r="A244" s="20"/>
      <c r="B244" s="80"/>
      <c r="C244" s="80"/>
      <c r="D244" s="76"/>
      <c r="E244" s="77"/>
      <c r="F244" s="78"/>
      <c r="G244" s="76"/>
      <c r="H244" s="78"/>
      <c r="I244" s="51"/>
      <c r="J244" s="49"/>
      <c r="K244" s="51"/>
      <c r="L244" s="49"/>
      <c r="M244" s="51"/>
      <c r="N244" s="49"/>
      <c r="O244" s="73"/>
      <c r="P244" s="68"/>
      <c r="Q244" s="68"/>
      <c r="R244" s="68"/>
      <c r="S244" s="68"/>
      <c r="T244" s="68"/>
      <c r="U244" s="68"/>
      <c r="V244" s="68"/>
      <c r="W244" s="68"/>
      <c r="X244" s="68"/>
      <c r="Y244" s="33"/>
      <c r="Z244" s="15"/>
      <c r="AG244" s="16"/>
    </row>
    <row r="245" ht="14.25">
      <c r="A245" s="20">
        <v>109</v>
      </c>
      <c r="B245" s="79"/>
      <c r="C245" s="79"/>
      <c r="D245" s="68"/>
      <c r="E245" s="68"/>
      <c r="F245" s="32"/>
      <c r="G245" s="68"/>
      <c r="H245" s="32"/>
      <c r="I245" s="34"/>
      <c r="J245" s="39"/>
      <c r="K245" s="74"/>
      <c r="L245" s="39"/>
      <c r="M245" s="38"/>
      <c r="N245" s="39"/>
      <c r="O245" s="73"/>
      <c r="P245" s="68"/>
      <c r="Q245" s="68"/>
      <c r="R245" s="68"/>
      <c r="S245" s="68"/>
      <c r="T245" s="68"/>
      <c r="U245" s="68"/>
      <c r="V245" s="68"/>
      <c r="W245" s="68"/>
      <c r="X245" s="68"/>
      <c r="Y245" s="33"/>
      <c r="Z245" s="15"/>
      <c r="AG245" s="16"/>
    </row>
    <row r="246" ht="14.25">
      <c r="A246" s="20"/>
      <c r="B246" s="80"/>
      <c r="C246" s="80"/>
      <c r="D246" s="76"/>
      <c r="E246" s="77"/>
      <c r="F246" s="78"/>
      <c r="G246" s="76"/>
      <c r="H246" s="78"/>
      <c r="I246" s="51"/>
      <c r="J246" s="49"/>
      <c r="K246" s="51"/>
      <c r="L246" s="49"/>
      <c r="M246" s="51"/>
      <c r="N246" s="49"/>
      <c r="O246" s="73"/>
      <c r="P246" s="68"/>
      <c r="Q246" s="68"/>
      <c r="R246" s="68"/>
      <c r="S246" s="68"/>
      <c r="T246" s="68"/>
      <c r="U246" s="68"/>
      <c r="V246" s="68"/>
      <c r="W246" s="68"/>
      <c r="X246" s="68"/>
      <c r="Y246" s="33"/>
      <c r="Z246" s="15"/>
      <c r="AG246" s="16"/>
    </row>
    <row r="247" ht="14.25">
      <c r="A247" s="20">
        <v>110</v>
      </c>
      <c r="B247" s="79"/>
      <c r="C247" s="79"/>
      <c r="D247" s="68"/>
      <c r="E247" s="68"/>
      <c r="F247" s="32"/>
      <c r="G247" s="68"/>
      <c r="H247" s="32"/>
      <c r="I247" s="34"/>
      <c r="J247" s="39"/>
      <c r="K247" s="74"/>
      <c r="L247" s="39"/>
      <c r="M247" s="38"/>
      <c r="N247" s="39"/>
      <c r="O247" s="73"/>
      <c r="P247" s="68"/>
      <c r="Q247" s="68"/>
      <c r="R247" s="68"/>
      <c r="S247" s="68"/>
      <c r="T247" s="68"/>
      <c r="U247" s="68"/>
      <c r="V247" s="68"/>
      <c r="W247" s="68"/>
      <c r="X247" s="68"/>
      <c r="Y247" s="33"/>
      <c r="Z247" s="15"/>
      <c r="AG247" s="16"/>
    </row>
    <row r="248" ht="14.25">
      <c r="A248" s="20"/>
      <c r="B248" s="80"/>
      <c r="C248" s="80"/>
      <c r="D248" s="76"/>
      <c r="E248" s="77"/>
      <c r="F248" s="78"/>
      <c r="G248" s="76"/>
      <c r="H248" s="78"/>
      <c r="I248" s="51"/>
      <c r="J248" s="49"/>
      <c r="K248" s="51"/>
      <c r="L248" s="49"/>
      <c r="M248" s="51"/>
      <c r="N248" s="49"/>
      <c r="O248" s="73"/>
      <c r="P248" s="68"/>
      <c r="Q248" s="68"/>
      <c r="R248" s="68"/>
      <c r="S248" s="68"/>
      <c r="T248" s="68"/>
      <c r="U248" s="68"/>
      <c r="V248" s="68"/>
      <c r="W248" s="68"/>
      <c r="X248" s="68"/>
      <c r="Y248" s="33"/>
      <c r="Z248" s="15"/>
      <c r="AG248" s="16"/>
    </row>
    <row r="249" ht="14.25">
      <c r="A249" s="20">
        <v>111</v>
      </c>
      <c r="B249" s="79"/>
      <c r="C249" s="79"/>
      <c r="D249" s="68"/>
      <c r="E249" s="68"/>
      <c r="F249" s="32"/>
      <c r="G249" s="68"/>
      <c r="H249" s="32"/>
      <c r="I249" s="34"/>
      <c r="J249" s="39"/>
      <c r="K249" s="74"/>
      <c r="L249" s="39"/>
      <c r="M249" s="38"/>
      <c r="N249" s="39"/>
      <c r="O249" s="73"/>
      <c r="P249" s="68"/>
      <c r="Q249" s="68"/>
      <c r="R249" s="68"/>
      <c r="S249" s="68"/>
      <c r="T249" s="68"/>
      <c r="U249" s="68"/>
      <c r="V249" s="68"/>
      <c r="W249" s="68"/>
      <c r="X249" s="68"/>
      <c r="Y249" s="33"/>
      <c r="Z249" s="15"/>
      <c r="AG249" s="16"/>
    </row>
    <row r="250" ht="14.25">
      <c r="A250" s="20"/>
      <c r="B250" s="80"/>
      <c r="C250" s="80"/>
      <c r="D250" s="76"/>
      <c r="E250" s="77"/>
      <c r="F250" s="78"/>
      <c r="G250" s="76"/>
      <c r="H250" s="78"/>
      <c r="I250" s="51"/>
      <c r="J250" s="49"/>
      <c r="K250" s="51"/>
      <c r="L250" s="49"/>
      <c r="M250" s="51"/>
      <c r="N250" s="49"/>
      <c r="O250" s="73"/>
      <c r="P250" s="68"/>
      <c r="Q250" s="68"/>
      <c r="R250" s="68"/>
      <c r="S250" s="68"/>
      <c r="T250" s="68"/>
      <c r="U250" s="68"/>
      <c r="V250" s="68"/>
      <c r="W250" s="68"/>
      <c r="X250" s="68"/>
      <c r="Y250" s="33"/>
      <c r="Z250" s="15"/>
      <c r="AG250" s="16"/>
    </row>
    <row r="251" ht="14.25">
      <c r="A251" s="20">
        <v>112</v>
      </c>
      <c r="B251" s="79"/>
      <c r="C251" s="79"/>
      <c r="D251" s="68"/>
      <c r="E251" s="68"/>
      <c r="F251" s="32"/>
      <c r="G251" s="68"/>
      <c r="H251" s="32"/>
      <c r="I251" s="34"/>
      <c r="J251" s="39"/>
      <c r="K251" s="74"/>
      <c r="L251" s="39"/>
      <c r="M251" s="38"/>
      <c r="N251" s="39"/>
      <c r="O251" s="73"/>
      <c r="P251" s="68"/>
      <c r="Q251" s="68"/>
      <c r="R251" s="68"/>
      <c r="S251" s="68"/>
      <c r="T251" s="68"/>
      <c r="U251" s="68"/>
      <c r="V251" s="68"/>
      <c r="W251" s="68"/>
      <c r="X251" s="68"/>
      <c r="Y251" s="33"/>
      <c r="Z251" s="15"/>
      <c r="AG251" s="16"/>
    </row>
    <row r="252" ht="14.25">
      <c r="A252" s="20"/>
      <c r="B252" s="80"/>
      <c r="C252" s="80"/>
      <c r="D252" s="76"/>
      <c r="E252" s="77"/>
      <c r="F252" s="78"/>
      <c r="G252" s="76"/>
      <c r="H252" s="78"/>
      <c r="I252" s="51"/>
      <c r="J252" s="49"/>
      <c r="K252" s="51"/>
      <c r="L252" s="49"/>
      <c r="M252" s="51"/>
      <c r="N252" s="49"/>
      <c r="O252" s="73"/>
      <c r="P252" s="68"/>
      <c r="Q252" s="68"/>
      <c r="R252" s="68"/>
      <c r="S252" s="68"/>
      <c r="T252" s="68"/>
      <c r="U252" s="68"/>
      <c r="V252" s="68"/>
      <c r="W252" s="68"/>
      <c r="X252" s="68"/>
      <c r="Y252" s="33"/>
      <c r="Z252" s="15"/>
      <c r="AG252" s="16"/>
    </row>
    <row r="253" ht="14.25">
      <c r="A253" s="20">
        <v>113</v>
      </c>
      <c r="B253" s="79"/>
      <c r="C253" s="79"/>
      <c r="D253" s="68"/>
      <c r="E253" s="68"/>
      <c r="F253" s="32"/>
      <c r="G253" s="68"/>
      <c r="H253" s="32"/>
      <c r="I253" s="34"/>
      <c r="J253" s="39"/>
      <c r="K253" s="74"/>
      <c r="L253" s="39"/>
      <c r="M253" s="38"/>
      <c r="N253" s="39"/>
      <c r="O253" s="73"/>
      <c r="P253" s="68"/>
      <c r="Q253" s="68"/>
      <c r="R253" s="68"/>
      <c r="S253" s="68"/>
      <c r="T253" s="68"/>
      <c r="U253" s="68"/>
      <c r="V253" s="68"/>
      <c r="W253" s="68"/>
      <c r="X253" s="68"/>
      <c r="Y253" s="33"/>
      <c r="Z253" s="15"/>
      <c r="AG253" s="16"/>
    </row>
    <row r="254" ht="14.25">
      <c r="A254" s="20"/>
      <c r="B254" s="80"/>
      <c r="C254" s="80"/>
      <c r="D254" s="76"/>
      <c r="E254" s="77"/>
      <c r="F254" s="78"/>
      <c r="G254" s="76"/>
      <c r="H254" s="78"/>
      <c r="I254" s="51"/>
      <c r="J254" s="49"/>
      <c r="K254" s="51"/>
      <c r="L254" s="49"/>
      <c r="M254" s="51"/>
      <c r="N254" s="49"/>
      <c r="O254" s="73"/>
      <c r="P254" s="68"/>
      <c r="Q254" s="68"/>
      <c r="R254" s="68"/>
      <c r="S254" s="68"/>
      <c r="T254" s="68"/>
      <c r="U254" s="68"/>
      <c r="V254" s="68"/>
      <c r="W254" s="68"/>
      <c r="X254" s="68"/>
      <c r="Y254" s="33"/>
      <c r="Z254" s="15"/>
      <c r="AG254" s="16"/>
    </row>
    <row r="255" ht="14.25">
      <c r="A255" s="20">
        <v>114</v>
      </c>
      <c r="B255" s="79"/>
      <c r="C255" s="79"/>
      <c r="D255" s="68"/>
      <c r="E255" s="68"/>
      <c r="F255" s="32"/>
      <c r="G255" s="68"/>
      <c r="H255" s="32"/>
      <c r="I255" s="34"/>
      <c r="J255" s="39"/>
      <c r="K255" s="74"/>
      <c r="L255" s="39"/>
      <c r="M255" s="38"/>
      <c r="N255" s="39"/>
      <c r="O255" s="73"/>
      <c r="P255" s="68"/>
      <c r="Q255" s="68"/>
      <c r="R255" s="68"/>
      <c r="S255" s="68"/>
      <c r="T255" s="68"/>
      <c r="U255" s="68"/>
      <c r="V255" s="68"/>
      <c r="W255" s="68"/>
      <c r="X255" s="68"/>
      <c r="Y255" s="33"/>
      <c r="Z255" s="15"/>
      <c r="AG255" s="16"/>
    </row>
    <row r="256" ht="14.25">
      <c r="A256" s="20"/>
      <c r="B256" s="80"/>
      <c r="C256" s="80"/>
      <c r="D256" s="76"/>
      <c r="E256" s="77"/>
      <c r="F256" s="78"/>
      <c r="G256" s="76"/>
      <c r="H256" s="78"/>
      <c r="I256" s="51"/>
      <c r="J256" s="49"/>
      <c r="K256" s="51"/>
      <c r="L256" s="49"/>
      <c r="M256" s="51"/>
      <c r="N256" s="49"/>
      <c r="O256" s="73"/>
      <c r="P256" s="68"/>
      <c r="Q256" s="68"/>
      <c r="R256" s="68"/>
      <c r="S256" s="68"/>
      <c r="T256" s="68"/>
      <c r="U256" s="68"/>
      <c r="V256" s="68"/>
      <c r="W256" s="68"/>
      <c r="X256" s="68"/>
      <c r="Y256" s="33"/>
      <c r="Z256" s="15"/>
      <c r="AG256" s="16"/>
    </row>
    <row r="257" ht="14.25">
      <c r="A257" s="20">
        <v>115</v>
      </c>
      <c r="B257" s="79"/>
      <c r="C257" s="79"/>
      <c r="D257" s="68"/>
      <c r="E257" s="68"/>
      <c r="F257" s="32"/>
      <c r="G257" s="68"/>
      <c r="H257" s="32"/>
      <c r="I257" s="34"/>
      <c r="J257" s="39"/>
      <c r="K257" s="74"/>
      <c r="L257" s="39"/>
      <c r="M257" s="38"/>
      <c r="N257" s="39"/>
      <c r="O257" s="73"/>
      <c r="P257" s="68"/>
      <c r="Q257" s="68"/>
      <c r="R257" s="68"/>
      <c r="S257" s="68"/>
      <c r="T257" s="68"/>
      <c r="U257" s="68"/>
      <c r="V257" s="68"/>
      <c r="W257" s="68"/>
      <c r="X257" s="68"/>
      <c r="Y257" s="33"/>
      <c r="Z257" s="15"/>
      <c r="AG257" s="16"/>
    </row>
    <row r="258" ht="14.25">
      <c r="A258" s="20"/>
      <c r="B258" s="80"/>
      <c r="C258" s="80"/>
      <c r="D258" s="76"/>
      <c r="E258" s="77"/>
      <c r="F258" s="78"/>
      <c r="G258" s="76"/>
      <c r="H258" s="78"/>
      <c r="I258" s="51"/>
      <c r="J258" s="49"/>
      <c r="K258" s="51"/>
      <c r="L258" s="49"/>
      <c r="M258" s="51"/>
      <c r="N258" s="49"/>
      <c r="O258" s="73"/>
      <c r="P258" s="68"/>
      <c r="Q258" s="68"/>
      <c r="R258" s="68"/>
      <c r="S258" s="68"/>
      <c r="T258" s="68"/>
      <c r="U258" s="68"/>
      <c r="V258" s="68"/>
      <c r="W258" s="68"/>
      <c r="X258" s="68"/>
      <c r="Y258" s="33"/>
      <c r="Z258" s="15"/>
      <c r="AG258" s="16"/>
    </row>
    <row r="259" ht="14.25">
      <c r="A259" s="20">
        <v>116</v>
      </c>
      <c r="B259" s="79"/>
      <c r="C259" s="79"/>
      <c r="D259" s="68"/>
      <c r="E259" s="68"/>
      <c r="F259" s="32"/>
      <c r="G259" s="68"/>
      <c r="H259" s="32"/>
      <c r="I259" s="34"/>
      <c r="J259" s="39"/>
      <c r="K259" s="81"/>
      <c r="L259" s="39"/>
      <c r="M259" s="38"/>
      <c r="N259" s="39"/>
      <c r="O259" s="73"/>
      <c r="P259" s="68"/>
      <c r="Q259" s="68"/>
      <c r="R259" s="68"/>
      <c r="S259" s="68"/>
      <c r="T259" s="68"/>
      <c r="U259" s="68"/>
      <c r="V259" s="68"/>
      <c r="W259" s="68"/>
      <c r="X259" s="68"/>
      <c r="Y259" s="33"/>
      <c r="Z259" s="15"/>
      <c r="AG259" s="16"/>
    </row>
    <row r="260" ht="14.25">
      <c r="A260" s="20"/>
      <c r="B260" s="80"/>
      <c r="C260" s="80"/>
      <c r="D260" s="76"/>
      <c r="E260" s="77"/>
      <c r="F260" s="78"/>
      <c r="G260" s="76"/>
      <c r="H260" s="78"/>
      <c r="I260" s="51"/>
      <c r="J260" s="49"/>
      <c r="K260" s="51"/>
      <c r="L260" s="49"/>
      <c r="M260" s="51"/>
      <c r="N260" s="49"/>
      <c r="O260" s="73"/>
      <c r="P260" s="68"/>
      <c r="Q260" s="68"/>
      <c r="R260" s="68"/>
      <c r="S260" s="68"/>
      <c r="T260" s="68"/>
      <c r="U260" s="68"/>
      <c r="V260" s="68"/>
      <c r="W260" s="68"/>
      <c r="X260" s="68"/>
      <c r="Y260" s="33"/>
      <c r="Z260" s="15"/>
      <c r="AG260" s="16"/>
    </row>
    <row r="261" ht="14.25">
      <c r="A261" s="20">
        <v>117</v>
      </c>
      <c r="B261" s="79"/>
      <c r="C261" s="79"/>
      <c r="D261" s="68"/>
      <c r="E261" s="68"/>
      <c r="F261" s="32"/>
      <c r="G261" s="68"/>
      <c r="H261" s="32"/>
      <c r="I261" s="34"/>
      <c r="J261" s="39"/>
      <c r="K261" s="74"/>
      <c r="L261" s="39"/>
      <c r="M261" s="38"/>
      <c r="N261" s="39"/>
      <c r="O261" s="73"/>
      <c r="P261" s="68"/>
      <c r="Q261" s="68"/>
      <c r="R261" s="68"/>
      <c r="S261" s="68"/>
      <c r="T261" s="68"/>
      <c r="U261" s="68"/>
      <c r="V261" s="68"/>
      <c r="W261" s="68"/>
      <c r="X261" s="68"/>
      <c r="Y261" s="33"/>
      <c r="Z261" s="15"/>
      <c r="AG261" s="16"/>
    </row>
    <row r="262" ht="14.25">
      <c r="A262" s="20"/>
      <c r="B262" s="80"/>
      <c r="C262" s="80"/>
      <c r="D262" s="76"/>
      <c r="E262" s="77"/>
      <c r="F262" s="78"/>
      <c r="G262" s="76"/>
      <c r="H262" s="78"/>
      <c r="I262" s="51"/>
      <c r="J262" s="49"/>
      <c r="K262" s="51"/>
      <c r="L262" s="49"/>
      <c r="M262" s="51"/>
      <c r="N262" s="49"/>
      <c r="O262" s="73"/>
      <c r="P262" s="68"/>
      <c r="Q262" s="68"/>
      <c r="R262" s="68"/>
      <c r="S262" s="68"/>
      <c r="T262" s="68"/>
      <c r="U262" s="68"/>
      <c r="V262" s="68"/>
      <c r="W262" s="68"/>
      <c r="X262" s="68"/>
      <c r="Y262" s="33"/>
      <c r="Z262" s="15"/>
      <c r="AG262" s="16"/>
    </row>
    <row r="263" ht="14.25">
      <c r="A263" s="20">
        <v>118</v>
      </c>
      <c r="B263" s="79"/>
      <c r="C263" s="79"/>
      <c r="D263" s="68"/>
      <c r="E263" s="68"/>
      <c r="F263" s="32"/>
      <c r="G263" s="68"/>
      <c r="H263" s="32"/>
      <c r="I263" s="34"/>
      <c r="J263" s="39"/>
      <c r="K263" s="74"/>
      <c r="L263" s="39"/>
      <c r="M263" s="38"/>
      <c r="N263" s="39"/>
      <c r="O263" s="73"/>
      <c r="P263" s="68"/>
      <c r="Q263" s="68"/>
      <c r="R263" s="68"/>
      <c r="S263" s="68"/>
      <c r="T263" s="68"/>
      <c r="U263" s="68"/>
      <c r="V263" s="68"/>
      <c r="W263" s="68"/>
      <c r="X263" s="68"/>
      <c r="Y263" s="33"/>
      <c r="Z263" s="15"/>
      <c r="AG263" s="16"/>
    </row>
    <row r="264" ht="14.25">
      <c r="A264" s="20"/>
      <c r="B264" s="80"/>
      <c r="C264" s="80"/>
      <c r="D264" s="76"/>
      <c r="E264" s="77"/>
      <c r="F264" s="78"/>
      <c r="G264" s="76"/>
      <c r="H264" s="78"/>
      <c r="I264" s="51"/>
      <c r="J264" s="49"/>
      <c r="K264" s="51"/>
      <c r="L264" s="49"/>
      <c r="M264" s="51"/>
      <c r="N264" s="49"/>
      <c r="O264" s="73"/>
      <c r="P264" s="68"/>
      <c r="Q264" s="68"/>
      <c r="R264" s="68"/>
      <c r="S264" s="68"/>
      <c r="T264" s="68"/>
      <c r="U264" s="68"/>
      <c r="V264" s="68"/>
      <c r="W264" s="68"/>
      <c r="X264" s="68"/>
      <c r="Y264" s="33"/>
      <c r="Z264" s="15"/>
      <c r="AG264" s="16"/>
    </row>
    <row r="265" ht="14.25">
      <c r="A265" s="20">
        <v>119</v>
      </c>
      <c r="B265" s="79"/>
      <c r="C265" s="79"/>
      <c r="D265" s="68"/>
      <c r="E265" s="68"/>
      <c r="F265" s="32"/>
      <c r="G265" s="68"/>
      <c r="H265" s="32"/>
      <c r="I265" s="34"/>
      <c r="J265" s="39"/>
      <c r="K265" s="74"/>
      <c r="L265" s="39"/>
      <c r="M265" s="38"/>
      <c r="N265" s="39"/>
      <c r="O265" s="73"/>
      <c r="P265" s="68"/>
      <c r="Q265" s="68"/>
      <c r="R265" s="68"/>
      <c r="S265" s="68"/>
      <c r="T265" s="68"/>
      <c r="U265" s="68"/>
      <c r="V265" s="68"/>
      <c r="W265" s="68"/>
      <c r="X265" s="68"/>
      <c r="Y265" s="33"/>
      <c r="Z265" s="15"/>
      <c r="AG265" s="16"/>
    </row>
    <row r="266" ht="14.25">
      <c r="A266" s="20"/>
      <c r="B266" s="80"/>
      <c r="C266" s="80"/>
      <c r="D266" s="76"/>
      <c r="E266" s="77"/>
      <c r="F266" s="78"/>
      <c r="G266" s="76"/>
      <c r="H266" s="78"/>
      <c r="I266" s="51"/>
      <c r="J266" s="49"/>
      <c r="K266" s="51"/>
      <c r="L266" s="49"/>
      <c r="M266" s="51"/>
      <c r="N266" s="49"/>
      <c r="O266" s="73"/>
      <c r="P266" s="68"/>
      <c r="Q266" s="68"/>
      <c r="R266" s="68"/>
      <c r="S266" s="68"/>
      <c r="T266" s="68"/>
      <c r="U266" s="68"/>
      <c r="V266" s="68"/>
      <c r="W266" s="68"/>
      <c r="X266" s="68"/>
      <c r="Y266" s="33"/>
      <c r="Z266" s="15"/>
      <c r="AG266" s="16"/>
    </row>
    <row r="267" ht="14.25">
      <c r="A267" s="20">
        <v>120</v>
      </c>
      <c r="B267" s="79"/>
      <c r="C267" s="79"/>
      <c r="D267" s="68"/>
      <c r="E267" s="68"/>
      <c r="F267" s="32"/>
      <c r="G267" s="68"/>
      <c r="H267" s="32"/>
      <c r="I267" s="34"/>
      <c r="J267" s="39"/>
      <c r="K267" s="74"/>
      <c r="L267" s="39"/>
      <c r="M267" s="38"/>
      <c r="N267" s="39"/>
      <c r="O267" s="73"/>
      <c r="P267" s="68"/>
      <c r="Q267" s="68"/>
      <c r="R267" s="68"/>
      <c r="S267" s="68"/>
      <c r="T267" s="68"/>
      <c r="U267" s="68"/>
      <c r="V267" s="68"/>
      <c r="W267" s="68"/>
      <c r="X267" s="68"/>
      <c r="Y267" s="33"/>
      <c r="Z267" s="15"/>
      <c r="AG267" s="16"/>
    </row>
    <row r="268" ht="14.25">
      <c r="A268" s="20"/>
      <c r="B268" s="80"/>
      <c r="C268" s="80"/>
      <c r="D268" s="76"/>
      <c r="E268" s="77"/>
      <c r="F268" s="78"/>
      <c r="G268" s="76"/>
      <c r="H268" s="78"/>
      <c r="I268" s="51"/>
      <c r="J268" s="49"/>
      <c r="K268" s="51"/>
      <c r="L268" s="49"/>
      <c r="M268" s="51"/>
      <c r="N268" s="49"/>
      <c r="O268" s="73"/>
      <c r="P268" s="68"/>
      <c r="Q268" s="68"/>
      <c r="R268" s="68"/>
      <c r="S268" s="68"/>
      <c r="T268" s="68"/>
      <c r="U268" s="68"/>
      <c r="V268" s="68"/>
      <c r="W268" s="68"/>
      <c r="X268" s="68"/>
      <c r="Y268" s="33"/>
      <c r="Z268" s="15"/>
      <c r="AG268" s="16"/>
    </row>
    <row r="269" ht="14.25">
      <c r="A269" s="20">
        <v>121</v>
      </c>
      <c r="B269" s="79"/>
      <c r="C269" s="79"/>
      <c r="D269" s="68"/>
      <c r="E269" s="68"/>
      <c r="F269" s="32"/>
      <c r="G269" s="68"/>
      <c r="H269" s="32"/>
      <c r="I269" s="34"/>
      <c r="J269" s="39"/>
      <c r="K269" s="74"/>
      <c r="L269" s="39"/>
      <c r="M269" s="38"/>
      <c r="N269" s="39"/>
      <c r="O269" s="73"/>
      <c r="P269" s="68"/>
      <c r="Q269" s="68"/>
      <c r="R269" s="68"/>
      <c r="S269" s="68"/>
      <c r="T269" s="68"/>
      <c r="U269" s="68"/>
      <c r="V269" s="68"/>
      <c r="W269" s="68"/>
      <c r="X269" s="68"/>
      <c r="Y269" s="33"/>
      <c r="Z269" s="15"/>
      <c r="AG269" s="16"/>
    </row>
    <row r="270" ht="14.25">
      <c r="A270" s="20"/>
      <c r="B270" s="80"/>
      <c r="C270" s="80"/>
      <c r="D270" s="76"/>
      <c r="E270" s="77"/>
      <c r="F270" s="78"/>
      <c r="G270" s="76"/>
      <c r="H270" s="78"/>
      <c r="I270" s="51"/>
      <c r="J270" s="49"/>
      <c r="K270" s="51"/>
      <c r="L270" s="49"/>
      <c r="M270" s="51"/>
      <c r="N270" s="49"/>
      <c r="O270" s="73"/>
      <c r="P270" s="68"/>
      <c r="Q270" s="68"/>
      <c r="R270" s="68"/>
      <c r="S270" s="68"/>
      <c r="T270" s="68"/>
      <c r="U270" s="68"/>
      <c r="V270" s="68"/>
      <c r="W270" s="68"/>
      <c r="X270" s="68"/>
      <c r="Y270" s="33"/>
      <c r="Z270" s="15"/>
      <c r="AG270" s="16"/>
    </row>
    <row r="271" ht="14.25">
      <c r="A271" s="20">
        <v>122</v>
      </c>
      <c r="B271" s="79"/>
      <c r="C271" s="79"/>
      <c r="D271" s="68"/>
      <c r="E271" s="68"/>
      <c r="F271" s="32"/>
      <c r="G271" s="68"/>
      <c r="H271" s="32"/>
      <c r="I271" s="34"/>
      <c r="J271" s="39"/>
      <c r="K271" s="74"/>
      <c r="L271" s="39"/>
      <c r="M271" s="38"/>
      <c r="N271" s="39"/>
      <c r="O271" s="73"/>
      <c r="P271" s="68"/>
      <c r="Q271" s="68"/>
      <c r="R271" s="68"/>
      <c r="S271" s="68"/>
      <c r="T271" s="68"/>
      <c r="U271" s="68"/>
      <c r="V271" s="68"/>
      <c r="W271" s="68"/>
      <c r="X271" s="68"/>
      <c r="Y271" s="33"/>
      <c r="Z271" s="15"/>
      <c r="AG271" s="16"/>
    </row>
    <row r="272" ht="14.25">
      <c r="A272" s="20"/>
      <c r="B272" s="80"/>
      <c r="C272" s="80"/>
      <c r="D272" s="76"/>
      <c r="E272" s="77"/>
      <c r="F272" s="78"/>
      <c r="G272" s="76"/>
      <c r="H272" s="78"/>
      <c r="I272" s="51"/>
      <c r="J272" s="49"/>
      <c r="K272" s="51"/>
      <c r="L272" s="49"/>
      <c r="M272" s="51"/>
      <c r="N272" s="49"/>
      <c r="O272" s="73"/>
      <c r="P272" s="68"/>
      <c r="Q272" s="68"/>
      <c r="R272" s="68"/>
      <c r="S272" s="68"/>
      <c r="T272" s="68"/>
      <c r="U272" s="68"/>
      <c r="V272" s="68"/>
      <c r="W272" s="68"/>
      <c r="X272" s="68"/>
      <c r="Y272" s="33"/>
      <c r="Z272" s="15"/>
      <c r="AG272" s="16"/>
    </row>
    <row r="273" ht="14.25">
      <c r="A273" s="20">
        <v>123</v>
      </c>
      <c r="B273" s="79"/>
      <c r="C273" s="79"/>
      <c r="D273" s="68"/>
      <c r="E273" s="68"/>
      <c r="F273" s="32"/>
      <c r="G273" s="68"/>
      <c r="H273" s="32"/>
      <c r="I273" s="34"/>
      <c r="J273" s="39"/>
      <c r="K273" s="74"/>
      <c r="L273" s="39"/>
      <c r="M273" s="38"/>
      <c r="N273" s="39"/>
      <c r="O273" s="73"/>
      <c r="P273" s="68"/>
      <c r="Q273" s="68"/>
      <c r="R273" s="68"/>
      <c r="S273" s="68"/>
      <c r="T273" s="68"/>
      <c r="U273" s="68"/>
      <c r="V273" s="68"/>
      <c r="W273" s="68"/>
      <c r="X273" s="68"/>
      <c r="Y273" s="33"/>
      <c r="Z273" s="15"/>
      <c r="AG273" s="16"/>
    </row>
    <row r="274" ht="14.25">
      <c r="A274" s="20"/>
      <c r="B274" s="80"/>
      <c r="C274" s="80"/>
      <c r="D274" s="76"/>
      <c r="E274" s="77"/>
      <c r="F274" s="78"/>
      <c r="G274" s="76"/>
      <c r="H274" s="78"/>
      <c r="I274" s="51"/>
      <c r="J274" s="49"/>
      <c r="K274" s="51"/>
      <c r="L274" s="49"/>
      <c r="M274" s="51"/>
      <c r="N274" s="49"/>
      <c r="O274" s="73"/>
      <c r="P274" s="68"/>
      <c r="Q274" s="68"/>
      <c r="R274" s="68"/>
      <c r="S274" s="68"/>
      <c r="T274" s="68"/>
      <c r="U274" s="68"/>
      <c r="V274" s="68"/>
      <c r="W274" s="68"/>
      <c r="X274" s="68"/>
      <c r="Y274" s="33"/>
      <c r="Z274" s="15"/>
      <c r="AG274" s="16"/>
    </row>
    <row r="275" ht="14.25">
      <c r="A275" s="20">
        <v>124</v>
      </c>
      <c r="B275" s="79"/>
      <c r="C275" s="79"/>
      <c r="D275" s="73"/>
      <c r="E275" s="68"/>
      <c r="F275" s="32"/>
      <c r="G275" s="73"/>
      <c r="H275" s="32"/>
      <c r="I275" s="38"/>
      <c r="J275" s="39"/>
      <c r="K275" s="81"/>
      <c r="L275" s="39"/>
      <c r="M275" s="81"/>
      <c r="N275" s="39"/>
      <c r="O275" s="73"/>
      <c r="P275" s="68"/>
      <c r="Q275" s="68"/>
      <c r="R275" s="68"/>
      <c r="S275" s="68"/>
      <c r="T275" s="68"/>
      <c r="U275" s="68"/>
      <c r="V275" s="68"/>
      <c r="W275" s="68"/>
      <c r="X275" s="68"/>
      <c r="Y275" s="33"/>
      <c r="Z275" s="15"/>
      <c r="AG275" s="16"/>
    </row>
    <row r="276" ht="14.25">
      <c r="A276" s="20"/>
      <c r="B276" s="80"/>
      <c r="C276" s="80"/>
      <c r="D276" s="76"/>
      <c r="E276" s="77"/>
      <c r="F276" s="78"/>
      <c r="G276" s="76"/>
      <c r="H276" s="78"/>
      <c r="I276" s="51"/>
      <c r="J276" s="49"/>
      <c r="K276" s="51"/>
      <c r="L276" s="49"/>
      <c r="M276" s="51"/>
      <c r="N276" s="49"/>
      <c r="O276" s="73"/>
      <c r="P276" s="68"/>
      <c r="Q276" s="68"/>
      <c r="R276" s="68"/>
      <c r="S276" s="68"/>
      <c r="T276" s="68"/>
      <c r="U276" s="68"/>
      <c r="V276" s="68"/>
      <c r="W276" s="68"/>
      <c r="X276" s="68"/>
      <c r="Y276" s="33"/>
      <c r="Z276" s="15"/>
      <c r="AG276" s="16"/>
    </row>
    <row r="277" ht="14.25">
      <c r="A277" s="20">
        <v>125</v>
      </c>
      <c r="B277" s="79"/>
      <c r="C277" s="79"/>
      <c r="D277" s="68"/>
      <c r="E277" s="68"/>
      <c r="F277" s="32"/>
      <c r="G277" s="68"/>
      <c r="H277" s="32"/>
      <c r="I277" s="34"/>
      <c r="J277" s="39"/>
      <c r="K277" s="74"/>
      <c r="L277" s="39"/>
      <c r="M277" s="38"/>
      <c r="N277" s="39"/>
      <c r="O277" s="73"/>
      <c r="P277" s="68"/>
      <c r="Q277" s="68"/>
      <c r="R277" s="68"/>
      <c r="S277" s="68"/>
      <c r="T277" s="68"/>
      <c r="U277" s="68"/>
      <c r="V277" s="68"/>
      <c r="W277" s="68"/>
      <c r="X277" s="68"/>
      <c r="Y277" s="33"/>
      <c r="Z277" s="15"/>
      <c r="AG277" s="16"/>
    </row>
    <row r="278" ht="14.25">
      <c r="A278" s="20"/>
      <c r="B278" s="80"/>
      <c r="C278" s="80"/>
      <c r="D278" s="76"/>
      <c r="E278" s="77"/>
      <c r="F278" s="78"/>
      <c r="G278" s="76"/>
      <c r="H278" s="78"/>
      <c r="I278" s="51"/>
      <c r="J278" s="49"/>
      <c r="K278" s="51"/>
      <c r="L278" s="49"/>
      <c r="M278" s="51"/>
      <c r="N278" s="49"/>
      <c r="O278" s="73"/>
      <c r="P278" s="68"/>
      <c r="Q278" s="68"/>
      <c r="R278" s="68"/>
      <c r="S278" s="68"/>
      <c r="T278" s="68"/>
      <c r="U278" s="68"/>
      <c r="V278" s="68"/>
      <c r="W278" s="68"/>
      <c r="X278" s="68"/>
      <c r="Y278" s="33"/>
      <c r="Z278" s="15"/>
      <c r="AG278" s="16"/>
    </row>
    <row r="279" ht="14.25">
      <c r="A279" s="20">
        <v>126</v>
      </c>
      <c r="B279" s="79"/>
      <c r="C279" s="79"/>
      <c r="D279" s="68"/>
      <c r="E279" s="68"/>
      <c r="F279" s="32"/>
      <c r="G279" s="68"/>
      <c r="H279" s="32"/>
      <c r="I279" s="34"/>
      <c r="J279" s="39"/>
      <c r="K279" s="74"/>
      <c r="L279" s="39"/>
      <c r="M279" s="38"/>
      <c r="N279" s="39"/>
      <c r="O279" s="73"/>
      <c r="P279" s="68"/>
      <c r="Q279" s="68"/>
      <c r="R279" s="68"/>
      <c r="S279" s="68"/>
      <c r="T279" s="68"/>
      <c r="U279" s="68"/>
      <c r="V279" s="68"/>
      <c r="W279" s="68"/>
      <c r="X279" s="68"/>
      <c r="Y279" s="33"/>
      <c r="Z279" s="15"/>
      <c r="AG279" s="16"/>
    </row>
    <row r="280" ht="14.25">
      <c r="A280" s="20"/>
      <c r="B280" s="80"/>
      <c r="C280" s="80"/>
      <c r="D280" s="76"/>
      <c r="E280" s="77"/>
      <c r="F280" s="78"/>
      <c r="G280" s="76"/>
      <c r="H280" s="78"/>
      <c r="I280" s="51"/>
      <c r="J280" s="49"/>
      <c r="K280" s="51"/>
      <c r="L280" s="49"/>
      <c r="M280" s="51"/>
      <c r="N280" s="49"/>
      <c r="O280" s="73"/>
      <c r="P280" s="68"/>
      <c r="Q280" s="68"/>
      <c r="R280" s="68"/>
      <c r="S280" s="68"/>
      <c r="T280" s="68"/>
      <c r="U280" s="68"/>
      <c r="V280" s="68"/>
      <c r="W280" s="68"/>
      <c r="X280" s="68"/>
      <c r="Y280" s="33"/>
      <c r="Z280" s="15"/>
      <c r="AG280" s="16"/>
    </row>
    <row r="281" ht="14.25">
      <c r="A281" s="20">
        <v>127</v>
      </c>
      <c r="B281" s="79"/>
      <c r="C281" s="79"/>
      <c r="D281" s="68"/>
      <c r="E281" s="68"/>
      <c r="F281" s="32"/>
      <c r="G281" s="68"/>
      <c r="H281" s="32"/>
      <c r="I281" s="34"/>
      <c r="J281" s="39"/>
      <c r="K281" s="81"/>
      <c r="L281" s="39"/>
      <c r="M281" s="38"/>
      <c r="N281" s="39"/>
      <c r="O281" s="73"/>
      <c r="P281" s="68"/>
      <c r="Q281" s="68"/>
      <c r="R281" s="68"/>
      <c r="S281" s="68"/>
      <c r="T281" s="68"/>
      <c r="U281" s="68"/>
      <c r="V281" s="68"/>
      <c r="W281" s="68"/>
      <c r="X281" s="68"/>
      <c r="Y281" s="33"/>
      <c r="Z281" s="15"/>
      <c r="AG281" s="16"/>
    </row>
    <row r="282" ht="14.25">
      <c r="A282" s="20"/>
      <c r="B282" s="80"/>
      <c r="C282" s="80"/>
      <c r="D282" s="76"/>
      <c r="E282" s="77"/>
      <c r="F282" s="78"/>
      <c r="G282" s="76"/>
      <c r="H282" s="78"/>
      <c r="I282" s="51"/>
      <c r="J282" s="49"/>
      <c r="K282" s="51"/>
      <c r="L282" s="49"/>
      <c r="M282" s="51"/>
      <c r="N282" s="49"/>
      <c r="O282" s="73"/>
      <c r="P282" s="68"/>
      <c r="Q282" s="68"/>
      <c r="R282" s="68"/>
      <c r="S282" s="68"/>
      <c r="T282" s="68"/>
      <c r="U282" s="68"/>
      <c r="V282" s="68"/>
      <c r="W282" s="68"/>
      <c r="X282" s="68"/>
      <c r="Y282" s="33"/>
      <c r="Z282" s="15"/>
      <c r="AG282" s="16"/>
    </row>
    <row r="283" ht="14.25">
      <c r="A283" s="20">
        <v>128</v>
      </c>
      <c r="B283" s="79"/>
      <c r="C283" s="79"/>
      <c r="D283" s="68"/>
      <c r="E283" s="68"/>
      <c r="F283" s="32"/>
      <c r="G283" s="68"/>
      <c r="H283" s="32"/>
      <c r="I283" s="34"/>
      <c r="J283" s="39"/>
      <c r="K283" s="74"/>
      <c r="L283" s="39"/>
      <c r="M283" s="38"/>
      <c r="N283" s="39"/>
      <c r="O283" s="73"/>
      <c r="P283" s="68"/>
      <c r="Q283" s="68"/>
      <c r="R283" s="68"/>
      <c r="S283" s="68"/>
      <c r="T283" s="68"/>
      <c r="U283" s="68"/>
      <c r="V283" s="68"/>
      <c r="W283" s="68"/>
      <c r="X283" s="68"/>
      <c r="Y283" s="33"/>
      <c r="Z283" s="15"/>
      <c r="AG283" s="16"/>
    </row>
    <row r="284" ht="14.25">
      <c r="A284" s="20"/>
      <c r="B284" s="80"/>
      <c r="C284" s="80"/>
      <c r="D284" s="76"/>
      <c r="E284" s="77"/>
      <c r="F284" s="78"/>
      <c r="G284" s="76"/>
      <c r="H284" s="78"/>
      <c r="I284" s="51"/>
      <c r="J284" s="49"/>
      <c r="K284" s="51"/>
      <c r="L284" s="49"/>
      <c r="M284" s="51"/>
      <c r="N284" s="49"/>
      <c r="O284" s="73"/>
      <c r="P284" s="68"/>
      <c r="Q284" s="68"/>
      <c r="R284" s="68"/>
      <c r="S284" s="68"/>
      <c r="T284" s="68"/>
      <c r="U284" s="68"/>
      <c r="V284" s="68"/>
      <c r="W284" s="68"/>
      <c r="X284" s="68"/>
      <c r="Y284" s="33"/>
      <c r="Z284" s="15"/>
      <c r="AG284" s="16"/>
    </row>
    <row r="285" ht="14.25">
      <c r="A285" s="20">
        <v>129</v>
      </c>
      <c r="B285" s="79"/>
      <c r="C285" s="79"/>
      <c r="D285" s="68"/>
      <c r="E285" s="68"/>
      <c r="F285" s="32"/>
      <c r="G285" s="68"/>
      <c r="H285" s="32"/>
      <c r="I285" s="34"/>
      <c r="J285" s="39"/>
      <c r="K285" s="74"/>
      <c r="L285" s="39"/>
      <c r="M285" s="38"/>
      <c r="N285" s="39"/>
      <c r="O285" s="73"/>
      <c r="P285" s="68"/>
      <c r="Q285" s="68"/>
      <c r="R285" s="68"/>
      <c r="S285" s="68"/>
      <c r="T285" s="68"/>
      <c r="U285" s="68"/>
      <c r="V285" s="68"/>
      <c r="W285" s="68"/>
      <c r="X285" s="68"/>
      <c r="Y285" s="33"/>
      <c r="Z285" s="15"/>
      <c r="AG285" s="16"/>
    </row>
    <row r="286" ht="14.25">
      <c r="A286" s="20"/>
      <c r="B286" s="80"/>
      <c r="C286" s="80"/>
      <c r="D286" s="76"/>
      <c r="E286" s="77"/>
      <c r="F286" s="78"/>
      <c r="G286" s="76"/>
      <c r="H286" s="78"/>
      <c r="I286" s="51"/>
      <c r="J286" s="49"/>
      <c r="K286" s="51"/>
      <c r="L286" s="49"/>
      <c r="M286" s="51"/>
      <c r="N286" s="49"/>
      <c r="O286" s="73"/>
      <c r="P286" s="68"/>
      <c r="Q286" s="68"/>
      <c r="R286" s="68"/>
      <c r="S286" s="68"/>
      <c r="T286" s="68"/>
      <c r="U286" s="68"/>
      <c r="V286" s="68"/>
      <c r="W286" s="68"/>
      <c r="X286" s="68"/>
      <c r="Y286" s="33"/>
      <c r="Z286" s="15"/>
      <c r="AG286" s="16"/>
    </row>
    <row r="287" ht="14.25">
      <c r="A287" s="20">
        <v>130</v>
      </c>
      <c r="B287" s="79"/>
      <c r="C287" s="79"/>
      <c r="D287" s="68"/>
      <c r="E287" s="68"/>
      <c r="F287" s="32"/>
      <c r="G287" s="68"/>
      <c r="H287" s="32"/>
      <c r="I287" s="34"/>
      <c r="J287" s="39"/>
      <c r="K287" s="74"/>
      <c r="L287" s="39"/>
      <c r="M287" s="38"/>
      <c r="N287" s="39"/>
      <c r="O287" s="73"/>
      <c r="P287" s="68"/>
      <c r="Q287" s="68"/>
      <c r="R287" s="68"/>
      <c r="S287" s="68"/>
      <c r="T287" s="68"/>
      <c r="U287" s="68"/>
      <c r="V287" s="68"/>
      <c r="W287" s="68"/>
      <c r="X287" s="68"/>
      <c r="Y287" s="33"/>
      <c r="Z287" s="15"/>
      <c r="AG287" s="16"/>
    </row>
    <row r="288" ht="14.25">
      <c r="A288" s="20"/>
      <c r="B288" s="80"/>
      <c r="C288" s="80"/>
      <c r="D288" s="76"/>
      <c r="E288" s="77"/>
      <c r="F288" s="78"/>
      <c r="G288" s="76"/>
      <c r="H288" s="78"/>
      <c r="I288" s="51"/>
      <c r="J288" s="49"/>
      <c r="K288" s="51"/>
      <c r="L288" s="49"/>
      <c r="M288" s="51"/>
      <c r="N288" s="49"/>
      <c r="O288" s="73"/>
      <c r="P288" s="68"/>
      <c r="Q288" s="68"/>
      <c r="R288" s="68"/>
      <c r="S288" s="68"/>
      <c r="T288" s="68"/>
      <c r="U288" s="68"/>
      <c r="V288" s="68"/>
      <c r="W288" s="68"/>
      <c r="X288" s="68"/>
      <c r="Y288" s="33"/>
      <c r="Z288" s="15"/>
      <c r="AG288" s="16"/>
    </row>
    <row r="289" ht="14.25">
      <c r="A289" s="20">
        <v>131</v>
      </c>
      <c r="B289" s="79"/>
      <c r="C289" s="79"/>
      <c r="D289" s="73"/>
      <c r="E289" s="68"/>
      <c r="F289" s="32"/>
      <c r="G289" s="73"/>
      <c r="H289" s="32"/>
      <c r="I289" s="38"/>
      <c r="J289" s="39"/>
      <c r="K289" s="81"/>
      <c r="L289" s="39"/>
      <c r="M289" s="81"/>
      <c r="N289" s="39"/>
      <c r="O289" s="73"/>
      <c r="P289" s="68"/>
      <c r="Q289" s="68"/>
      <c r="R289" s="68"/>
      <c r="S289" s="68"/>
      <c r="T289" s="68"/>
      <c r="U289" s="68"/>
      <c r="V289" s="68"/>
      <c r="W289" s="68"/>
      <c r="X289" s="68"/>
      <c r="Y289" s="33"/>
      <c r="Z289" s="15"/>
      <c r="AG289" s="16"/>
    </row>
    <row r="290" ht="14.25">
      <c r="A290" s="20"/>
      <c r="B290" s="80"/>
      <c r="C290" s="80"/>
      <c r="D290" s="76"/>
      <c r="E290" s="77"/>
      <c r="F290" s="78"/>
      <c r="G290" s="76"/>
      <c r="H290" s="78"/>
      <c r="I290" s="51"/>
      <c r="J290" s="49"/>
      <c r="K290" s="51"/>
      <c r="L290" s="49"/>
      <c r="M290" s="51"/>
      <c r="N290" s="49"/>
      <c r="O290" s="73"/>
      <c r="P290" s="68"/>
      <c r="Q290" s="68"/>
      <c r="R290" s="68"/>
      <c r="S290" s="68"/>
      <c r="T290" s="68"/>
      <c r="U290" s="68"/>
      <c r="V290" s="68"/>
      <c r="W290" s="68"/>
      <c r="X290" s="68"/>
      <c r="Y290" s="33"/>
      <c r="Z290" s="15"/>
      <c r="AG290" s="16"/>
    </row>
    <row r="291" ht="14.25">
      <c r="A291" s="20">
        <v>132</v>
      </c>
      <c r="B291" s="79"/>
      <c r="C291" s="79"/>
      <c r="D291" s="68"/>
      <c r="E291" s="68"/>
      <c r="F291" s="32"/>
      <c r="G291" s="68"/>
      <c r="H291" s="32"/>
      <c r="I291" s="34"/>
      <c r="J291" s="39"/>
      <c r="K291" s="74"/>
      <c r="L291" s="39"/>
      <c r="M291" s="38"/>
      <c r="N291" s="39"/>
      <c r="O291" s="73"/>
      <c r="P291" s="68"/>
      <c r="Q291" s="68"/>
      <c r="R291" s="68"/>
      <c r="S291" s="68"/>
      <c r="T291" s="68"/>
      <c r="U291" s="68"/>
      <c r="V291" s="68"/>
      <c r="W291" s="68"/>
      <c r="X291" s="68"/>
      <c r="Y291" s="33"/>
      <c r="Z291" s="15"/>
      <c r="AG291" s="16"/>
    </row>
    <row r="292" ht="14.25">
      <c r="A292" s="20"/>
      <c r="B292" s="80"/>
      <c r="C292" s="80"/>
      <c r="D292" s="76"/>
      <c r="E292" s="77"/>
      <c r="F292" s="78"/>
      <c r="G292" s="76"/>
      <c r="H292" s="78"/>
      <c r="I292" s="51"/>
      <c r="J292" s="49"/>
      <c r="K292" s="51"/>
      <c r="L292" s="49"/>
      <c r="M292" s="51"/>
      <c r="N292" s="49"/>
      <c r="O292" s="73"/>
      <c r="P292" s="68"/>
      <c r="Q292" s="68"/>
      <c r="R292" s="68"/>
      <c r="S292" s="68"/>
      <c r="T292" s="68"/>
      <c r="U292" s="68"/>
      <c r="V292" s="68"/>
      <c r="W292" s="68"/>
      <c r="X292" s="68"/>
      <c r="Y292" s="33"/>
      <c r="Z292" s="15"/>
      <c r="AG292" s="16"/>
    </row>
    <row r="293" ht="14.25">
      <c r="A293" s="20">
        <v>133</v>
      </c>
      <c r="B293" s="79"/>
      <c r="C293" s="79"/>
      <c r="D293" s="73"/>
      <c r="E293" s="68"/>
      <c r="F293" s="32"/>
      <c r="G293" s="73"/>
      <c r="H293" s="32"/>
      <c r="I293" s="81"/>
      <c r="J293" s="39"/>
      <c r="K293" s="81"/>
      <c r="L293" s="39"/>
      <c r="M293" s="81"/>
      <c r="N293" s="39"/>
      <c r="O293" s="73"/>
      <c r="P293" s="68"/>
      <c r="Q293" s="68"/>
      <c r="R293" s="68"/>
      <c r="S293" s="68"/>
      <c r="T293" s="68"/>
      <c r="U293" s="68"/>
      <c r="V293" s="68"/>
      <c r="W293" s="68"/>
      <c r="X293" s="68"/>
      <c r="Y293" s="33"/>
      <c r="Z293" s="15"/>
      <c r="AG293" s="16"/>
    </row>
    <row r="294" ht="14.25">
      <c r="A294" s="20"/>
      <c r="B294" s="80"/>
      <c r="C294" s="80"/>
      <c r="D294" s="76"/>
      <c r="E294" s="77"/>
      <c r="F294" s="78"/>
      <c r="G294" s="76"/>
      <c r="H294" s="78"/>
      <c r="I294" s="51"/>
      <c r="J294" s="49"/>
      <c r="K294" s="51"/>
      <c r="L294" s="49"/>
      <c r="M294" s="51"/>
      <c r="N294" s="49"/>
      <c r="O294" s="73"/>
      <c r="P294" s="68"/>
      <c r="Q294" s="68"/>
      <c r="R294" s="68"/>
      <c r="S294" s="68"/>
      <c r="T294" s="68"/>
      <c r="U294" s="68"/>
      <c r="V294" s="68"/>
      <c r="W294" s="68"/>
      <c r="X294" s="68"/>
      <c r="Y294" s="33"/>
      <c r="Z294" s="15"/>
      <c r="AG294" s="16"/>
    </row>
    <row r="295" ht="14.25">
      <c r="A295" s="20">
        <v>134</v>
      </c>
      <c r="B295" s="79"/>
      <c r="C295" s="79"/>
      <c r="D295" s="68"/>
      <c r="E295" s="68"/>
      <c r="F295" s="32"/>
      <c r="G295" s="68"/>
      <c r="H295" s="32"/>
      <c r="I295" s="34"/>
      <c r="J295" s="39"/>
      <c r="K295" s="74"/>
      <c r="L295" s="39"/>
      <c r="M295" s="38"/>
      <c r="N295" s="39"/>
      <c r="O295" s="73"/>
      <c r="P295" s="68"/>
      <c r="Q295" s="68"/>
      <c r="R295" s="68"/>
      <c r="S295" s="68"/>
      <c r="T295" s="68"/>
      <c r="U295" s="68"/>
      <c r="V295" s="68"/>
      <c r="W295" s="68"/>
      <c r="X295" s="68"/>
      <c r="Y295" s="33"/>
      <c r="Z295" s="15"/>
      <c r="AG295" s="16"/>
    </row>
    <row r="296" ht="14.25">
      <c r="A296" s="20"/>
      <c r="B296" s="80"/>
      <c r="C296" s="80"/>
      <c r="D296" s="76"/>
      <c r="E296" s="77"/>
      <c r="F296" s="78"/>
      <c r="G296" s="76"/>
      <c r="H296" s="78"/>
      <c r="I296" s="51"/>
      <c r="J296" s="49"/>
      <c r="K296" s="51"/>
      <c r="L296" s="49"/>
      <c r="M296" s="51"/>
      <c r="N296" s="49"/>
      <c r="O296" s="73"/>
      <c r="P296" s="68"/>
      <c r="Q296" s="68"/>
      <c r="R296" s="68"/>
      <c r="S296" s="68"/>
      <c r="T296" s="68"/>
      <c r="U296" s="68"/>
      <c r="V296" s="68"/>
      <c r="W296" s="68"/>
      <c r="X296" s="68"/>
      <c r="Y296" s="33"/>
      <c r="Z296" s="15"/>
      <c r="AG296" s="16"/>
    </row>
    <row r="297" ht="14.25">
      <c r="A297" s="20">
        <v>135</v>
      </c>
      <c r="B297" s="79"/>
      <c r="C297" s="79"/>
      <c r="D297" s="68"/>
      <c r="E297" s="68"/>
      <c r="F297" s="32"/>
      <c r="G297" s="68"/>
      <c r="H297" s="32"/>
      <c r="I297" s="34"/>
      <c r="J297" s="39"/>
      <c r="K297" s="74"/>
      <c r="L297" s="39"/>
      <c r="M297" s="38"/>
      <c r="N297" s="39"/>
      <c r="O297" s="73"/>
      <c r="P297" s="68"/>
      <c r="Q297" s="68"/>
      <c r="R297" s="68"/>
      <c r="S297" s="68"/>
      <c r="T297" s="68"/>
      <c r="U297" s="68"/>
      <c r="V297" s="68"/>
      <c r="W297" s="68"/>
      <c r="X297" s="68"/>
      <c r="Y297" s="33"/>
      <c r="Z297" s="15"/>
      <c r="AG297" s="16"/>
    </row>
    <row r="298" ht="14.25">
      <c r="A298" s="20"/>
      <c r="B298" s="80"/>
      <c r="C298" s="80"/>
      <c r="D298" s="76"/>
      <c r="E298" s="77"/>
      <c r="F298" s="78"/>
      <c r="G298" s="76"/>
      <c r="H298" s="78"/>
      <c r="I298" s="51"/>
      <c r="J298" s="49"/>
      <c r="K298" s="51"/>
      <c r="L298" s="49"/>
      <c r="M298" s="51"/>
      <c r="N298" s="49"/>
      <c r="O298" s="76"/>
      <c r="P298" s="77"/>
      <c r="Q298" s="77"/>
      <c r="R298" s="77"/>
      <c r="S298" s="77"/>
      <c r="T298" s="77"/>
      <c r="U298" s="77"/>
      <c r="V298" s="77"/>
      <c r="W298" s="77"/>
      <c r="X298" s="77"/>
      <c r="Y298" s="78"/>
      <c r="Z298" s="17"/>
      <c r="AA298" s="18"/>
      <c r="AB298" s="18"/>
      <c r="AC298" s="18"/>
      <c r="AD298" s="18"/>
      <c r="AE298" s="18"/>
      <c r="AF298" s="18"/>
      <c r="AG298" s="19"/>
    </row>
    <row r="299" ht="14.25"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 ht="14.25"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 ht="14.25"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 ht="14.25">
      <c r="O302" s="1"/>
      <c r="P302" s="1"/>
      <c r="Q302" s="68"/>
      <c r="R302" s="68"/>
      <c r="S302" s="68"/>
      <c r="T302" s="68"/>
      <c r="U302" s="68"/>
      <c r="V302" s="68"/>
      <c r="W302" s="68"/>
      <c r="X302" s="68"/>
      <c r="Y302" s="68"/>
    </row>
    <row r="303" ht="14.25">
      <c r="O303" s="1"/>
      <c r="P303" s="1"/>
      <c r="Q303" s="68"/>
      <c r="R303" s="68"/>
      <c r="S303" s="68"/>
      <c r="T303" s="68"/>
      <c r="U303" s="68"/>
      <c r="V303" s="68"/>
      <c r="W303" s="68"/>
      <c r="X303" s="68"/>
      <c r="Y303" s="68"/>
    </row>
    <row r="304" ht="14.25">
      <c r="O304" s="1"/>
      <c r="P304" s="1"/>
      <c r="Q304" s="68"/>
      <c r="R304" s="68"/>
      <c r="S304" s="68"/>
      <c r="T304" s="68"/>
      <c r="U304" s="68"/>
      <c r="V304" s="68"/>
      <c r="W304" s="68"/>
      <c r="X304" s="68"/>
      <c r="Y304" s="68"/>
    </row>
    <row r="305" ht="14.25">
      <c r="O305" s="1"/>
      <c r="P305" s="1"/>
      <c r="Q305" s="68"/>
      <c r="R305" s="68"/>
      <c r="S305" s="68"/>
      <c r="T305" s="68"/>
      <c r="U305" s="68"/>
      <c r="V305" s="68"/>
      <c r="W305" s="68"/>
      <c r="X305" s="68"/>
      <c r="Y305" s="68"/>
    </row>
    <row r="306" ht="14.25">
      <c r="O306" s="1"/>
      <c r="P306" s="1"/>
      <c r="Q306" s="68"/>
      <c r="R306" s="68"/>
      <c r="S306" s="68"/>
      <c r="T306" s="68"/>
      <c r="U306" s="68"/>
      <c r="V306" s="68"/>
      <c r="W306" s="68"/>
      <c r="X306" s="68"/>
      <c r="Y306" s="68"/>
    </row>
    <row r="307" ht="14.25"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 ht="14.25"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 ht="14.25"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 ht="14.25"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</sheetData>
  <mergeCells count="453">
    <mergeCell ref="A1:A2"/>
    <mergeCell ref="B1:B2"/>
    <mergeCell ref="C1:C2"/>
    <mergeCell ref="O1:AG1"/>
    <mergeCell ref="O2:AG2"/>
    <mergeCell ref="A5:A6"/>
    <mergeCell ref="B5:B6"/>
    <mergeCell ref="C5:C6"/>
    <mergeCell ref="D5:F5"/>
    <mergeCell ref="G5:H5"/>
    <mergeCell ref="I5:J5"/>
    <mergeCell ref="K5:L5"/>
    <mergeCell ref="M5:N5"/>
    <mergeCell ref="O5:Y5"/>
    <mergeCell ref="Z5:AG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17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33</v>
      </c>
    </row>
    <row r="2" ht="14.25">
      <c r="A2" s="82" t="s">
        <v>13</v>
      </c>
      <c r="B2" s="82" t="s">
        <v>34</v>
      </c>
      <c r="C2" s="82" t="s">
        <v>35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3">
        <v>8</v>
      </c>
      <c r="L2" s="83">
        <v>9</v>
      </c>
      <c r="M2" s="83">
        <v>10</v>
      </c>
      <c r="N2" s="83">
        <v>11</v>
      </c>
      <c r="O2" s="83">
        <v>12</v>
      </c>
      <c r="P2" s="83">
        <v>13</v>
      </c>
      <c r="Q2" s="83">
        <v>14</v>
      </c>
      <c r="R2" s="82" t="s">
        <v>36</v>
      </c>
      <c r="S2" s="84" t="s">
        <v>37</v>
      </c>
      <c r="T2" s="85" t="s">
        <v>38</v>
      </c>
      <c r="U2" s="85" t="s">
        <v>39</v>
      </c>
      <c r="V2" s="85" t="s">
        <v>40</v>
      </c>
      <c r="W2" s="85" t="s">
        <v>41</v>
      </c>
      <c r="X2" s="85" t="s">
        <v>42</v>
      </c>
      <c r="Y2" s="85" t="s">
        <v>43</v>
      </c>
      <c r="Z2" s="85" t="s">
        <v>44</v>
      </c>
      <c r="AA2" s="85" t="s">
        <v>45</v>
      </c>
      <c r="AB2" s="85" t="s">
        <v>46</v>
      </c>
      <c r="AC2" s="85" t="s">
        <v>47</v>
      </c>
      <c r="AD2" s="85" t="s">
        <v>48</v>
      </c>
      <c r="AE2" s="85" t="s">
        <v>49</v>
      </c>
      <c r="AF2" s="82" t="s">
        <v>50</v>
      </c>
      <c r="AG2" s="82" t="s">
        <v>7</v>
      </c>
      <c r="AH2" s="82" t="s">
        <v>51</v>
      </c>
      <c r="AI2" s="6" t="s">
        <v>10</v>
      </c>
      <c r="AJ2" s="6" t="s">
        <v>52</v>
      </c>
      <c r="AK2" s="86" t="s">
        <v>53</v>
      </c>
    </row>
    <row r="3" ht="14.25">
      <c r="A3" s="87">
        <v>45409.375</v>
      </c>
      <c r="B3" s="88" t="s">
        <v>54</v>
      </c>
      <c r="C3" s="88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23">
        <v>0</v>
      </c>
      <c r="R3" s="21">
        <v>13.02</v>
      </c>
      <c r="S3" s="89">
        <f>SUM(D3:Q3)</f>
        <v>10</v>
      </c>
      <c r="T3" s="22">
        <f>15-S3</f>
        <v>5</v>
      </c>
      <c r="U3" s="66">
        <v>5</v>
      </c>
      <c r="V3" s="66">
        <v>0</v>
      </c>
      <c r="W3" s="66">
        <v>2</v>
      </c>
      <c r="X3" s="66">
        <v>2</v>
      </c>
      <c r="Y3" s="66">
        <v>2</v>
      </c>
      <c r="Z3" s="66">
        <v>0</v>
      </c>
      <c r="AA3" s="66">
        <v>3</v>
      </c>
      <c r="AB3" s="66">
        <v>0</v>
      </c>
      <c r="AC3" s="66">
        <v>0</v>
      </c>
      <c r="AD3" s="66">
        <v>2</v>
      </c>
      <c r="AE3" s="66">
        <v>0</v>
      </c>
      <c r="AF3" s="66">
        <f>S3/(S3+T3)</f>
        <v>0.66666666666666663</v>
      </c>
      <c r="AG3" s="66">
        <f>SUM(D4:Q4)/60</f>
        <v>18.783333333333335</v>
      </c>
      <c r="AH3" s="66">
        <f>R3+AG3</f>
        <v>31.803333333333335</v>
      </c>
      <c r="AI3" s="6"/>
      <c r="AJ3" s="6"/>
      <c r="AK3" s="90" t="s">
        <v>55</v>
      </c>
    </row>
    <row r="4" ht="14.25">
      <c r="A4" s="91"/>
      <c r="B4" s="92"/>
      <c r="C4" s="92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0"/>
      <c r="S4" s="93"/>
      <c r="T4" s="94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20"/>
      <c r="AG4" s="20"/>
      <c r="AH4" s="20"/>
      <c r="AI4" s="6"/>
      <c r="AJ4" s="6"/>
      <c r="AK4" s="6"/>
    </row>
    <row r="5" ht="14.25">
      <c r="A5" s="87">
        <v>45409.5</v>
      </c>
      <c r="B5" s="88" t="s">
        <v>54</v>
      </c>
      <c r="C5" s="88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23">
        <v>1</v>
      </c>
      <c r="R5" s="21">
        <v>13.33</v>
      </c>
      <c r="S5" s="2">
        <f>SUM(D5:Q5)</f>
        <v>8</v>
      </c>
      <c r="T5" s="23">
        <f>15-S5</f>
        <v>7</v>
      </c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21">
        <f>S5/(S5+T5)</f>
        <v>0.53333333333333333</v>
      </c>
      <c r="AG5" s="21">
        <f>SUM(D6:Q6)/60</f>
        <v>18.366666666666667</v>
      </c>
      <c r="AH5" s="21">
        <f>R5+AG5</f>
        <v>31.696666666666665</v>
      </c>
      <c r="AI5" s="6"/>
      <c r="AJ5" s="6"/>
      <c r="AK5" s="6"/>
    </row>
    <row r="6" ht="14.25">
      <c r="A6" s="91"/>
      <c r="B6" s="92"/>
      <c r="C6" s="92"/>
      <c r="D6" s="93">
        <v>3</v>
      </c>
      <c r="E6" s="95">
        <v>127</v>
      </c>
      <c r="F6" s="95">
        <v>10</v>
      </c>
      <c r="G6" s="95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0"/>
      <c r="S6" s="93"/>
      <c r="T6" s="94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20"/>
      <c r="AG6" s="20"/>
      <c r="AH6" s="20"/>
      <c r="AI6" s="6"/>
      <c r="AJ6" s="6"/>
      <c r="AK6" s="6"/>
    </row>
    <row r="7" ht="14.25">
      <c r="A7" s="87">
        <v>45409.5</v>
      </c>
      <c r="B7" s="88" t="s">
        <v>54</v>
      </c>
      <c r="C7" s="88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23">
        <v>1</v>
      </c>
      <c r="R7" s="21">
        <v>14.699999999999999</v>
      </c>
      <c r="S7" s="2">
        <f>SUM(D7:Q7)</f>
        <v>10</v>
      </c>
      <c r="T7" s="23">
        <f>15-S7</f>
        <v>5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1">
        <f>S7/(S7+T7)</f>
        <v>0.66666666666666663</v>
      </c>
      <c r="AG7" s="21">
        <f>SUM(D8:Q8)/60</f>
        <v>18.366666666666667</v>
      </c>
      <c r="AH7" s="21">
        <f>R7+AG7</f>
        <v>33.066666666666663</v>
      </c>
      <c r="AI7" s="6"/>
      <c r="AJ7" s="6"/>
      <c r="AK7" s="6"/>
    </row>
    <row r="8" ht="14.25">
      <c r="A8" s="91"/>
      <c r="B8" s="92"/>
      <c r="C8" s="92"/>
      <c r="D8" s="93">
        <v>3</v>
      </c>
      <c r="E8" s="95">
        <v>127</v>
      </c>
      <c r="F8" s="95">
        <v>10</v>
      </c>
      <c r="G8" s="95">
        <v>123</v>
      </c>
      <c r="H8" s="95">
        <v>125</v>
      </c>
      <c r="I8" s="95">
        <v>22</v>
      </c>
      <c r="J8" s="95">
        <v>183</v>
      </c>
      <c r="K8" s="95">
        <v>86</v>
      </c>
      <c r="L8" s="95">
        <v>103</v>
      </c>
      <c r="M8" s="95">
        <v>40</v>
      </c>
      <c r="N8" s="95">
        <v>65</v>
      </c>
      <c r="O8" s="95">
        <v>85</v>
      </c>
      <c r="P8" s="95">
        <v>107</v>
      </c>
      <c r="Q8" s="94">
        <v>23</v>
      </c>
      <c r="R8" s="20"/>
      <c r="S8" s="93"/>
      <c r="T8" s="94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20"/>
      <c r="AG8" s="20"/>
      <c r="AH8" s="20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1">
        <v>45412.375</v>
      </c>
      <c r="B9" s="92" t="s">
        <v>56</v>
      </c>
      <c r="C9" s="96">
        <v>1</v>
      </c>
      <c r="D9" s="93">
        <v>1</v>
      </c>
      <c r="E9" s="95">
        <v>1</v>
      </c>
      <c r="F9" s="95">
        <v>1</v>
      </c>
      <c r="G9" s="95">
        <v>0</v>
      </c>
      <c r="H9" s="95">
        <v>1</v>
      </c>
      <c r="I9" s="95">
        <v>0</v>
      </c>
      <c r="J9" s="95">
        <v>1</v>
      </c>
      <c r="K9" s="95">
        <v>0</v>
      </c>
      <c r="L9" s="95">
        <v>1</v>
      </c>
      <c r="M9" s="95">
        <v>0</v>
      </c>
      <c r="N9" s="95">
        <v>1</v>
      </c>
      <c r="O9" s="95">
        <v>0</v>
      </c>
      <c r="P9" s="95">
        <v>1</v>
      </c>
      <c r="Q9" s="94">
        <v>0</v>
      </c>
      <c r="R9" s="20">
        <v>13.02</v>
      </c>
      <c r="S9" s="12">
        <f>SUM(D9:Q9)</f>
        <v>8</v>
      </c>
      <c r="T9" s="27">
        <f>15-S9</f>
        <v>7</v>
      </c>
      <c r="U9" s="22">
        <v>6</v>
      </c>
      <c r="V9" s="22">
        <v>0</v>
      </c>
      <c r="W9" s="22">
        <v>0</v>
      </c>
      <c r="X9" s="22">
        <v>1</v>
      </c>
      <c r="Y9" s="22">
        <v>2</v>
      </c>
      <c r="Z9" s="22">
        <v>0</v>
      </c>
      <c r="AA9" s="22">
        <v>1</v>
      </c>
      <c r="AB9" s="22">
        <v>0</v>
      </c>
      <c r="AC9" s="22">
        <v>0</v>
      </c>
      <c r="AD9" s="22">
        <v>0</v>
      </c>
      <c r="AE9" s="22">
        <v>1</v>
      </c>
      <c r="AF9" s="67">
        <f>S9/(S9+T9)</f>
        <v>0.53333333333333333</v>
      </c>
      <c r="AG9" s="67">
        <f>SUM(D10:Q10)/60</f>
        <v>18.783333333333335</v>
      </c>
      <c r="AH9" s="67">
        <f>R9+AG9</f>
        <v>31.803333333333335</v>
      </c>
    </row>
    <row r="10" ht="14.25">
      <c r="A10" s="91"/>
      <c r="B10" s="92"/>
      <c r="C10" s="96"/>
      <c r="D10" s="11">
        <v>75</v>
      </c>
      <c r="E10" s="12">
        <v>79</v>
      </c>
      <c r="F10" s="12">
        <v>75</v>
      </c>
      <c r="G10" s="97">
        <v>52</v>
      </c>
      <c r="H10" s="97">
        <v>125</v>
      </c>
      <c r="I10" s="97">
        <v>99</v>
      </c>
      <c r="J10" s="12">
        <v>42</v>
      </c>
      <c r="K10" s="97">
        <v>1</v>
      </c>
      <c r="L10" s="12">
        <v>53</v>
      </c>
      <c r="M10" s="97">
        <v>64</v>
      </c>
      <c r="N10" s="12">
        <v>117</v>
      </c>
      <c r="O10" s="97">
        <v>34</v>
      </c>
      <c r="P10" s="12">
        <v>165</v>
      </c>
      <c r="Q10" s="98">
        <v>146</v>
      </c>
      <c r="R10" s="20"/>
      <c r="S10" s="12"/>
      <c r="T10" s="27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67"/>
      <c r="AG10" s="67"/>
      <c r="AH10" s="67"/>
    </row>
    <row r="11" ht="13.800000000000001">
      <c r="A11" s="91">
        <v>45412.5</v>
      </c>
      <c r="B11" s="92" t="s">
        <v>56</v>
      </c>
      <c r="C11" s="92">
        <v>2</v>
      </c>
      <c r="D11" s="93">
        <v>1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0</v>
      </c>
      <c r="M11" s="95">
        <v>0</v>
      </c>
      <c r="N11" s="95">
        <v>1</v>
      </c>
      <c r="O11" s="95">
        <v>1</v>
      </c>
      <c r="P11" s="95">
        <v>0</v>
      </c>
      <c r="Q11" s="94">
        <v>0</v>
      </c>
      <c r="R11" s="20">
        <v>13.33</v>
      </c>
      <c r="S11" s="12">
        <f>SUM(D11:Q11)</f>
        <v>10</v>
      </c>
      <c r="T11" s="27">
        <f>15-S11</f>
        <v>5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67">
        <f>S11/(S11+T11)</f>
        <v>0.66666666666666663</v>
      </c>
      <c r="AG11" s="67">
        <f>SUM(D12:Q12)/60</f>
        <v>12.65</v>
      </c>
      <c r="AH11" s="67">
        <f>R11+AG11</f>
        <v>25.98</v>
      </c>
      <c r="AK11" s="99">
        <v>0.3322</v>
      </c>
      <c r="AL11" s="3" t="s">
        <v>39</v>
      </c>
      <c r="AM11" s="100" t="s">
        <v>57</v>
      </c>
    </row>
    <row r="12" ht="13.800000000000001">
      <c r="A12" s="91"/>
      <c r="B12" s="92"/>
      <c r="C12" s="92"/>
      <c r="D12" s="93">
        <v>23</v>
      </c>
      <c r="E12" s="95">
        <v>77</v>
      </c>
      <c r="F12" s="95">
        <v>79</v>
      </c>
      <c r="G12" s="95">
        <v>17</v>
      </c>
      <c r="H12" s="95">
        <v>71</v>
      </c>
      <c r="I12" s="95">
        <v>35</v>
      </c>
      <c r="J12" s="95">
        <v>128</v>
      </c>
      <c r="K12" s="95">
        <v>17</v>
      </c>
      <c r="L12" s="95">
        <v>31</v>
      </c>
      <c r="M12" s="95">
        <v>141</v>
      </c>
      <c r="N12" s="95">
        <v>7</v>
      </c>
      <c r="O12" s="101">
        <v>1</v>
      </c>
      <c r="P12" s="95">
        <v>103</v>
      </c>
      <c r="Q12" s="102">
        <v>29</v>
      </c>
      <c r="R12" s="20"/>
      <c r="S12" s="12"/>
      <c r="T12" s="27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7"/>
      <c r="AG12" s="67"/>
      <c r="AH12" s="67"/>
      <c r="AK12" s="103">
        <v>0.002</v>
      </c>
      <c r="AL12" s="6" t="s">
        <v>40</v>
      </c>
      <c r="AM12" s="104" t="s">
        <v>58</v>
      </c>
    </row>
    <row r="13" ht="14.25">
      <c r="A13" s="87">
        <v>45412.5</v>
      </c>
      <c r="B13" s="88" t="s">
        <v>56</v>
      </c>
      <c r="C13" s="88">
        <v>3</v>
      </c>
      <c r="D13" s="93">
        <v>1</v>
      </c>
      <c r="E13" s="95">
        <v>0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5">
        <v>1</v>
      </c>
      <c r="P13" s="95">
        <v>1</v>
      </c>
      <c r="Q13" s="94">
        <v>2</v>
      </c>
      <c r="R13" s="20">
        <v>14.699999999999999</v>
      </c>
      <c r="S13" s="12">
        <f>SUM(D13:Q13)</f>
        <v>14</v>
      </c>
      <c r="T13" s="27">
        <f>15-S13</f>
        <v>1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67">
        <f>S13/(S13+T13)</f>
        <v>0.93333333333333335</v>
      </c>
      <c r="AG13" s="67">
        <f>SUM(D14:Q14)/60</f>
        <v>18.366666666666667</v>
      </c>
      <c r="AH13" s="67">
        <f>R13+AG13</f>
        <v>33.066666666666663</v>
      </c>
      <c r="AK13" s="103">
        <v>0.036499999999999998</v>
      </c>
      <c r="AL13" s="6" t="s">
        <v>41</v>
      </c>
      <c r="AM13" s="104" t="s">
        <v>59</v>
      </c>
    </row>
    <row r="14" ht="14.25">
      <c r="A14" s="91"/>
      <c r="B14" s="92"/>
      <c r="C14" s="92"/>
      <c r="D14" s="11">
        <v>3</v>
      </c>
      <c r="E14" s="12">
        <v>127</v>
      </c>
      <c r="F14" s="12">
        <v>10</v>
      </c>
      <c r="G14" s="12">
        <v>123</v>
      </c>
      <c r="H14" s="12">
        <v>125</v>
      </c>
      <c r="I14" s="12">
        <v>22</v>
      </c>
      <c r="J14" s="12">
        <v>183</v>
      </c>
      <c r="K14" s="12">
        <v>86</v>
      </c>
      <c r="L14" s="12">
        <v>103</v>
      </c>
      <c r="M14" s="12">
        <v>40</v>
      </c>
      <c r="N14" s="12">
        <v>65</v>
      </c>
      <c r="O14" s="12">
        <v>85</v>
      </c>
      <c r="P14" s="12">
        <v>107</v>
      </c>
      <c r="Q14" s="27">
        <v>23</v>
      </c>
      <c r="R14" s="20"/>
      <c r="S14" s="12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7"/>
      <c r="AG14" s="67"/>
      <c r="AH14" s="67"/>
      <c r="AI14" s="6">
        <f>SUM(AH9:AH14)</f>
        <v>90.849999999999994</v>
      </c>
      <c r="AJ14" s="6">
        <f>AVERAGE(AF9:AF14)*30</f>
        <v>21.333333333333336</v>
      </c>
      <c r="AK14" s="103">
        <v>0.073300000000000004</v>
      </c>
      <c r="AL14" s="6" t="s">
        <v>42</v>
      </c>
      <c r="AM14" s="104" t="s">
        <v>60</v>
      </c>
    </row>
    <row r="15" ht="14.25">
      <c r="A15" s="87">
        <v>45416.357638888891</v>
      </c>
      <c r="B15" s="88" t="s">
        <v>61</v>
      </c>
      <c r="C15" s="88">
        <v>1</v>
      </c>
      <c r="D15" s="93">
        <v>0</v>
      </c>
      <c r="E15" s="95">
        <v>1</v>
      </c>
      <c r="F15" s="95">
        <v>1</v>
      </c>
      <c r="G15" s="95">
        <v>1</v>
      </c>
      <c r="H15" s="95">
        <v>1</v>
      </c>
      <c r="I15" s="95">
        <v>1</v>
      </c>
      <c r="J15" s="95">
        <v>1</v>
      </c>
      <c r="K15" s="95">
        <v>0</v>
      </c>
      <c r="L15" s="95">
        <v>1</v>
      </c>
      <c r="M15" s="95">
        <v>1</v>
      </c>
      <c r="N15" s="95">
        <v>1</v>
      </c>
      <c r="O15" s="95">
        <v>1</v>
      </c>
      <c r="P15" s="95">
        <v>1</v>
      </c>
      <c r="Q15" s="94">
        <v>2</v>
      </c>
      <c r="R15" s="21">
        <v>12</v>
      </c>
      <c r="S15" s="89">
        <f>SUM(D15:Q15)</f>
        <v>13</v>
      </c>
      <c r="T15" s="22">
        <f>15-S15</f>
        <v>2</v>
      </c>
      <c r="U15" s="22">
        <v>3</v>
      </c>
      <c r="V15" s="23">
        <v>0</v>
      </c>
      <c r="W15" s="23">
        <v>0</v>
      </c>
      <c r="X15" s="23">
        <v>1</v>
      </c>
      <c r="Y15" s="23">
        <v>0</v>
      </c>
      <c r="Z15" s="23">
        <v>0</v>
      </c>
      <c r="AA15" s="23">
        <v>2</v>
      </c>
      <c r="AB15" s="23">
        <v>0</v>
      </c>
      <c r="AC15" s="23">
        <v>0</v>
      </c>
      <c r="AD15" s="23">
        <v>0</v>
      </c>
      <c r="AE15" s="23">
        <v>1</v>
      </c>
      <c r="AF15" s="66">
        <f>S15/(S15+T15)</f>
        <v>0.8666666666666667</v>
      </c>
      <c r="AG15" s="66">
        <f>SUM(D16:Q16)/60</f>
        <v>20.683333333333334</v>
      </c>
      <c r="AH15" s="66">
        <f>R15+AG15</f>
        <v>32.683333333333337</v>
      </c>
      <c r="AI15" s="6"/>
      <c r="AK15" s="103">
        <v>0.083000000000000004</v>
      </c>
      <c r="AL15" s="6" t="s">
        <v>43</v>
      </c>
      <c r="AM15" s="104" t="s">
        <v>62</v>
      </c>
    </row>
    <row r="16" ht="14.25">
      <c r="A16" s="91"/>
      <c r="B16" s="92"/>
      <c r="C16" s="92"/>
      <c r="D16" s="11">
        <v>234</v>
      </c>
      <c r="E16" s="12">
        <v>20</v>
      </c>
      <c r="F16" s="12">
        <v>36</v>
      </c>
      <c r="G16" s="12">
        <v>156</v>
      </c>
      <c r="H16" s="12">
        <v>117</v>
      </c>
      <c r="I16" s="12">
        <v>0</v>
      </c>
      <c r="J16" s="12">
        <v>127</v>
      </c>
      <c r="K16" s="12">
        <v>121</v>
      </c>
      <c r="L16" s="12">
        <v>17</v>
      </c>
      <c r="M16" s="12">
        <v>123</v>
      </c>
      <c r="N16" s="6">
        <v>131</v>
      </c>
      <c r="O16" s="12">
        <v>0</v>
      </c>
      <c r="P16" s="12">
        <v>1</v>
      </c>
      <c r="Q16" s="12">
        <v>158</v>
      </c>
      <c r="R16" s="20"/>
      <c r="S16" s="93"/>
      <c r="T16" s="94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0"/>
      <c r="AG16" s="20"/>
      <c r="AH16" s="20"/>
      <c r="AI16" s="6"/>
      <c r="AK16" s="103">
        <v>0.0073000000000000001</v>
      </c>
      <c r="AL16" s="6" t="s">
        <v>44</v>
      </c>
      <c r="AM16" s="104" t="s">
        <v>63</v>
      </c>
    </row>
    <row r="17" ht="14.25">
      <c r="A17" s="87">
        <v>45416.399305555555</v>
      </c>
      <c r="B17" s="88" t="s">
        <v>61</v>
      </c>
      <c r="C17" s="88">
        <v>2</v>
      </c>
      <c r="D17" s="93">
        <v>1</v>
      </c>
      <c r="E17" s="95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1</v>
      </c>
      <c r="O17" s="95">
        <v>0</v>
      </c>
      <c r="P17" s="95">
        <v>0</v>
      </c>
      <c r="Q17" s="94">
        <v>1</v>
      </c>
      <c r="R17" s="21">
        <v>12</v>
      </c>
      <c r="S17" s="89">
        <f>SUM(D17:Q17)</f>
        <v>12</v>
      </c>
      <c r="T17" s="22">
        <f>15-S17</f>
        <v>3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66">
        <f>S17/(S17+T17)</f>
        <v>0.80000000000000004</v>
      </c>
      <c r="AG17" s="66">
        <f>SUM(D18:Q18)/60</f>
        <v>21.683333333333334</v>
      </c>
      <c r="AH17" s="66">
        <f>R17+AG17</f>
        <v>33.683333333333337</v>
      </c>
      <c r="AI17" s="6"/>
      <c r="AK17" s="103">
        <v>0.069900000000000004</v>
      </c>
      <c r="AL17" s="6" t="s">
        <v>45</v>
      </c>
      <c r="AM17" s="104" t="s">
        <v>64</v>
      </c>
    </row>
    <row r="18" ht="14.25">
      <c r="A18" s="91"/>
      <c r="B18" s="92"/>
      <c r="C18" s="92"/>
      <c r="D18" s="11">
        <v>26</v>
      </c>
      <c r="E18" s="12">
        <v>152</v>
      </c>
      <c r="F18" s="12">
        <v>34</v>
      </c>
      <c r="G18" s="12">
        <v>122</v>
      </c>
      <c r="H18" s="12">
        <v>160</v>
      </c>
      <c r="I18" s="12">
        <v>61</v>
      </c>
      <c r="J18" s="12">
        <v>61</v>
      </c>
      <c r="K18" s="12">
        <v>117</v>
      </c>
      <c r="L18" s="12">
        <v>38</v>
      </c>
      <c r="M18" s="12">
        <v>57</v>
      </c>
      <c r="N18" s="95">
        <v>24</v>
      </c>
      <c r="O18" s="12">
        <v>171</v>
      </c>
      <c r="P18" s="12">
        <v>114</v>
      </c>
      <c r="Q18" s="27">
        <v>164</v>
      </c>
      <c r="R18" s="20"/>
      <c r="S18" s="93"/>
      <c r="T18" s="94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0"/>
      <c r="AG18" s="20"/>
      <c r="AH18" s="20"/>
      <c r="AI18" s="6"/>
      <c r="AK18" s="103">
        <v>0.0073000000000000001</v>
      </c>
      <c r="AL18" s="6" t="s">
        <v>46</v>
      </c>
      <c r="AM18" s="104" t="s">
        <v>65</v>
      </c>
    </row>
    <row r="19" ht="14.25">
      <c r="A19" s="87">
        <v>45416.024305555555</v>
      </c>
      <c r="B19" s="88" t="s">
        <v>61</v>
      </c>
      <c r="C19" s="88">
        <v>3</v>
      </c>
      <c r="D19" s="93">
        <v>1</v>
      </c>
      <c r="E19" s="95">
        <v>1</v>
      </c>
      <c r="F19" s="95">
        <v>1</v>
      </c>
      <c r="G19" s="95">
        <v>1</v>
      </c>
      <c r="H19" s="95">
        <v>0</v>
      </c>
      <c r="I19" s="95">
        <v>1</v>
      </c>
      <c r="J19" s="95">
        <v>1</v>
      </c>
      <c r="K19" s="95">
        <v>1</v>
      </c>
      <c r="L19" s="95">
        <v>1</v>
      </c>
      <c r="M19" s="95">
        <v>1</v>
      </c>
      <c r="N19" s="95">
        <v>1</v>
      </c>
      <c r="O19" s="95">
        <v>1</v>
      </c>
      <c r="P19" s="95">
        <v>1</v>
      </c>
      <c r="Q19" s="94">
        <v>0</v>
      </c>
      <c r="R19" s="21">
        <v>10</v>
      </c>
      <c r="S19" s="89">
        <f>SUM(D19:Q19)</f>
        <v>12</v>
      </c>
      <c r="T19" s="22">
        <f>15-S19</f>
        <v>3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66">
        <f>S19/(S19+T19)</f>
        <v>0.80000000000000004</v>
      </c>
      <c r="AG19" s="66">
        <f>SUM(D20:Q20)/60</f>
        <v>17.383333333333333</v>
      </c>
      <c r="AH19" s="66">
        <f>R19+AG19</f>
        <v>27.383333333333333</v>
      </c>
      <c r="AI19" s="6"/>
      <c r="AK19" s="103">
        <v>0.068900000000000003</v>
      </c>
      <c r="AL19" s="6" t="s">
        <v>47</v>
      </c>
      <c r="AM19" s="104" t="s">
        <v>66</v>
      </c>
    </row>
    <row r="20" ht="14.25">
      <c r="A20" s="91"/>
      <c r="B20" s="92"/>
      <c r="C20" s="92"/>
      <c r="D20" s="93">
        <v>47</v>
      </c>
      <c r="E20" s="95">
        <v>133</v>
      </c>
      <c r="F20" s="95">
        <v>83</v>
      </c>
      <c r="G20" s="95">
        <v>112</v>
      </c>
      <c r="H20" s="95">
        <v>87</v>
      </c>
      <c r="I20" s="95">
        <v>14</v>
      </c>
      <c r="J20" s="95">
        <v>25</v>
      </c>
      <c r="K20" s="95">
        <v>111</v>
      </c>
      <c r="L20" s="95">
        <v>1</v>
      </c>
      <c r="M20" s="95">
        <v>156</v>
      </c>
      <c r="N20" s="95">
        <v>102</v>
      </c>
      <c r="O20" s="95">
        <v>34</v>
      </c>
      <c r="P20" s="95">
        <v>46</v>
      </c>
      <c r="Q20" s="94">
        <v>92</v>
      </c>
      <c r="R20" s="20"/>
      <c r="S20" s="93"/>
      <c r="T20" s="94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0"/>
      <c r="AG20" s="20"/>
      <c r="AH20" s="20"/>
      <c r="AI20" s="6">
        <f>SUM(AH15:AH20)</f>
        <v>93.75</v>
      </c>
      <c r="AJ20" s="6">
        <f>AVERAGE(AF15:AF20)*30</f>
        <v>24.666666666666668</v>
      </c>
      <c r="AK20" s="103">
        <v>0.055199999999999999</v>
      </c>
      <c r="AL20" s="6" t="s">
        <v>48</v>
      </c>
      <c r="AM20" s="104" t="s">
        <v>67</v>
      </c>
    </row>
    <row r="21" ht="14.25">
      <c r="A21" s="87">
        <v>45418.357638888891</v>
      </c>
      <c r="B21" s="88" t="s">
        <v>68</v>
      </c>
      <c r="C21" s="88">
        <v>1</v>
      </c>
      <c r="D21" s="93">
        <v>1</v>
      </c>
      <c r="E21" s="95">
        <v>1</v>
      </c>
      <c r="F21" s="95">
        <v>1</v>
      </c>
      <c r="G21" s="95">
        <v>1</v>
      </c>
      <c r="H21" s="95">
        <v>1</v>
      </c>
      <c r="I21" s="95">
        <v>1</v>
      </c>
      <c r="J21" s="95">
        <v>0</v>
      </c>
      <c r="K21" s="95">
        <v>0</v>
      </c>
      <c r="L21" s="95">
        <v>1</v>
      </c>
      <c r="M21" s="95">
        <v>1</v>
      </c>
      <c r="N21" s="95">
        <v>1</v>
      </c>
      <c r="O21" s="95">
        <v>0</v>
      </c>
      <c r="P21" s="95">
        <v>0</v>
      </c>
      <c r="Q21" s="94">
        <v>0</v>
      </c>
      <c r="R21" s="21">
        <v>0</v>
      </c>
      <c r="S21" s="89">
        <f>SUM(D21:Q21)</f>
        <v>9</v>
      </c>
      <c r="T21" s="22">
        <f>15-S21</f>
        <v>6</v>
      </c>
      <c r="U21" s="22">
        <v>4</v>
      </c>
      <c r="V21" s="23">
        <v>0</v>
      </c>
      <c r="W21" s="23">
        <v>0</v>
      </c>
      <c r="X21" s="23">
        <v>2</v>
      </c>
      <c r="Y21" s="23">
        <v>1</v>
      </c>
      <c r="Z21" s="23">
        <v>0</v>
      </c>
      <c r="AA21" s="23">
        <v>3</v>
      </c>
      <c r="AB21" s="23">
        <v>0</v>
      </c>
      <c r="AC21" s="23">
        <v>0</v>
      </c>
      <c r="AD21" s="23">
        <v>2</v>
      </c>
      <c r="AE21" s="23">
        <v>2</v>
      </c>
      <c r="AF21" s="66">
        <f>S21/(S21+T21)</f>
        <v>0.59999999999999998</v>
      </c>
      <c r="AG21" s="66">
        <f>SUM(D22:Q22)/60</f>
        <v>31.399999999999999</v>
      </c>
      <c r="AH21" s="66">
        <f>R21+AG21</f>
        <v>31.399999999999999</v>
      </c>
      <c r="AI21" s="6"/>
      <c r="AJ21" s="6"/>
      <c r="AK21" s="105">
        <v>0.26379999999999998</v>
      </c>
      <c r="AL21" s="12" t="s">
        <v>49</v>
      </c>
      <c r="AM21" s="106" t="s">
        <v>69</v>
      </c>
    </row>
    <row r="22" ht="14.25">
      <c r="A22" s="91"/>
      <c r="B22" s="92"/>
      <c r="C22" s="92"/>
      <c r="D22" s="93">
        <v>153</v>
      </c>
      <c r="E22" s="95">
        <v>205</v>
      </c>
      <c r="F22" s="101">
        <v>130</v>
      </c>
      <c r="G22" s="95">
        <v>270</v>
      </c>
      <c r="H22" s="95">
        <v>283</v>
      </c>
      <c r="I22" s="95">
        <v>45</v>
      </c>
      <c r="J22" s="95">
        <v>212</v>
      </c>
      <c r="K22" s="95">
        <v>108</v>
      </c>
      <c r="L22" s="95">
        <v>13</v>
      </c>
      <c r="M22" s="95">
        <v>22</v>
      </c>
      <c r="N22" s="95">
        <v>147</v>
      </c>
      <c r="O22" s="95">
        <v>144</v>
      </c>
      <c r="P22" s="101">
        <v>31</v>
      </c>
      <c r="Q22" s="94">
        <v>121</v>
      </c>
      <c r="R22" s="20"/>
      <c r="S22" s="93"/>
      <c r="T22" s="94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0"/>
      <c r="AG22" s="20"/>
      <c r="AH22" s="20"/>
      <c r="AI22" s="6"/>
      <c r="AJ22" s="6"/>
      <c r="AK22" s="6"/>
      <c r="AL22" s="107"/>
    </row>
    <row r="23" ht="14.25">
      <c r="A23" s="87">
        <v>45418.357638888891</v>
      </c>
      <c r="B23" s="88" t="s">
        <v>68</v>
      </c>
      <c r="C23" s="88">
        <v>2</v>
      </c>
      <c r="D23" s="93">
        <v>0</v>
      </c>
      <c r="E23" s="95">
        <v>1</v>
      </c>
      <c r="F23" s="95">
        <v>1</v>
      </c>
      <c r="G23" s="95">
        <v>1</v>
      </c>
      <c r="H23" s="95">
        <v>1</v>
      </c>
      <c r="I23" s="95">
        <v>1</v>
      </c>
      <c r="J23" s="95">
        <v>1</v>
      </c>
      <c r="K23" s="95">
        <v>0</v>
      </c>
      <c r="L23" s="95">
        <v>1</v>
      </c>
      <c r="M23" s="95">
        <v>1</v>
      </c>
      <c r="N23" s="95">
        <v>1</v>
      </c>
      <c r="O23" s="95">
        <v>1</v>
      </c>
      <c r="P23" s="95">
        <v>0</v>
      </c>
      <c r="Q23" s="94">
        <v>0</v>
      </c>
      <c r="R23" s="21">
        <v>0</v>
      </c>
      <c r="S23" s="89">
        <f>SUM(D23:Q23)</f>
        <v>10</v>
      </c>
      <c r="T23" s="22">
        <f>15-S23</f>
        <v>5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66">
        <f>S23/(S23+T23)</f>
        <v>0.66666666666666663</v>
      </c>
      <c r="AG23" s="66">
        <f>SUM(D24:Q24)/60</f>
        <v>22.883333333333333</v>
      </c>
      <c r="AH23" s="66">
        <f>R23+AG23</f>
        <v>22.883333333333333</v>
      </c>
      <c r="AI23" s="6"/>
      <c r="AJ23" s="6"/>
    </row>
    <row r="24" ht="14.25">
      <c r="A24" s="91"/>
      <c r="B24" s="92"/>
      <c r="C24" s="92"/>
      <c r="D24" s="93">
        <v>312</v>
      </c>
      <c r="E24" s="95">
        <v>127</v>
      </c>
      <c r="F24" s="95">
        <v>79</v>
      </c>
      <c r="G24" s="95">
        <v>44</v>
      </c>
      <c r="H24" s="95">
        <v>158</v>
      </c>
      <c r="I24" s="95">
        <v>0</v>
      </c>
      <c r="J24" s="95">
        <v>73</v>
      </c>
      <c r="K24" s="95">
        <v>84</v>
      </c>
      <c r="L24" s="95">
        <v>56</v>
      </c>
      <c r="M24" s="95">
        <v>64</v>
      </c>
      <c r="N24" s="95">
        <v>96</v>
      </c>
      <c r="O24" s="95">
        <v>103</v>
      </c>
      <c r="P24" s="95">
        <v>60</v>
      </c>
      <c r="Q24" s="94">
        <v>117</v>
      </c>
      <c r="R24" s="20"/>
      <c r="S24" s="93"/>
      <c r="T24" s="94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0"/>
      <c r="AG24" s="20"/>
      <c r="AH24" s="20"/>
      <c r="AI24" s="6"/>
      <c r="AJ24" s="6"/>
    </row>
    <row r="25" ht="14.25">
      <c r="A25" s="87">
        <v>45418.357638888891</v>
      </c>
      <c r="B25" s="88" t="s">
        <v>68</v>
      </c>
      <c r="C25" s="88">
        <v>3</v>
      </c>
      <c r="D25" s="93">
        <v>1</v>
      </c>
      <c r="E25" s="95">
        <v>1</v>
      </c>
      <c r="F25" s="95">
        <v>0</v>
      </c>
      <c r="G25" s="95">
        <v>0</v>
      </c>
      <c r="H25" s="95">
        <v>1</v>
      </c>
      <c r="I25" s="95">
        <v>1</v>
      </c>
      <c r="J25" s="95">
        <v>1</v>
      </c>
      <c r="K25" s="95">
        <v>0</v>
      </c>
      <c r="L25" s="95">
        <v>0</v>
      </c>
      <c r="M25" s="95">
        <v>1</v>
      </c>
      <c r="N25" s="95">
        <v>1</v>
      </c>
      <c r="O25" s="95">
        <v>1</v>
      </c>
      <c r="P25" s="95">
        <v>1</v>
      </c>
      <c r="Q25" s="94">
        <v>0</v>
      </c>
      <c r="R25" s="21">
        <v>0</v>
      </c>
      <c r="S25" s="89">
        <f>SUM(D25:Q25)</f>
        <v>9</v>
      </c>
      <c r="T25" s="22">
        <f>15-S25</f>
        <v>6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66">
        <f>S25/(S25+T25)</f>
        <v>0.59999999999999998</v>
      </c>
      <c r="AG25" s="66">
        <f>SUM(D26:Q26)/60</f>
        <v>25.183333333333334</v>
      </c>
      <c r="AH25" s="66">
        <f>R25+AG25</f>
        <v>25.183333333333334</v>
      </c>
      <c r="AI25" s="6"/>
      <c r="AJ25" s="6"/>
    </row>
    <row r="26" ht="14.25">
      <c r="A26" s="91"/>
      <c r="B26" s="92"/>
      <c r="C26" s="92"/>
      <c r="D26" s="93">
        <v>27</v>
      </c>
      <c r="E26" s="95">
        <v>130</v>
      </c>
      <c r="F26" s="95">
        <v>15</v>
      </c>
      <c r="G26" s="95">
        <v>205</v>
      </c>
      <c r="H26" s="95">
        <v>98</v>
      </c>
      <c r="I26" s="95">
        <v>73</v>
      </c>
      <c r="J26" s="86">
        <v>158</v>
      </c>
      <c r="K26" s="95">
        <v>83</v>
      </c>
      <c r="L26" s="95">
        <v>214</v>
      </c>
      <c r="M26" s="95">
        <v>101</v>
      </c>
      <c r="N26" s="95">
        <v>167</v>
      </c>
      <c r="O26" s="95">
        <v>15</v>
      </c>
      <c r="P26" s="95">
        <v>74</v>
      </c>
      <c r="Q26" s="94">
        <v>151</v>
      </c>
      <c r="R26" s="20"/>
      <c r="S26" s="93"/>
      <c r="T26" s="94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0"/>
      <c r="AG26" s="20"/>
      <c r="AH26" s="20"/>
      <c r="AI26" s="6">
        <f>SUM(AH21:AH26)</f>
        <v>79.466666666666669</v>
      </c>
      <c r="AJ26" s="6">
        <f>AVERAGE(AF21:AF26)*30</f>
        <v>18.666666666666668</v>
      </c>
    </row>
    <row r="27" ht="14.25">
      <c r="A27" s="87">
        <v>45419.440972222219</v>
      </c>
      <c r="B27" s="88" t="s">
        <v>70</v>
      </c>
      <c r="C27" s="88">
        <v>1</v>
      </c>
      <c r="D27" s="93">
        <v>0</v>
      </c>
      <c r="E27" s="95">
        <v>1</v>
      </c>
      <c r="F27" s="95">
        <v>1</v>
      </c>
      <c r="G27" s="95">
        <v>1</v>
      </c>
      <c r="H27" s="95">
        <v>1</v>
      </c>
      <c r="I27" s="95">
        <v>1</v>
      </c>
      <c r="J27" s="95">
        <v>0</v>
      </c>
      <c r="K27" s="95">
        <v>1</v>
      </c>
      <c r="L27" s="95">
        <v>1</v>
      </c>
      <c r="M27" s="95">
        <v>0</v>
      </c>
      <c r="N27" s="95">
        <v>1</v>
      </c>
      <c r="O27" s="95">
        <v>1</v>
      </c>
      <c r="P27" s="95">
        <v>1</v>
      </c>
      <c r="Q27" s="94">
        <v>0</v>
      </c>
      <c r="R27" s="21">
        <v>0</v>
      </c>
      <c r="S27" s="89">
        <f>SUM(D27:Q27)</f>
        <v>10</v>
      </c>
      <c r="T27" s="22">
        <f>15-S27</f>
        <v>5</v>
      </c>
      <c r="U27" s="23">
        <v>3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2</v>
      </c>
      <c r="AB27" s="23">
        <v>0</v>
      </c>
      <c r="AC27" s="23">
        <v>0</v>
      </c>
      <c r="AD27" s="23">
        <v>1</v>
      </c>
      <c r="AE27" s="23">
        <v>2</v>
      </c>
      <c r="AF27" s="66">
        <f>S27/(S27+T27)</f>
        <v>0.66666666666666663</v>
      </c>
      <c r="AG27" s="66">
        <f>SUM(D28:Q28)/60</f>
        <v>27.683333333333334</v>
      </c>
      <c r="AH27" s="66">
        <f>R27+AG27</f>
        <v>27.683333333333334</v>
      </c>
      <c r="AI27" s="6"/>
      <c r="AJ27" s="6"/>
    </row>
    <row r="28" ht="14.25">
      <c r="A28" s="91"/>
      <c r="B28" s="92"/>
      <c r="C28" s="92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6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0"/>
      <c r="S28" s="93"/>
      <c r="T28" s="94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0"/>
      <c r="AG28" s="20"/>
      <c r="AH28" s="20"/>
      <c r="AI28" s="6"/>
      <c r="AJ28" s="6"/>
    </row>
    <row r="29" ht="14.25">
      <c r="A29" s="87">
        <v>45419.440972222219</v>
      </c>
      <c r="B29" s="88" t="s">
        <v>70</v>
      </c>
      <c r="C29" s="88">
        <v>2</v>
      </c>
      <c r="D29" s="93">
        <v>1</v>
      </c>
      <c r="E29" s="95">
        <v>0</v>
      </c>
      <c r="F29" s="95">
        <v>1</v>
      </c>
      <c r="G29" s="95">
        <v>0</v>
      </c>
      <c r="H29" s="95">
        <v>1</v>
      </c>
      <c r="I29" s="95">
        <v>1</v>
      </c>
      <c r="J29" s="95">
        <v>0</v>
      </c>
      <c r="K29" s="95">
        <v>1</v>
      </c>
      <c r="L29" s="95">
        <v>1</v>
      </c>
      <c r="M29" s="95">
        <v>1</v>
      </c>
      <c r="N29" s="95">
        <v>1</v>
      </c>
      <c r="O29" s="95">
        <v>1</v>
      </c>
      <c r="P29" s="95">
        <v>1</v>
      </c>
      <c r="Q29" s="94">
        <v>1</v>
      </c>
      <c r="R29" s="21">
        <v>0</v>
      </c>
      <c r="S29" s="2">
        <f>SUM(D29:Q29)</f>
        <v>11</v>
      </c>
      <c r="T29" s="23">
        <f>15-S29</f>
        <v>4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1">
        <f>S29/(S29+T29)</f>
        <v>0.73333333333333328</v>
      </c>
      <c r="AG29" s="21">
        <f>SUM(D30:Q30)/60</f>
        <v>30.699999999999999</v>
      </c>
      <c r="AH29" s="21">
        <f>R29+AG29</f>
        <v>30.699999999999999</v>
      </c>
      <c r="AI29" s="6"/>
      <c r="AJ29" s="6"/>
    </row>
    <row r="30" ht="14.25">
      <c r="A30" s="91"/>
      <c r="B30" s="92"/>
      <c r="C30" s="92"/>
      <c r="D30" s="93">
        <v>91</v>
      </c>
      <c r="E30" s="95">
        <v>272</v>
      </c>
      <c r="F30" s="95">
        <v>36</v>
      </c>
      <c r="G30" s="95">
        <v>230</v>
      </c>
      <c r="H30" s="95">
        <v>34</v>
      </c>
      <c r="I30" s="95">
        <v>193</v>
      </c>
      <c r="J30" s="101">
        <v>337</v>
      </c>
      <c r="K30" s="95">
        <v>151</v>
      </c>
      <c r="L30" s="95">
        <v>129</v>
      </c>
      <c r="M30" s="95">
        <v>20</v>
      </c>
      <c r="N30" s="95">
        <v>118</v>
      </c>
      <c r="O30" s="95">
        <v>34</v>
      </c>
      <c r="P30" s="95">
        <v>62</v>
      </c>
      <c r="Q30" s="94">
        <v>135</v>
      </c>
      <c r="R30" s="20"/>
      <c r="S30" s="93"/>
      <c r="T30" s="94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0"/>
      <c r="AG30" s="20"/>
      <c r="AH30" s="20"/>
      <c r="AI30" s="6"/>
      <c r="AJ30" s="6"/>
    </row>
    <row r="31" ht="14.25">
      <c r="A31" s="87">
        <v>45425.440972222219</v>
      </c>
      <c r="B31" s="88" t="s">
        <v>70</v>
      </c>
      <c r="C31" s="88">
        <v>3</v>
      </c>
      <c r="D31" s="93">
        <v>1</v>
      </c>
      <c r="E31" s="95">
        <v>1</v>
      </c>
      <c r="F31" s="95">
        <v>1</v>
      </c>
      <c r="G31" s="95">
        <v>1</v>
      </c>
      <c r="H31" s="95">
        <v>1</v>
      </c>
      <c r="I31" s="95">
        <v>0</v>
      </c>
      <c r="J31" s="95">
        <v>1</v>
      </c>
      <c r="K31" s="95">
        <v>1</v>
      </c>
      <c r="L31" s="95">
        <v>1</v>
      </c>
      <c r="M31" s="95">
        <v>1</v>
      </c>
      <c r="N31" s="95">
        <v>1</v>
      </c>
      <c r="O31" s="95">
        <v>0</v>
      </c>
      <c r="P31" s="95">
        <v>0</v>
      </c>
      <c r="Q31" s="94">
        <v>0</v>
      </c>
      <c r="R31" s="21">
        <v>0</v>
      </c>
      <c r="S31" s="2">
        <f>SUM(D31:Q31)</f>
        <v>10</v>
      </c>
      <c r="T31" s="23">
        <f>15-S31</f>
        <v>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1">
        <f>S31/(S31+T31)</f>
        <v>0.66666666666666663</v>
      </c>
      <c r="AG31" s="21">
        <f>SUM(D32:Q32)/60</f>
        <v>32.483333333333334</v>
      </c>
      <c r="AH31" s="21">
        <f>R31+AG31</f>
        <v>32.483333333333334</v>
      </c>
      <c r="AI31" s="6"/>
      <c r="AJ31" s="6"/>
    </row>
    <row r="32" ht="14.25">
      <c r="A32" s="91"/>
      <c r="B32" s="92"/>
      <c r="C32" s="92"/>
      <c r="D32" s="93">
        <v>98</v>
      </c>
      <c r="E32" s="95">
        <v>117</v>
      </c>
      <c r="F32" s="95">
        <v>74</v>
      </c>
      <c r="G32" s="95">
        <v>27</v>
      </c>
      <c r="H32" s="95">
        <v>64</v>
      </c>
      <c r="I32" s="95">
        <v>301</v>
      </c>
      <c r="J32" s="95">
        <v>283</v>
      </c>
      <c r="K32" s="95">
        <v>88</v>
      </c>
      <c r="L32" s="95">
        <v>46</v>
      </c>
      <c r="M32" s="95">
        <v>512</v>
      </c>
      <c r="N32" s="95">
        <v>77</v>
      </c>
      <c r="O32" s="95">
        <v>109</v>
      </c>
      <c r="P32" s="95">
        <v>52</v>
      </c>
      <c r="Q32" s="94">
        <v>101</v>
      </c>
      <c r="R32" s="20"/>
      <c r="S32" s="93"/>
      <c r="T32" s="94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0"/>
      <c r="AG32" s="20"/>
      <c r="AH32" s="20"/>
      <c r="AI32" s="6">
        <f>SUM(AH27:AH32)</f>
        <v>90.866666666666674</v>
      </c>
      <c r="AJ32" s="6">
        <f>AVERAGE(AF27:AF32)*30</f>
        <v>20.666666666666664</v>
      </c>
    </row>
    <row r="33" ht="14.25">
      <c r="A33" s="87">
        <v>45423.440972222219</v>
      </c>
      <c r="B33" s="88" t="s">
        <v>71</v>
      </c>
      <c r="C33" s="88">
        <v>1</v>
      </c>
      <c r="D33" s="93">
        <v>1</v>
      </c>
      <c r="E33" s="95">
        <v>0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0</v>
      </c>
      <c r="O33" s="95">
        <v>1</v>
      </c>
      <c r="P33" s="95">
        <v>0</v>
      </c>
      <c r="Q33" s="94">
        <v>0</v>
      </c>
      <c r="R33" s="21">
        <v>0</v>
      </c>
      <c r="S33" s="2">
        <f>SUM(D33:Q33)</f>
        <v>10</v>
      </c>
      <c r="T33" s="23">
        <f>15-S33</f>
        <v>5</v>
      </c>
      <c r="U33" s="23">
        <v>3</v>
      </c>
      <c r="V33" s="23">
        <v>0</v>
      </c>
      <c r="W33" s="23">
        <v>0</v>
      </c>
      <c r="X33" s="23">
        <v>2</v>
      </c>
      <c r="Y33" s="23">
        <v>0</v>
      </c>
      <c r="Z33" s="23">
        <v>0</v>
      </c>
      <c r="AA33" s="23">
        <v>1</v>
      </c>
      <c r="AB33" s="23">
        <v>0</v>
      </c>
      <c r="AC33" s="23">
        <v>0</v>
      </c>
      <c r="AD33" s="23">
        <v>2</v>
      </c>
      <c r="AE33" s="23">
        <v>2</v>
      </c>
      <c r="AF33" s="21">
        <f>S33/(S33+T33)</f>
        <v>0.66666666666666663</v>
      </c>
      <c r="AG33" s="21">
        <f>SUM(D34:Q34)/60</f>
        <v>18.966666666666665</v>
      </c>
      <c r="AH33" s="21">
        <f>R33+AG33</f>
        <v>18.966666666666665</v>
      </c>
      <c r="AI33" s="6"/>
      <c r="AJ33" s="6"/>
    </row>
    <row r="34" ht="14.25">
      <c r="A34" s="91"/>
      <c r="B34" s="92"/>
      <c r="C34" s="92"/>
      <c r="D34" s="93">
        <v>203</v>
      </c>
      <c r="E34" s="95">
        <v>48</v>
      </c>
      <c r="F34" s="95">
        <v>152</v>
      </c>
      <c r="G34" s="95">
        <v>48</v>
      </c>
      <c r="H34" s="95">
        <v>54</v>
      </c>
      <c r="I34" s="95">
        <v>13</v>
      </c>
      <c r="J34" s="95">
        <v>5</v>
      </c>
      <c r="K34" s="95">
        <v>3</v>
      </c>
      <c r="L34" s="95">
        <v>140</v>
      </c>
      <c r="M34" s="95">
        <v>1</v>
      </c>
      <c r="N34" s="95">
        <v>233</v>
      </c>
      <c r="O34" s="95">
        <v>2</v>
      </c>
      <c r="P34" s="95">
        <v>52</v>
      </c>
      <c r="Q34" s="94">
        <v>184</v>
      </c>
      <c r="R34" s="20"/>
      <c r="S34" s="93"/>
      <c r="T34" s="94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0"/>
      <c r="AG34" s="20"/>
      <c r="AH34" s="20"/>
      <c r="AI34" s="6"/>
      <c r="AJ34" s="6"/>
    </row>
    <row r="35" ht="14.25">
      <c r="A35" s="87">
        <v>45425.440972222219</v>
      </c>
      <c r="B35" s="88" t="s">
        <v>71</v>
      </c>
      <c r="C35" s="88">
        <v>2</v>
      </c>
      <c r="D35" s="93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0</v>
      </c>
      <c r="L35" s="95">
        <v>0</v>
      </c>
      <c r="M35" s="95">
        <v>1</v>
      </c>
      <c r="N35" s="95">
        <v>1</v>
      </c>
      <c r="O35" s="95">
        <v>0</v>
      </c>
      <c r="P35" s="95">
        <v>3</v>
      </c>
      <c r="Q35" s="94"/>
      <c r="R35" s="21">
        <v>0</v>
      </c>
      <c r="S35" s="2">
        <f>SUM(D35:Q35)</f>
        <v>12</v>
      </c>
      <c r="T35" s="23">
        <f>15-S35</f>
        <v>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1">
        <f>S35/(S35+T35)</f>
        <v>0.80000000000000004</v>
      </c>
      <c r="AG35" s="21">
        <f>SUM(D36:Q36)/60</f>
        <v>24.383333333333333</v>
      </c>
      <c r="AH35" s="21">
        <f>R35+AG35</f>
        <v>24.383333333333333</v>
      </c>
      <c r="AI35" s="6"/>
      <c r="AJ35" s="6"/>
    </row>
    <row r="36" ht="14.25">
      <c r="A36" s="91"/>
      <c r="B36" s="92"/>
      <c r="C36" s="92"/>
      <c r="D36" s="93">
        <v>184</v>
      </c>
      <c r="E36" s="95">
        <v>2</v>
      </c>
      <c r="F36" s="95">
        <v>68</v>
      </c>
      <c r="G36" s="95">
        <v>7</v>
      </c>
      <c r="H36" s="95">
        <v>70</v>
      </c>
      <c r="I36" s="95">
        <v>157</v>
      </c>
      <c r="J36" s="95">
        <v>42</v>
      </c>
      <c r="K36" s="95">
        <v>82</v>
      </c>
      <c r="L36" s="95">
        <v>298</v>
      </c>
      <c r="M36" s="95">
        <v>40</v>
      </c>
      <c r="N36" s="95">
        <v>225</v>
      </c>
      <c r="O36" s="95">
        <v>142</v>
      </c>
      <c r="P36" s="95">
        <v>146</v>
      </c>
      <c r="Q36" s="94"/>
      <c r="R36" s="20"/>
      <c r="S36" s="93"/>
      <c r="T36" s="94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0"/>
      <c r="AG36" s="20"/>
      <c r="AH36" s="20"/>
      <c r="AI36" s="6"/>
      <c r="AJ36" s="6"/>
    </row>
    <row r="37" ht="14.25">
      <c r="A37" s="87">
        <v>45425.440972222219</v>
      </c>
      <c r="B37" s="88" t="s">
        <v>71</v>
      </c>
      <c r="C37" s="88">
        <v>3</v>
      </c>
      <c r="D37" s="93">
        <v>1</v>
      </c>
      <c r="E37" s="95">
        <v>1</v>
      </c>
      <c r="F37" s="95">
        <v>1</v>
      </c>
      <c r="G37" s="95">
        <v>1</v>
      </c>
      <c r="H37" s="95">
        <v>0</v>
      </c>
      <c r="I37" s="95">
        <v>1</v>
      </c>
      <c r="J37" s="95">
        <v>1</v>
      </c>
      <c r="K37" s="95">
        <v>1</v>
      </c>
      <c r="L37" s="95">
        <v>1</v>
      </c>
      <c r="M37" s="95">
        <v>0</v>
      </c>
      <c r="N37" s="95">
        <v>0</v>
      </c>
      <c r="O37" s="95">
        <v>1</v>
      </c>
      <c r="P37" s="95">
        <v>0</v>
      </c>
      <c r="Q37" s="94">
        <v>2</v>
      </c>
      <c r="R37" s="21">
        <v>0</v>
      </c>
      <c r="S37" s="2">
        <f>SUM(D37:Q37)</f>
        <v>11</v>
      </c>
      <c r="T37" s="23">
        <f>15-S37</f>
        <v>4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1">
        <f>S37/(S37+T37)</f>
        <v>0.73333333333333328</v>
      </c>
      <c r="AG37" s="21">
        <f>SUM(D38:Q38)/60</f>
        <v>28.816666666666666</v>
      </c>
      <c r="AH37" s="21">
        <f>R37+AG37</f>
        <v>28.816666666666666</v>
      </c>
      <c r="AI37" s="6"/>
      <c r="AJ37" s="6"/>
    </row>
    <row r="38" ht="14.25">
      <c r="A38" s="91"/>
      <c r="B38" s="92"/>
      <c r="C38" s="92"/>
      <c r="D38" s="93">
        <v>322</v>
      </c>
      <c r="E38" s="95">
        <v>67</v>
      </c>
      <c r="F38" s="95">
        <v>34</v>
      </c>
      <c r="G38" s="95">
        <v>339</v>
      </c>
      <c r="H38" s="95">
        <v>38</v>
      </c>
      <c r="I38" s="95">
        <v>231</v>
      </c>
      <c r="J38" s="95">
        <v>195</v>
      </c>
      <c r="K38" s="95">
        <v>41</v>
      </c>
      <c r="L38" s="95">
        <v>128</v>
      </c>
      <c r="M38" s="95">
        <v>40</v>
      </c>
      <c r="N38" s="95">
        <v>125</v>
      </c>
      <c r="O38" s="95">
        <v>1</v>
      </c>
      <c r="P38" s="95">
        <v>64</v>
      </c>
      <c r="Q38" s="94">
        <v>104</v>
      </c>
      <c r="R38" s="20"/>
      <c r="S38" s="93"/>
      <c r="T38" s="94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0"/>
      <c r="AG38" s="20"/>
      <c r="AH38" s="20"/>
      <c r="AI38" s="6">
        <f>SUM(AH33:AH38)</f>
        <v>72.166666666666657</v>
      </c>
      <c r="AJ38" s="6">
        <f>AVERAGE(AF33:AF38)*30</f>
        <v>22</v>
      </c>
    </row>
    <row r="39" ht="14.25">
      <c r="A39" s="87">
        <v>45439.475694444445</v>
      </c>
      <c r="B39" s="88" t="s">
        <v>72</v>
      </c>
      <c r="C39" s="88">
        <v>1</v>
      </c>
      <c r="D39" s="93">
        <v>0</v>
      </c>
      <c r="E39" s="95">
        <v>0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  <c r="P39" s="95">
        <v>1</v>
      </c>
      <c r="Q39" s="94">
        <v>2</v>
      </c>
      <c r="R39" s="21">
        <v>0</v>
      </c>
      <c r="S39" s="2">
        <f>SUM(D39:Q39)</f>
        <v>13</v>
      </c>
      <c r="T39" s="23">
        <f>15-S39</f>
        <v>2</v>
      </c>
      <c r="U39" s="21">
        <v>2</v>
      </c>
      <c r="V39" s="21">
        <v>0</v>
      </c>
      <c r="W39" s="21">
        <v>1</v>
      </c>
      <c r="X39" s="21">
        <v>1</v>
      </c>
      <c r="Y39" s="21">
        <v>1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3</v>
      </c>
      <c r="AF39" s="21">
        <f>S39/(S39+T39)</f>
        <v>0.8666666666666667</v>
      </c>
      <c r="AG39" s="21">
        <f>SUM(D40:Q40)/60</f>
        <v>30.233333333333334</v>
      </c>
      <c r="AH39" s="21">
        <f>R39+AG39</f>
        <v>30.233333333333334</v>
      </c>
      <c r="AI39" s="6"/>
      <c r="AJ39" s="6"/>
    </row>
    <row r="40" ht="14.25">
      <c r="A40" s="91"/>
      <c r="B40" s="92"/>
      <c r="C40" s="92"/>
      <c r="D40" s="93">
        <v>241</v>
      </c>
      <c r="E40" s="95">
        <v>254</v>
      </c>
      <c r="F40" s="95">
        <v>197</v>
      </c>
      <c r="G40" s="95">
        <v>2</v>
      </c>
      <c r="H40" s="95">
        <v>158</v>
      </c>
      <c r="I40" s="95">
        <v>10</v>
      </c>
      <c r="J40" s="95">
        <v>147</v>
      </c>
      <c r="K40" s="95">
        <v>149</v>
      </c>
      <c r="L40" s="95">
        <v>86</v>
      </c>
      <c r="M40" s="95">
        <v>216</v>
      </c>
      <c r="N40" s="95">
        <v>120</v>
      </c>
      <c r="O40" s="95">
        <v>38</v>
      </c>
      <c r="P40" s="95">
        <v>57</v>
      </c>
      <c r="Q40" s="94">
        <v>139</v>
      </c>
      <c r="R40" s="20"/>
      <c r="S40" s="93"/>
      <c r="T40" s="94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20"/>
      <c r="AG40" s="20"/>
      <c r="AH40" s="20"/>
      <c r="AI40" s="6"/>
      <c r="AJ40" s="6"/>
    </row>
    <row r="41" ht="14.25">
      <c r="A41" s="87">
        <v>45439.475694444445</v>
      </c>
      <c r="B41" s="88" t="s">
        <v>72</v>
      </c>
      <c r="C41" s="88">
        <v>2</v>
      </c>
      <c r="D41" s="93">
        <v>1</v>
      </c>
      <c r="E41" s="95">
        <v>1</v>
      </c>
      <c r="F41" s="95">
        <v>0</v>
      </c>
      <c r="G41" s="95">
        <v>1</v>
      </c>
      <c r="H41" s="95">
        <v>1</v>
      </c>
      <c r="I41" s="95">
        <v>0</v>
      </c>
      <c r="J41" s="95">
        <v>1</v>
      </c>
      <c r="K41" s="95">
        <v>0</v>
      </c>
      <c r="L41" s="95">
        <v>1</v>
      </c>
      <c r="M41" s="95">
        <v>1</v>
      </c>
      <c r="N41" s="95">
        <v>1</v>
      </c>
      <c r="O41" s="95">
        <v>1</v>
      </c>
      <c r="P41" s="95">
        <v>2</v>
      </c>
      <c r="Q41" s="94"/>
      <c r="R41" s="21">
        <v>0</v>
      </c>
      <c r="S41" s="2">
        <f>SUM(D41:Q41)</f>
        <v>11</v>
      </c>
      <c r="T41" s="23">
        <f>15-S41</f>
        <v>4</v>
      </c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21">
        <f>S41/(S41+T41)</f>
        <v>0.73333333333333328</v>
      </c>
      <c r="AG41" s="21">
        <f>SUM(D42:Q42)/60</f>
        <v>31.866666666666667</v>
      </c>
      <c r="AH41" s="21">
        <f>R41+AG41</f>
        <v>31.866666666666667</v>
      </c>
      <c r="AI41" s="6"/>
      <c r="AJ41" s="6"/>
    </row>
    <row r="42" ht="14.25">
      <c r="A42" s="91"/>
      <c r="B42" s="92"/>
      <c r="C42" s="92"/>
      <c r="D42" s="93">
        <v>344</v>
      </c>
      <c r="E42" s="95">
        <v>160</v>
      </c>
      <c r="F42" s="95">
        <v>204</v>
      </c>
      <c r="G42" s="95">
        <v>71</v>
      </c>
      <c r="H42" s="95">
        <v>325</v>
      </c>
      <c r="I42" s="95">
        <v>139</v>
      </c>
      <c r="J42" s="95">
        <v>242</v>
      </c>
      <c r="K42" s="95">
        <v>38</v>
      </c>
      <c r="L42" s="95">
        <v>11</v>
      </c>
      <c r="M42" s="95">
        <v>45</v>
      </c>
      <c r="N42" s="95">
        <v>63</v>
      </c>
      <c r="O42" s="95">
        <v>136</v>
      </c>
      <c r="P42" s="95">
        <v>134</v>
      </c>
      <c r="Q42" s="94"/>
      <c r="R42" s="20"/>
      <c r="S42" s="93"/>
      <c r="T42" s="94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20"/>
      <c r="AG42" s="20"/>
      <c r="AH42" s="20"/>
      <c r="AI42" s="6"/>
      <c r="AJ42" s="6"/>
    </row>
    <row r="43" ht="14.25">
      <c r="A43" s="87">
        <v>45440.434027777781</v>
      </c>
      <c r="B43" s="88" t="s">
        <v>72</v>
      </c>
      <c r="C43" s="88">
        <v>3</v>
      </c>
      <c r="D43" s="93">
        <v>1</v>
      </c>
      <c r="E43" s="95">
        <v>1</v>
      </c>
      <c r="F43" s="95">
        <v>0</v>
      </c>
      <c r="G43" s="95">
        <v>1</v>
      </c>
      <c r="H43" s="95">
        <v>1</v>
      </c>
      <c r="I43" s="95">
        <v>1</v>
      </c>
      <c r="J43" s="95">
        <v>1</v>
      </c>
      <c r="K43" s="95">
        <v>1</v>
      </c>
      <c r="L43" s="95">
        <v>0</v>
      </c>
      <c r="M43" s="95">
        <v>1</v>
      </c>
      <c r="N43" s="95">
        <v>1</v>
      </c>
      <c r="O43" s="95">
        <v>1</v>
      </c>
      <c r="P43" s="95">
        <v>0</v>
      </c>
      <c r="Q43" s="94">
        <v>2</v>
      </c>
      <c r="R43" s="21">
        <v>0</v>
      </c>
      <c r="S43" s="2">
        <f>SUM(D43:Q43)</f>
        <v>12</v>
      </c>
      <c r="T43" s="23">
        <f>15-S43</f>
        <v>3</v>
      </c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21">
        <f>S43/(S43+T43)</f>
        <v>0.80000000000000004</v>
      </c>
      <c r="AG43" s="21">
        <f>SUM(D44:Q44)/60</f>
        <v>25.300000000000001</v>
      </c>
      <c r="AH43" s="21">
        <f>R43+AG43</f>
        <v>25.300000000000001</v>
      </c>
      <c r="AI43" s="6"/>
      <c r="AJ43" s="6"/>
    </row>
    <row r="44" ht="14.25">
      <c r="A44" s="91"/>
      <c r="B44" s="92"/>
      <c r="C44" s="92"/>
      <c r="D44" s="93">
        <v>88</v>
      </c>
      <c r="E44" s="95">
        <v>124</v>
      </c>
      <c r="F44" s="95">
        <v>88</v>
      </c>
      <c r="G44" s="95">
        <v>56</v>
      </c>
      <c r="H44" s="95">
        <v>238</v>
      </c>
      <c r="I44" s="95">
        <v>4</v>
      </c>
      <c r="J44" s="95">
        <v>43</v>
      </c>
      <c r="K44" s="95">
        <v>178</v>
      </c>
      <c r="L44" s="95">
        <v>148</v>
      </c>
      <c r="M44" s="95">
        <v>230</v>
      </c>
      <c r="N44" s="95">
        <v>25</v>
      </c>
      <c r="O44" s="95">
        <v>79</v>
      </c>
      <c r="P44" s="95">
        <v>116</v>
      </c>
      <c r="Q44" s="94">
        <v>101</v>
      </c>
      <c r="R44" s="20"/>
      <c r="S44" s="93"/>
      <c r="T44" s="94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20"/>
      <c r="AG44" s="20"/>
      <c r="AH44" s="20"/>
      <c r="AI44" s="6">
        <f>SUM(AH39:AH44)</f>
        <v>87.400000000000006</v>
      </c>
      <c r="AJ44" s="6">
        <f>AVERAGE(AF39:AF44)*30</f>
        <v>24.000000000000004</v>
      </c>
    </row>
    <row r="45" ht="14.25">
      <c r="A45" s="87">
        <v>45444.392361111109</v>
      </c>
      <c r="B45" s="88" t="s">
        <v>73</v>
      </c>
      <c r="C45" s="88">
        <v>1</v>
      </c>
      <c r="D45" s="93">
        <v>1</v>
      </c>
      <c r="E45" s="95">
        <v>1</v>
      </c>
      <c r="F45" s="95">
        <v>0</v>
      </c>
      <c r="G45" s="95">
        <v>1</v>
      </c>
      <c r="H45" s="95">
        <v>1</v>
      </c>
      <c r="I45" s="95">
        <v>1</v>
      </c>
      <c r="J45" s="95">
        <v>1</v>
      </c>
      <c r="K45" s="95">
        <v>1</v>
      </c>
      <c r="L45" s="95">
        <v>1</v>
      </c>
      <c r="M45" s="95">
        <v>1</v>
      </c>
      <c r="N45" s="95">
        <v>1</v>
      </c>
      <c r="O45" s="95">
        <v>0</v>
      </c>
      <c r="P45" s="95">
        <v>1</v>
      </c>
      <c r="Q45" s="94">
        <v>1</v>
      </c>
      <c r="R45" s="21">
        <v>0</v>
      </c>
      <c r="S45" s="2">
        <f>SUM(D45:Q45)</f>
        <v>12</v>
      </c>
      <c r="T45" s="23">
        <f>15-S45</f>
        <v>3</v>
      </c>
      <c r="U45" s="21">
        <v>5</v>
      </c>
      <c r="V45" s="21">
        <v>0</v>
      </c>
      <c r="W45" s="21">
        <v>2</v>
      </c>
      <c r="X45" s="21">
        <v>0</v>
      </c>
      <c r="Y45" s="21">
        <v>1</v>
      </c>
      <c r="Z45" s="21">
        <v>0</v>
      </c>
      <c r="AA45" s="21">
        <v>1</v>
      </c>
      <c r="AB45" s="21">
        <v>0</v>
      </c>
      <c r="AC45" s="21">
        <v>1</v>
      </c>
      <c r="AD45" s="21">
        <v>0</v>
      </c>
      <c r="AE45" s="21">
        <v>0</v>
      </c>
      <c r="AF45" s="21">
        <f>S45/(S45+T45)</f>
        <v>0.80000000000000004</v>
      </c>
      <c r="AG45" s="21">
        <f>SUM(D46:Q46)/60</f>
        <v>25.816666666666666</v>
      </c>
      <c r="AH45" s="21">
        <f>R45+AG45</f>
        <v>25.816666666666666</v>
      </c>
      <c r="AI45" s="6"/>
      <c r="AJ45" s="6"/>
    </row>
    <row r="46" ht="14.25">
      <c r="A46" s="91"/>
      <c r="B46" s="92"/>
      <c r="C46" s="92"/>
      <c r="D46" s="93">
        <v>242</v>
      </c>
      <c r="E46" s="95">
        <v>25</v>
      </c>
      <c r="F46" s="95">
        <v>56</v>
      </c>
      <c r="G46" s="95">
        <v>175</v>
      </c>
      <c r="H46" s="95">
        <v>110</v>
      </c>
      <c r="I46" s="95">
        <v>126</v>
      </c>
      <c r="J46" s="95">
        <v>155</v>
      </c>
      <c r="K46" s="95">
        <v>20</v>
      </c>
      <c r="L46" s="95">
        <v>49</v>
      </c>
      <c r="M46" s="95">
        <v>154</v>
      </c>
      <c r="N46" s="95">
        <v>103</v>
      </c>
      <c r="O46" s="95">
        <v>112</v>
      </c>
      <c r="P46" s="95">
        <v>98</v>
      </c>
      <c r="Q46" s="94">
        <v>124</v>
      </c>
      <c r="R46" s="20"/>
      <c r="S46" s="93"/>
      <c r="T46" s="94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20"/>
      <c r="AG46" s="20"/>
      <c r="AH46" s="20"/>
      <c r="AI46" s="6"/>
      <c r="AJ46" s="6"/>
    </row>
    <row r="47" ht="14.25">
      <c r="A47" s="87">
        <v>45444.392361111109</v>
      </c>
      <c r="B47" s="88" t="s">
        <v>73</v>
      </c>
      <c r="C47" s="88">
        <v>2</v>
      </c>
      <c r="D47" s="93">
        <v>1</v>
      </c>
      <c r="E47" s="95">
        <v>1</v>
      </c>
      <c r="F47" s="95">
        <v>1</v>
      </c>
      <c r="G47" s="95">
        <v>1</v>
      </c>
      <c r="H47" s="95">
        <v>1</v>
      </c>
      <c r="I47" s="95">
        <v>0</v>
      </c>
      <c r="J47" s="95">
        <v>0</v>
      </c>
      <c r="K47" s="95">
        <v>1</v>
      </c>
      <c r="L47" s="95">
        <v>1</v>
      </c>
      <c r="M47" s="95">
        <v>1</v>
      </c>
      <c r="N47" s="95">
        <v>1</v>
      </c>
      <c r="O47" s="95">
        <v>0</v>
      </c>
      <c r="P47" s="95">
        <v>1</v>
      </c>
      <c r="Q47" s="94">
        <v>2</v>
      </c>
      <c r="R47" s="21">
        <v>0</v>
      </c>
      <c r="S47" s="2">
        <f>SUM(D47:Q47)</f>
        <v>12</v>
      </c>
      <c r="T47" s="23">
        <f>15-S47</f>
        <v>3</v>
      </c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21">
        <f>S47/(S47+T47)</f>
        <v>0.80000000000000004</v>
      </c>
      <c r="AG47" s="21">
        <f>SUM(D48:Q48)/60</f>
        <v>24.333333333333332</v>
      </c>
      <c r="AH47" s="21">
        <f>R47+AG47</f>
        <v>24.333333333333332</v>
      </c>
      <c r="AI47" s="6"/>
      <c r="AJ47" s="6"/>
    </row>
    <row r="48" ht="14.25">
      <c r="A48" s="91"/>
      <c r="B48" s="92"/>
      <c r="C48" s="92"/>
      <c r="D48" s="93">
        <v>174</v>
      </c>
      <c r="E48" s="95">
        <v>46</v>
      </c>
      <c r="F48" s="95">
        <v>136</v>
      </c>
      <c r="G48" s="95">
        <v>100</v>
      </c>
      <c r="H48" s="95">
        <v>119</v>
      </c>
      <c r="I48" s="95">
        <v>187</v>
      </c>
      <c r="J48" s="95">
        <v>182</v>
      </c>
      <c r="K48" s="95">
        <v>2</v>
      </c>
      <c r="L48" s="95">
        <v>196</v>
      </c>
      <c r="M48" s="95">
        <v>67</v>
      </c>
      <c r="N48" s="95">
        <v>15</v>
      </c>
      <c r="O48" s="95">
        <v>51</v>
      </c>
      <c r="P48" s="95">
        <v>53</v>
      </c>
      <c r="Q48" s="94">
        <v>132</v>
      </c>
      <c r="R48" s="20"/>
      <c r="S48" s="93"/>
      <c r="T48" s="94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20"/>
      <c r="AG48" s="20"/>
      <c r="AH48" s="20"/>
      <c r="AI48" s="6"/>
      <c r="AJ48" s="6"/>
    </row>
    <row r="49" ht="14.25">
      <c r="A49" s="87">
        <v>45444.392361111109</v>
      </c>
      <c r="B49" s="88" t="s">
        <v>73</v>
      </c>
      <c r="C49" s="88">
        <v>3</v>
      </c>
      <c r="D49" s="93">
        <v>1</v>
      </c>
      <c r="E49" s="95">
        <v>1</v>
      </c>
      <c r="F49" s="95">
        <v>0</v>
      </c>
      <c r="G49" s="95">
        <v>0</v>
      </c>
      <c r="H49" s="95">
        <v>1</v>
      </c>
      <c r="I49" s="95">
        <v>1</v>
      </c>
      <c r="J49" s="95">
        <v>1</v>
      </c>
      <c r="K49" s="95">
        <v>1</v>
      </c>
      <c r="L49" s="95">
        <v>1</v>
      </c>
      <c r="M49" s="95">
        <v>1</v>
      </c>
      <c r="N49" s="95">
        <v>0</v>
      </c>
      <c r="O49" s="95">
        <v>0</v>
      </c>
      <c r="P49" s="95">
        <v>1</v>
      </c>
      <c r="Q49" s="94">
        <v>2</v>
      </c>
      <c r="R49" s="21">
        <v>0</v>
      </c>
      <c r="S49" s="2">
        <f>SUM(D49:Q49)</f>
        <v>11</v>
      </c>
      <c r="T49" s="23">
        <f>15-S49</f>
        <v>4</v>
      </c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21">
        <f>S49/(S49+T49)</f>
        <v>0.73333333333333328</v>
      </c>
      <c r="AG49" s="21">
        <f>SUM(D50:Q50)/60</f>
        <v>26.600000000000001</v>
      </c>
      <c r="AH49" s="21">
        <f>R49+AG49</f>
        <v>26.600000000000001</v>
      </c>
      <c r="AI49" s="6"/>
      <c r="AJ49" s="6"/>
    </row>
    <row r="50" ht="14.25">
      <c r="A50" s="91"/>
      <c r="B50" s="92"/>
      <c r="C50" s="92"/>
      <c r="D50" s="93">
        <v>153</v>
      </c>
      <c r="E50" s="95">
        <v>89</v>
      </c>
      <c r="F50" s="95">
        <v>94</v>
      </c>
      <c r="G50" s="95">
        <v>184</v>
      </c>
      <c r="H50" s="95">
        <v>9</v>
      </c>
      <c r="I50" s="95">
        <v>22</v>
      </c>
      <c r="J50" s="95">
        <v>165</v>
      </c>
      <c r="K50" s="95">
        <v>122</v>
      </c>
      <c r="L50" s="95">
        <v>59</v>
      </c>
      <c r="M50" s="95">
        <v>67</v>
      </c>
      <c r="N50" s="95">
        <v>334</v>
      </c>
      <c r="O50" s="95">
        <v>88</v>
      </c>
      <c r="P50" s="95">
        <v>105</v>
      </c>
      <c r="Q50" s="94">
        <v>105</v>
      </c>
      <c r="R50" s="20"/>
      <c r="S50" s="93"/>
      <c r="T50" s="94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20"/>
      <c r="AG50" s="20"/>
      <c r="AH50" s="20"/>
      <c r="AI50" s="6">
        <f>SUM(AH45:AH50)</f>
        <v>76.75</v>
      </c>
      <c r="AJ50" s="6">
        <f>AVERAGE(AF45:AF50)*30</f>
        <v>23.333333333333332</v>
      </c>
    </row>
    <row r="51" ht="14.25">
      <c r="A51" s="87">
        <v>45445.392361111109</v>
      </c>
      <c r="B51" s="88" t="s">
        <v>74</v>
      </c>
      <c r="C51" s="88">
        <v>1</v>
      </c>
      <c r="D51" s="93">
        <v>1</v>
      </c>
      <c r="E51" s="95">
        <v>1</v>
      </c>
      <c r="F51" s="95">
        <v>0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0</v>
      </c>
      <c r="P51" s="95">
        <v>1</v>
      </c>
      <c r="Q51" s="94">
        <v>1</v>
      </c>
      <c r="R51" s="21">
        <v>0</v>
      </c>
      <c r="S51" s="2">
        <f>SUM(D51:Q51)</f>
        <v>12</v>
      </c>
      <c r="T51" s="23">
        <f>15-S51</f>
        <v>3</v>
      </c>
      <c r="U51" s="21">
        <v>4</v>
      </c>
      <c r="V51" s="21">
        <v>0</v>
      </c>
      <c r="W51" s="21">
        <v>1</v>
      </c>
      <c r="X51" s="21">
        <v>0</v>
      </c>
      <c r="Y51" s="21">
        <v>1</v>
      </c>
      <c r="Z51" s="21">
        <v>0</v>
      </c>
      <c r="AA51" s="21">
        <v>2</v>
      </c>
      <c r="AB51" s="21">
        <v>0</v>
      </c>
      <c r="AC51" s="21">
        <v>0</v>
      </c>
      <c r="AD51" s="21">
        <v>0</v>
      </c>
      <c r="AE51" s="21">
        <v>1</v>
      </c>
      <c r="AF51" s="21">
        <f>S51/(S51+T51)</f>
        <v>0.80000000000000004</v>
      </c>
      <c r="AG51" s="21">
        <f>SUM(D52:Q52)/60</f>
        <v>23.550000000000001</v>
      </c>
      <c r="AH51" s="21">
        <f>R51+AG51</f>
        <v>23.550000000000001</v>
      </c>
      <c r="AI51" s="6"/>
      <c r="AJ51" s="6"/>
    </row>
    <row r="52" ht="14.25">
      <c r="A52" s="91"/>
      <c r="B52" s="92"/>
      <c r="C52" s="92"/>
      <c r="D52" s="93">
        <v>112</v>
      </c>
      <c r="E52" s="95">
        <v>23</v>
      </c>
      <c r="F52" s="95">
        <v>62</v>
      </c>
      <c r="G52" s="95">
        <v>114</v>
      </c>
      <c r="H52" s="95">
        <v>58</v>
      </c>
      <c r="I52" s="95">
        <v>73</v>
      </c>
      <c r="J52" s="95">
        <v>70</v>
      </c>
      <c r="K52" s="95">
        <v>184</v>
      </c>
      <c r="L52" s="95">
        <v>131</v>
      </c>
      <c r="M52" s="95">
        <v>244</v>
      </c>
      <c r="N52" s="95">
        <v>104</v>
      </c>
      <c r="O52" s="95">
        <v>1</v>
      </c>
      <c r="P52" s="95">
        <v>78</v>
      </c>
      <c r="Q52" s="94">
        <v>159</v>
      </c>
      <c r="R52" s="20"/>
      <c r="S52" s="93"/>
      <c r="T52" s="94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20"/>
      <c r="AG52" s="20"/>
      <c r="AH52" s="20"/>
      <c r="AI52" s="6"/>
      <c r="AJ52" s="6"/>
    </row>
    <row r="53" ht="14.25">
      <c r="A53" s="87">
        <v>45445.392361111109</v>
      </c>
      <c r="B53" s="88" t="s">
        <v>74</v>
      </c>
      <c r="C53" s="88">
        <v>2</v>
      </c>
      <c r="D53" s="93">
        <v>1</v>
      </c>
      <c r="E53" s="95">
        <v>1</v>
      </c>
      <c r="F53" s="95">
        <v>0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0</v>
      </c>
      <c r="P53" s="95">
        <v>1</v>
      </c>
      <c r="Q53" s="94">
        <v>2</v>
      </c>
      <c r="R53" s="21">
        <v>0</v>
      </c>
      <c r="S53" s="2">
        <f>SUM(D53:Q53)</f>
        <v>13</v>
      </c>
      <c r="T53" s="23">
        <f>15-S53</f>
        <v>2</v>
      </c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21">
        <f>S53/(S53+T53)</f>
        <v>0.8666666666666667</v>
      </c>
      <c r="AG53" s="21">
        <f>SUM(D54:Q54)/60</f>
        <v>27.466666666666665</v>
      </c>
      <c r="AH53" s="21">
        <f>R53+AG53</f>
        <v>27.466666666666665</v>
      </c>
      <c r="AI53" s="6"/>
      <c r="AJ53" s="6"/>
    </row>
    <row r="54" ht="14.25">
      <c r="A54" s="91"/>
      <c r="B54" s="92"/>
      <c r="C54" s="92"/>
      <c r="D54" s="93">
        <v>386</v>
      </c>
      <c r="E54" s="95">
        <v>10</v>
      </c>
      <c r="F54" s="95">
        <v>67</v>
      </c>
      <c r="G54" s="95">
        <v>186</v>
      </c>
      <c r="H54" s="95">
        <v>52</v>
      </c>
      <c r="I54" s="95">
        <v>250</v>
      </c>
      <c r="J54" s="95">
        <v>66</v>
      </c>
      <c r="K54" s="95">
        <v>126</v>
      </c>
      <c r="L54" s="95">
        <v>149</v>
      </c>
      <c r="M54" s="95">
        <v>6</v>
      </c>
      <c r="N54" s="95">
        <v>120</v>
      </c>
      <c r="O54" s="95">
        <v>146</v>
      </c>
      <c r="P54" s="95">
        <v>24</v>
      </c>
      <c r="Q54" s="94">
        <v>60</v>
      </c>
      <c r="R54" s="20"/>
      <c r="S54" s="93"/>
      <c r="T54" s="94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20"/>
      <c r="AG54" s="20"/>
      <c r="AH54" s="20"/>
      <c r="AI54" s="6"/>
      <c r="AJ54" s="6"/>
    </row>
    <row r="55" ht="14.25">
      <c r="A55" s="87">
        <v>45445.392361111109</v>
      </c>
      <c r="B55" s="88" t="s">
        <v>74</v>
      </c>
      <c r="C55" s="88">
        <v>3</v>
      </c>
      <c r="D55" s="93">
        <v>1</v>
      </c>
      <c r="E55" s="95">
        <v>1</v>
      </c>
      <c r="F55" s="95">
        <v>1</v>
      </c>
      <c r="G55" s="95">
        <v>1</v>
      </c>
      <c r="H55" s="95">
        <v>1</v>
      </c>
      <c r="I55" s="95">
        <v>1</v>
      </c>
      <c r="J55" s="95">
        <v>0</v>
      </c>
      <c r="K55" s="95">
        <v>0</v>
      </c>
      <c r="L55" s="95">
        <v>1</v>
      </c>
      <c r="M55" s="95">
        <v>1</v>
      </c>
      <c r="N55" s="95">
        <v>1</v>
      </c>
      <c r="O55" s="95">
        <v>0</v>
      </c>
      <c r="P55" s="95">
        <v>1</v>
      </c>
      <c r="Q55" s="94">
        <v>0</v>
      </c>
      <c r="R55" s="21">
        <v>0</v>
      </c>
      <c r="S55" s="2">
        <f>SUM(D55:Q55)</f>
        <v>10</v>
      </c>
      <c r="T55" s="23">
        <f>15-S55</f>
        <v>5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21">
        <f>S55/(S55+T55)</f>
        <v>0.66666666666666663</v>
      </c>
      <c r="AG55" s="21">
        <f>SUM(D56:Q56)/60</f>
        <v>19.766666666666666</v>
      </c>
      <c r="AH55" s="21">
        <f>R55+AG55</f>
        <v>19.766666666666666</v>
      </c>
      <c r="AI55" s="6"/>
      <c r="AJ55" s="6"/>
    </row>
    <row r="56" ht="14.25">
      <c r="A56" s="91"/>
      <c r="B56" s="92"/>
      <c r="C56" s="92"/>
      <c r="D56" s="93">
        <v>154</v>
      </c>
      <c r="E56" s="95">
        <v>16</v>
      </c>
      <c r="F56" s="95">
        <v>318</v>
      </c>
      <c r="G56" s="95">
        <v>8</v>
      </c>
      <c r="H56" s="95">
        <v>192</v>
      </c>
      <c r="I56" s="95">
        <v>2</v>
      </c>
      <c r="J56" s="95">
        <v>10</v>
      </c>
      <c r="K56" s="95">
        <v>81</v>
      </c>
      <c r="L56" s="95">
        <v>6</v>
      </c>
      <c r="M56" s="95">
        <v>194</v>
      </c>
      <c r="N56" s="95">
        <v>17</v>
      </c>
      <c r="O56" s="95">
        <v>36</v>
      </c>
      <c r="P56" s="95">
        <v>21</v>
      </c>
      <c r="Q56" s="94">
        <v>131</v>
      </c>
      <c r="R56" s="20"/>
      <c r="S56" s="93"/>
      <c r="T56" s="94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20"/>
      <c r="AG56" s="20"/>
      <c r="AH56" s="20"/>
      <c r="AI56" s="6">
        <f>SUM(AH51:AH56)</f>
        <v>70.783333333333331</v>
      </c>
      <c r="AJ56" s="6">
        <f>AVERAGE(AF51:AF56)*30</f>
        <v>23.333333333333332</v>
      </c>
    </row>
    <row r="57" ht="14.25">
      <c r="A57" s="87">
        <v>45446.382638888892</v>
      </c>
      <c r="B57" s="88" t="s">
        <v>75</v>
      </c>
      <c r="C57" s="88">
        <v>1</v>
      </c>
      <c r="D57" s="93">
        <v>1</v>
      </c>
      <c r="E57" s="95">
        <v>1</v>
      </c>
      <c r="F57" s="95">
        <v>1</v>
      </c>
      <c r="G57" s="95">
        <v>0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0</v>
      </c>
      <c r="Q57" s="94">
        <v>0</v>
      </c>
      <c r="R57" s="21">
        <v>0</v>
      </c>
      <c r="S57" s="2">
        <f>SUM(D57:Q57)</f>
        <v>11</v>
      </c>
      <c r="T57" s="23">
        <f>15-S57</f>
        <v>4</v>
      </c>
      <c r="U57" s="21">
        <v>2</v>
      </c>
      <c r="V57" s="21">
        <v>0</v>
      </c>
      <c r="W57" s="21">
        <v>0</v>
      </c>
      <c r="X57" s="21">
        <v>1</v>
      </c>
      <c r="Y57" s="21">
        <v>0</v>
      </c>
      <c r="Z57" s="21">
        <v>0</v>
      </c>
      <c r="AA57" s="21">
        <v>2</v>
      </c>
      <c r="AB57" s="21">
        <v>0</v>
      </c>
      <c r="AC57" s="21">
        <v>1</v>
      </c>
      <c r="AD57" s="21">
        <v>0</v>
      </c>
      <c r="AE57" s="21">
        <v>0</v>
      </c>
      <c r="AF57" s="21">
        <f>S57/(S57+T57)</f>
        <v>0.73333333333333328</v>
      </c>
      <c r="AG57" s="21">
        <f>SUM(D58:Q58)/60</f>
        <v>25.666666666666668</v>
      </c>
      <c r="AH57" s="21">
        <f>R57+AG57</f>
        <v>25.666666666666668</v>
      </c>
      <c r="AI57" s="6"/>
      <c r="AJ57" s="6"/>
    </row>
    <row r="58" ht="14.25">
      <c r="A58" s="91"/>
      <c r="B58" s="92"/>
      <c r="C58" s="92"/>
      <c r="D58" s="93">
        <v>361</v>
      </c>
      <c r="E58" s="95">
        <v>28</v>
      </c>
      <c r="F58" s="95">
        <v>100</v>
      </c>
      <c r="G58" s="95">
        <v>205</v>
      </c>
      <c r="H58" s="95">
        <v>63</v>
      </c>
      <c r="I58" s="95">
        <v>94</v>
      </c>
      <c r="J58" s="95">
        <v>94</v>
      </c>
      <c r="K58" s="95">
        <v>65</v>
      </c>
      <c r="L58" s="95">
        <v>55</v>
      </c>
      <c r="M58" s="95">
        <v>122</v>
      </c>
      <c r="N58" s="95">
        <v>65</v>
      </c>
      <c r="O58" s="95">
        <v>19</v>
      </c>
      <c r="P58" s="95">
        <v>96</v>
      </c>
      <c r="Q58" s="94">
        <v>173</v>
      </c>
      <c r="R58" s="20"/>
      <c r="S58" s="93"/>
      <c r="T58" s="94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20"/>
      <c r="AG58" s="20"/>
      <c r="AH58" s="20"/>
      <c r="AI58" s="6"/>
      <c r="AJ58" s="6"/>
    </row>
    <row r="59" ht="14.25">
      <c r="A59" s="87">
        <v>45446.382638888892</v>
      </c>
      <c r="B59" s="88" t="s">
        <v>75</v>
      </c>
      <c r="C59" s="88">
        <v>2</v>
      </c>
      <c r="D59" s="93">
        <v>1</v>
      </c>
      <c r="E59" s="95">
        <v>1</v>
      </c>
      <c r="F59" s="95">
        <v>1</v>
      </c>
      <c r="G59" s="95">
        <v>0</v>
      </c>
      <c r="H59" s="95">
        <v>1</v>
      </c>
      <c r="I59" s="95">
        <v>1</v>
      </c>
      <c r="J59" s="95">
        <v>1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4">
        <v>2</v>
      </c>
      <c r="R59" s="21">
        <v>0</v>
      </c>
      <c r="S59" s="2">
        <f>SUM(D59:Q59)</f>
        <v>14</v>
      </c>
      <c r="T59" s="23">
        <f>15-S59</f>
        <v>1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21">
        <f>S59/(S59+T59)</f>
        <v>0.93333333333333335</v>
      </c>
      <c r="AG59" s="21">
        <f>SUM(D60:Q60)/60</f>
        <v>20.133333333333333</v>
      </c>
      <c r="AH59" s="21">
        <f>R59+AG59</f>
        <v>20.133333333333333</v>
      </c>
      <c r="AI59" s="6"/>
      <c r="AJ59" s="6"/>
    </row>
    <row r="60" ht="14.25">
      <c r="A60" s="91"/>
      <c r="B60" s="92"/>
      <c r="C60" s="92"/>
      <c r="D60" s="93">
        <v>25</v>
      </c>
      <c r="E60" s="95">
        <v>137</v>
      </c>
      <c r="F60" s="95">
        <v>10</v>
      </c>
      <c r="G60" s="95">
        <v>91</v>
      </c>
      <c r="H60" s="95">
        <v>94</v>
      </c>
      <c r="I60" s="95">
        <v>53</v>
      </c>
      <c r="J60" s="95">
        <v>71</v>
      </c>
      <c r="K60" s="95">
        <v>184</v>
      </c>
      <c r="L60" s="95">
        <v>94</v>
      </c>
      <c r="M60" s="95">
        <v>227</v>
      </c>
      <c r="N60" s="95">
        <v>61</v>
      </c>
      <c r="O60" s="95">
        <v>13</v>
      </c>
      <c r="P60" s="95">
        <v>40</v>
      </c>
      <c r="Q60" s="94">
        <v>108</v>
      </c>
      <c r="R60" s="20"/>
      <c r="S60" s="93"/>
      <c r="T60" s="94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20"/>
      <c r="AG60" s="20"/>
      <c r="AH60" s="20"/>
      <c r="AI60" s="6"/>
      <c r="AJ60" s="6"/>
    </row>
    <row r="61" ht="14.25">
      <c r="A61" s="87">
        <v>45446.382638888892</v>
      </c>
      <c r="B61" s="88" t="s">
        <v>75</v>
      </c>
      <c r="C61" s="88">
        <v>3</v>
      </c>
      <c r="D61" s="93">
        <v>1</v>
      </c>
      <c r="E61" s="95">
        <v>1</v>
      </c>
      <c r="F61" s="95">
        <v>1</v>
      </c>
      <c r="G61" s="95">
        <v>1</v>
      </c>
      <c r="H61" s="95">
        <v>0</v>
      </c>
      <c r="I61" s="95">
        <v>1</v>
      </c>
      <c r="J61" s="95">
        <v>1</v>
      </c>
      <c r="K61" s="95">
        <v>1</v>
      </c>
      <c r="L61" s="95">
        <v>1</v>
      </c>
      <c r="M61" s="95">
        <v>1</v>
      </c>
      <c r="N61" s="95">
        <v>1</v>
      </c>
      <c r="O61" s="95">
        <v>1</v>
      </c>
      <c r="P61" s="95">
        <v>1</v>
      </c>
      <c r="Q61" s="94">
        <v>1</v>
      </c>
      <c r="R61" s="21">
        <v>0</v>
      </c>
      <c r="S61" s="2">
        <f>SUM(D61:Q61)</f>
        <v>13</v>
      </c>
      <c r="T61" s="23">
        <f>15-S61</f>
        <v>2</v>
      </c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21">
        <f>S61/(S61+T61)</f>
        <v>0.8666666666666667</v>
      </c>
      <c r="AG61" s="21">
        <f>SUM(D62:Q62)/60</f>
        <v>23.550000000000001</v>
      </c>
      <c r="AH61" s="21">
        <f>R61+AG61</f>
        <v>23.550000000000001</v>
      </c>
      <c r="AI61" s="6"/>
      <c r="AJ61" s="6"/>
    </row>
    <row r="62" ht="14.25">
      <c r="A62" s="91"/>
      <c r="B62" s="92"/>
      <c r="C62" s="92"/>
      <c r="D62" s="93">
        <v>35</v>
      </c>
      <c r="E62" s="95">
        <v>175</v>
      </c>
      <c r="F62" s="95">
        <v>94</v>
      </c>
      <c r="G62" s="95">
        <v>97</v>
      </c>
      <c r="H62" s="95">
        <v>210</v>
      </c>
      <c r="I62" s="95">
        <v>58</v>
      </c>
      <c r="J62" s="95">
        <v>86</v>
      </c>
      <c r="K62" s="95">
        <v>94</v>
      </c>
      <c r="L62" s="95">
        <v>40</v>
      </c>
      <c r="M62" s="95">
        <v>94</v>
      </c>
      <c r="N62" s="95">
        <v>69</v>
      </c>
      <c r="O62" s="95">
        <v>147</v>
      </c>
      <c r="P62" s="95">
        <v>51</v>
      </c>
      <c r="Q62" s="94">
        <v>163</v>
      </c>
      <c r="R62" s="20"/>
      <c r="S62" s="93"/>
      <c r="T62" s="94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20"/>
      <c r="AG62" s="20"/>
      <c r="AH62" s="20"/>
      <c r="AI62" s="6">
        <f>SUM(AH57:AH62)</f>
        <v>69.349999999999994</v>
      </c>
      <c r="AJ62" s="6">
        <f>AVERAGE(AF57:AF62)*30</f>
        <v>25.333333333333332</v>
      </c>
    </row>
    <row r="63" ht="14.25">
      <c r="A63" s="87">
        <v>45447.757638888892</v>
      </c>
      <c r="B63" s="88" t="s">
        <v>76</v>
      </c>
      <c r="C63" s="88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23">
        <v>1</v>
      </c>
      <c r="R63" s="21">
        <v>0</v>
      </c>
      <c r="S63" s="2">
        <f>SUM(D63:Q63)</f>
        <v>13</v>
      </c>
      <c r="T63" s="23">
        <f>15-S63</f>
        <v>2</v>
      </c>
      <c r="U63" s="21">
        <v>2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1</v>
      </c>
      <c r="AB63" s="21">
        <v>0</v>
      </c>
      <c r="AC63" s="21">
        <v>0</v>
      </c>
      <c r="AD63" s="21">
        <v>0</v>
      </c>
      <c r="AE63" s="21">
        <v>0</v>
      </c>
      <c r="AF63" s="21">
        <f>S63/(S63+T63)</f>
        <v>0.8666666666666667</v>
      </c>
      <c r="AG63" s="21">
        <f>SUM(D64:Q64)/60</f>
        <v>17.449999999999999</v>
      </c>
      <c r="AH63" s="21">
        <f>R63+AG63</f>
        <v>17.449999999999999</v>
      </c>
      <c r="AI63" s="6"/>
      <c r="AJ63" s="6"/>
    </row>
    <row r="64" ht="14.25">
      <c r="A64" s="91"/>
      <c r="B64" s="92"/>
      <c r="C64" s="96"/>
      <c r="D64" s="93">
        <v>117</v>
      </c>
      <c r="E64" s="95">
        <v>10</v>
      </c>
      <c r="F64" s="95">
        <v>68</v>
      </c>
      <c r="G64" s="95">
        <v>17</v>
      </c>
      <c r="H64" s="95">
        <v>164</v>
      </c>
      <c r="I64" s="95">
        <v>92</v>
      </c>
      <c r="J64" s="95">
        <v>92</v>
      </c>
      <c r="K64" s="95">
        <v>87</v>
      </c>
      <c r="L64" s="95">
        <v>76</v>
      </c>
      <c r="M64" s="95">
        <v>45</v>
      </c>
      <c r="N64" s="95">
        <v>59</v>
      </c>
      <c r="O64" s="95">
        <v>24</v>
      </c>
      <c r="P64" s="95">
        <v>110</v>
      </c>
      <c r="Q64" s="94">
        <v>86</v>
      </c>
      <c r="R64" s="94"/>
      <c r="S64" s="93"/>
      <c r="T64" s="94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20"/>
      <c r="AG64" s="20"/>
      <c r="AH64" s="20"/>
      <c r="AI64" s="6"/>
      <c r="AJ64" s="6"/>
    </row>
    <row r="65" ht="14.25">
      <c r="A65" s="87">
        <v>45447.757638888892</v>
      </c>
      <c r="B65" s="88" t="s">
        <v>76</v>
      </c>
      <c r="C65" s="88">
        <v>2</v>
      </c>
      <c r="D65" s="11">
        <v>1</v>
      </c>
      <c r="E65" s="12">
        <v>1</v>
      </c>
      <c r="F65" s="12">
        <v>1</v>
      </c>
      <c r="G65" s="12">
        <v>0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3</v>
      </c>
      <c r="Q65" s="27"/>
      <c r="R65" s="21">
        <v>0</v>
      </c>
      <c r="S65" s="2">
        <f>SUM(D65:Q65)</f>
        <v>14</v>
      </c>
      <c r="T65" s="23">
        <f>15-S65</f>
        <v>1</v>
      </c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21">
        <f>S65/(S65+T65)</f>
        <v>0.93333333333333335</v>
      </c>
      <c r="AG65" s="21">
        <f>SUM(D66:Q66)/60</f>
        <v>27.833333333333332</v>
      </c>
      <c r="AH65" s="21">
        <f>R65+AG65</f>
        <v>27.833333333333332</v>
      </c>
      <c r="AI65" s="6"/>
      <c r="AJ65" s="6"/>
    </row>
    <row r="66" ht="14.25">
      <c r="A66" s="91"/>
      <c r="B66" s="92"/>
      <c r="C66" s="92"/>
      <c r="D66" s="93">
        <v>75</v>
      </c>
      <c r="E66" s="95">
        <v>258</v>
      </c>
      <c r="F66" s="95">
        <v>133</v>
      </c>
      <c r="G66" s="95">
        <v>135</v>
      </c>
      <c r="H66" s="95">
        <v>156</v>
      </c>
      <c r="I66" s="95">
        <v>127</v>
      </c>
      <c r="J66" s="95">
        <v>101</v>
      </c>
      <c r="K66" s="95">
        <v>77</v>
      </c>
      <c r="L66" s="95">
        <v>159</v>
      </c>
      <c r="M66" s="95">
        <v>15</v>
      </c>
      <c r="N66" s="95">
        <v>156</v>
      </c>
      <c r="O66" s="95">
        <v>126</v>
      </c>
      <c r="P66" s="95">
        <v>152</v>
      </c>
      <c r="Q66" s="94"/>
      <c r="R66" s="20"/>
      <c r="S66" s="93"/>
      <c r="T66" s="94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20"/>
      <c r="AG66" s="20"/>
      <c r="AH66" s="20"/>
      <c r="AI66" s="6"/>
      <c r="AJ66" s="6"/>
    </row>
    <row r="67" ht="14.25">
      <c r="A67" s="87">
        <v>45447.757638888892</v>
      </c>
      <c r="B67" s="88" t="s">
        <v>76</v>
      </c>
      <c r="C67" s="88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23">
        <v>2</v>
      </c>
      <c r="R67" s="21">
        <v>0</v>
      </c>
      <c r="S67" s="2">
        <f>SUM(D67:Q67)</f>
        <v>15</v>
      </c>
      <c r="T67" s="23">
        <f>15-S67</f>
        <v>0</v>
      </c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21">
        <f>S67/(S67+T67)</f>
        <v>1</v>
      </c>
      <c r="AG67" s="21">
        <f>SUM(D68:Q68)/60</f>
        <v>22.350000000000001</v>
      </c>
      <c r="AH67" s="21">
        <f>R67+AG67</f>
        <v>22.350000000000001</v>
      </c>
      <c r="AI67" s="6"/>
      <c r="AJ67" s="6"/>
    </row>
    <row r="68" ht="14.25">
      <c r="A68" s="91"/>
      <c r="B68" s="92"/>
      <c r="C68" s="96"/>
      <c r="D68" s="93">
        <v>107</v>
      </c>
      <c r="E68" s="95">
        <v>110</v>
      </c>
      <c r="F68" s="95">
        <v>40</v>
      </c>
      <c r="G68" s="95">
        <v>15</v>
      </c>
      <c r="H68" s="95">
        <v>163</v>
      </c>
      <c r="I68" s="95">
        <v>110</v>
      </c>
      <c r="J68" s="95">
        <v>110</v>
      </c>
      <c r="K68" s="95">
        <v>110</v>
      </c>
      <c r="L68" s="95">
        <v>88</v>
      </c>
      <c r="M68" s="95">
        <v>117</v>
      </c>
      <c r="N68" s="95">
        <v>15</v>
      </c>
      <c r="O68" s="95">
        <v>190</v>
      </c>
      <c r="P68" s="95">
        <v>56</v>
      </c>
      <c r="Q68" s="94">
        <v>110</v>
      </c>
      <c r="R68" s="94"/>
      <c r="S68" s="93"/>
      <c r="T68" s="94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20"/>
      <c r="AG68" s="20"/>
      <c r="AH68" s="20"/>
      <c r="AI68" s="6">
        <f>SUM(AH63:AH68)</f>
        <v>67.633333333333326</v>
      </c>
      <c r="AJ68" s="6">
        <f>AVERAGE(AF63:AF68)*30</f>
        <v>27.999999999999996</v>
      </c>
    </row>
    <row r="69" ht="14.25">
      <c r="A69" s="87">
        <v>45450.757638888892</v>
      </c>
      <c r="B69" s="88" t="s">
        <v>77</v>
      </c>
      <c r="C69" s="88">
        <v>1</v>
      </c>
      <c r="D69" s="93">
        <v>1</v>
      </c>
      <c r="E69" s="95">
        <v>1</v>
      </c>
      <c r="F69" s="95">
        <v>1</v>
      </c>
      <c r="G69" s="95">
        <v>1</v>
      </c>
      <c r="H69" s="95">
        <v>1</v>
      </c>
      <c r="I69" s="95">
        <v>1</v>
      </c>
      <c r="J69" s="95">
        <v>0</v>
      </c>
      <c r="K69" s="95">
        <v>1</v>
      </c>
      <c r="L69" s="95">
        <v>1</v>
      </c>
      <c r="M69" s="95">
        <v>1</v>
      </c>
      <c r="N69" s="95">
        <v>1</v>
      </c>
      <c r="O69" s="95">
        <v>1</v>
      </c>
      <c r="P69" s="95">
        <v>1</v>
      </c>
      <c r="Q69" s="94">
        <v>2</v>
      </c>
      <c r="R69" s="21">
        <v>0</v>
      </c>
      <c r="S69" s="2">
        <f>SUM(D69:Q69)</f>
        <v>14</v>
      </c>
      <c r="T69" s="23">
        <f>15-S69</f>
        <v>1</v>
      </c>
      <c r="U69" s="21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3</v>
      </c>
      <c r="AF69" s="21">
        <f>S69/(S69+T69)</f>
        <v>0.93333333333333335</v>
      </c>
      <c r="AG69" s="21">
        <f>SUM(D70:Q70)/60</f>
        <v>22.533333333333335</v>
      </c>
      <c r="AH69" s="21">
        <f>R69+AG69</f>
        <v>22.533333333333335</v>
      </c>
      <c r="AI69" s="6"/>
      <c r="AJ69" s="6"/>
    </row>
    <row r="70" ht="14.25">
      <c r="A70" s="91"/>
      <c r="B70" s="92"/>
      <c r="C70" s="92"/>
      <c r="D70" s="93">
        <v>59</v>
      </c>
      <c r="E70" s="95">
        <v>199</v>
      </c>
      <c r="F70" s="95">
        <v>78</v>
      </c>
      <c r="G70" s="95">
        <v>7</v>
      </c>
      <c r="H70" s="95">
        <v>79</v>
      </c>
      <c r="I70" s="95">
        <v>189</v>
      </c>
      <c r="J70" s="95">
        <v>25</v>
      </c>
      <c r="K70" s="95">
        <v>2</v>
      </c>
      <c r="L70" s="95">
        <v>9</v>
      </c>
      <c r="M70" s="95">
        <v>168</v>
      </c>
      <c r="N70" s="95">
        <v>226</v>
      </c>
      <c r="O70" s="95">
        <v>68</v>
      </c>
      <c r="P70" s="95">
        <v>44</v>
      </c>
      <c r="Q70" s="94">
        <v>199</v>
      </c>
      <c r="R70" s="20"/>
      <c r="S70" s="93"/>
      <c r="T70" s="94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20"/>
      <c r="AG70" s="20"/>
      <c r="AH70" s="20"/>
      <c r="AI70" s="6"/>
      <c r="AJ70" s="6"/>
    </row>
    <row r="71" ht="14.25">
      <c r="A71" s="87">
        <v>45450.757638888892</v>
      </c>
      <c r="B71" s="88" t="s">
        <v>77</v>
      </c>
      <c r="C71" s="88">
        <v>2</v>
      </c>
      <c r="D71" s="93">
        <v>1</v>
      </c>
      <c r="E71" s="95">
        <v>0</v>
      </c>
      <c r="F71" s="95">
        <v>1</v>
      </c>
      <c r="G71" s="95">
        <v>0</v>
      </c>
      <c r="H71" s="95">
        <v>1</v>
      </c>
      <c r="I71" s="95">
        <v>1</v>
      </c>
      <c r="J71" s="95">
        <v>1</v>
      </c>
      <c r="K71" s="95">
        <v>0</v>
      </c>
      <c r="L71" s="95">
        <v>1</v>
      </c>
      <c r="M71" s="95">
        <v>1</v>
      </c>
      <c r="N71" s="95">
        <v>1</v>
      </c>
      <c r="O71" s="95">
        <v>1</v>
      </c>
      <c r="P71" s="95">
        <v>1</v>
      </c>
      <c r="Q71" s="94">
        <v>2</v>
      </c>
      <c r="R71" s="21">
        <v>0</v>
      </c>
      <c r="S71" s="2">
        <f>SUM(D71:Q71)</f>
        <v>12</v>
      </c>
      <c r="T71" s="23">
        <f>15-S71</f>
        <v>3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21">
        <f>S71/(S71+T71)</f>
        <v>0.80000000000000004</v>
      </c>
      <c r="AG71" s="21">
        <f>SUM(D72:Q72)/60</f>
        <v>21.666666666666668</v>
      </c>
      <c r="AH71" s="21">
        <f>R71+AG71</f>
        <v>21.666666666666668</v>
      </c>
      <c r="AI71" s="6"/>
      <c r="AJ71" s="6"/>
    </row>
    <row r="72" ht="14.25">
      <c r="A72" s="91"/>
      <c r="B72" s="92"/>
      <c r="C72" s="92"/>
      <c r="D72" s="93">
        <v>125</v>
      </c>
      <c r="E72" s="95">
        <v>47</v>
      </c>
      <c r="F72" s="95">
        <v>40</v>
      </c>
      <c r="G72" s="95">
        <v>98</v>
      </c>
      <c r="H72" s="95">
        <v>136</v>
      </c>
      <c r="I72" s="95">
        <v>144</v>
      </c>
      <c r="J72" s="95">
        <v>79</v>
      </c>
      <c r="K72" s="95">
        <v>108</v>
      </c>
      <c r="L72" s="95">
        <v>83</v>
      </c>
      <c r="M72" s="95">
        <v>111</v>
      </c>
      <c r="N72" s="95">
        <v>1</v>
      </c>
      <c r="O72" s="95">
        <v>140</v>
      </c>
      <c r="P72" s="95">
        <v>42</v>
      </c>
      <c r="Q72" s="94">
        <v>146</v>
      </c>
      <c r="R72" s="20"/>
      <c r="S72" s="93"/>
      <c r="T72" s="94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20"/>
      <c r="AG72" s="20"/>
      <c r="AH72" s="20"/>
      <c r="AI72" s="6"/>
      <c r="AJ72" s="6"/>
    </row>
    <row r="73" ht="14.25">
      <c r="A73" s="87">
        <v>45450.757638888892</v>
      </c>
      <c r="B73" s="88" t="s">
        <v>77</v>
      </c>
      <c r="C73" s="88">
        <v>3</v>
      </c>
      <c r="D73" s="93">
        <v>1</v>
      </c>
      <c r="E73" s="95">
        <v>1</v>
      </c>
      <c r="F73" s="95">
        <v>1</v>
      </c>
      <c r="G73" s="95">
        <v>1</v>
      </c>
      <c r="H73" s="95">
        <v>1</v>
      </c>
      <c r="I73" s="95">
        <v>1</v>
      </c>
      <c r="J73" s="95">
        <v>1</v>
      </c>
      <c r="K73" s="95">
        <v>1</v>
      </c>
      <c r="L73" s="95">
        <v>1</v>
      </c>
      <c r="M73" s="95">
        <v>1</v>
      </c>
      <c r="N73" s="95">
        <v>1</v>
      </c>
      <c r="O73" s="95">
        <v>1</v>
      </c>
      <c r="P73" s="95">
        <v>1</v>
      </c>
      <c r="Q73" s="94">
        <v>2</v>
      </c>
      <c r="R73" s="21">
        <v>0</v>
      </c>
      <c r="S73" s="2">
        <f>SUM(D73:Q73)</f>
        <v>15</v>
      </c>
      <c r="T73" s="23">
        <f>15-S73</f>
        <v>0</v>
      </c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21">
        <f>S73/(S73+T73)</f>
        <v>1</v>
      </c>
      <c r="AG73" s="21">
        <f>SUM(D74:Q74)/60</f>
        <v>25.733333333333334</v>
      </c>
      <c r="AH73" s="21">
        <f>R73+AG73</f>
        <v>25.733333333333334</v>
      </c>
      <c r="AI73" s="6"/>
      <c r="AJ73" s="6"/>
    </row>
    <row r="74" ht="14.25">
      <c r="A74" s="91"/>
      <c r="B74" s="92"/>
      <c r="C74" s="92"/>
      <c r="D74" s="93">
        <v>78</v>
      </c>
      <c r="E74" s="95">
        <v>128</v>
      </c>
      <c r="F74" s="95">
        <v>255</v>
      </c>
      <c r="G74" s="95">
        <v>47</v>
      </c>
      <c r="H74" s="95">
        <v>86</v>
      </c>
      <c r="I74" s="95">
        <v>202</v>
      </c>
      <c r="J74" s="95">
        <v>87</v>
      </c>
      <c r="K74" s="95">
        <v>150</v>
      </c>
      <c r="L74" s="95">
        <v>70</v>
      </c>
      <c r="M74" s="95">
        <v>71</v>
      </c>
      <c r="N74" s="95">
        <v>53</v>
      </c>
      <c r="O74" s="95">
        <v>165</v>
      </c>
      <c r="P74" s="95">
        <v>65</v>
      </c>
      <c r="Q74" s="94">
        <v>87</v>
      </c>
      <c r="R74" s="20"/>
      <c r="S74" s="93"/>
      <c r="T74" s="94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20"/>
      <c r="AG74" s="20"/>
      <c r="AH74" s="20"/>
      <c r="AI74" s="6">
        <f>SUM(AH69:AH74)</f>
        <v>69.933333333333337</v>
      </c>
      <c r="AJ74" s="6">
        <f>AVERAGE(AF69:AF74)*30</f>
        <v>27.333333333333332</v>
      </c>
    </row>
    <row r="75" ht="14.25">
      <c r="A75" s="87">
        <v>45455.757638888892</v>
      </c>
      <c r="B75" s="88" t="s">
        <v>78</v>
      </c>
      <c r="C75" s="88">
        <v>1</v>
      </c>
      <c r="D75" s="93">
        <v>1</v>
      </c>
      <c r="E75" s="95">
        <v>0</v>
      </c>
      <c r="F75" s="95">
        <v>1</v>
      </c>
      <c r="G75" s="95">
        <v>1</v>
      </c>
      <c r="H75" s="95">
        <v>1</v>
      </c>
      <c r="I75" s="95">
        <v>1</v>
      </c>
      <c r="J75" s="95">
        <v>0</v>
      </c>
      <c r="K75" s="95">
        <v>1</v>
      </c>
      <c r="L75" s="95">
        <v>0</v>
      </c>
      <c r="M75" s="95">
        <v>1</v>
      </c>
      <c r="N75" s="95">
        <v>1</v>
      </c>
      <c r="O75" s="95">
        <v>1</v>
      </c>
      <c r="P75" s="95">
        <v>1</v>
      </c>
      <c r="Q75" s="94">
        <v>2</v>
      </c>
      <c r="R75" s="21">
        <v>0</v>
      </c>
      <c r="S75" s="2">
        <f>SUM(D75:Q75)</f>
        <v>12</v>
      </c>
      <c r="T75" s="23">
        <f>15-S75</f>
        <v>3</v>
      </c>
      <c r="U75" s="21">
        <v>1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</v>
      </c>
      <c r="AB75" s="21">
        <v>0</v>
      </c>
      <c r="AC75" s="21">
        <v>0</v>
      </c>
      <c r="AD75" s="21">
        <v>1</v>
      </c>
      <c r="AE75" s="21">
        <v>2</v>
      </c>
      <c r="AF75" s="21">
        <f>S75/(S75+T75)</f>
        <v>0.80000000000000004</v>
      </c>
      <c r="AG75" s="21">
        <f>SUM(D76:Q76)/60</f>
        <v>34.25</v>
      </c>
      <c r="AH75" s="21">
        <f>R75+AG75</f>
        <v>34.25</v>
      </c>
      <c r="AI75" s="6"/>
      <c r="AJ75" s="6"/>
    </row>
    <row r="76" ht="14.25">
      <c r="A76" s="91"/>
      <c r="B76" s="92"/>
      <c r="C76" s="92"/>
      <c r="D76" s="93">
        <v>335</v>
      </c>
      <c r="E76" s="95">
        <v>133</v>
      </c>
      <c r="F76" s="95">
        <v>190</v>
      </c>
      <c r="G76" s="95">
        <v>7</v>
      </c>
      <c r="H76" s="95">
        <v>112</v>
      </c>
      <c r="I76" s="95">
        <v>261</v>
      </c>
      <c r="J76" s="95">
        <v>176</v>
      </c>
      <c r="K76" s="95">
        <v>12</v>
      </c>
      <c r="L76" s="95">
        <v>237</v>
      </c>
      <c r="M76" s="95">
        <v>166</v>
      </c>
      <c r="N76" s="95">
        <v>9</v>
      </c>
      <c r="O76" s="95">
        <v>202</v>
      </c>
      <c r="P76" s="95">
        <v>63</v>
      </c>
      <c r="Q76" s="94">
        <v>152</v>
      </c>
      <c r="R76" s="20"/>
      <c r="S76" s="93"/>
      <c r="T76" s="94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20"/>
      <c r="AG76" s="20"/>
      <c r="AH76" s="20"/>
      <c r="AI76" s="6"/>
      <c r="AJ76" s="6"/>
    </row>
    <row r="77" ht="14.25">
      <c r="A77" s="87">
        <v>45455.757638888892</v>
      </c>
      <c r="B77" s="88" t="s">
        <v>78</v>
      </c>
      <c r="C77" s="88">
        <v>2</v>
      </c>
      <c r="D77" s="93">
        <v>1</v>
      </c>
      <c r="E77" s="95">
        <v>1</v>
      </c>
      <c r="F77" s="95">
        <v>1</v>
      </c>
      <c r="G77" s="95">
        <v>1</v>
      </c>
      <c r="H77" s="95">
        <v>1</v>
      </c>
      <c r="I77" s="95">
        <v>1</v>
      </c>
      <c r="J77" s="95">
        <v>1</v>
      </c>
      <c r="K77" s="95">
        <v>1</v>
      </c>
      <c r="L77" s="95">
        <v>1</v>
      </c>
      <c r="M77" s="95">
        <v>1</v>
      </c>
      <c r="N77" s="95">
        <v>1</v>
      </c>
      <c r="O77" s="95">
        <v>1</v>
      </c>
      <c r="P77" s="95">
        <v>1</v>
      </c>
      <c r="Q77" s="94">
        <v>0</v>
      </c>
      <c r="R77" s="21">
        <v>0</v>
      </c>
      <c r="S77" s="2">
        <f>SUM(D77:Q77)</f>
        <v>13</v>
      </c>
      <c r="T77" s="23">
        <f>15-S77</f>
        <v>2</v>
      </c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21">
        <f>S77/(S77+T77)</f>
        <v>0.8666666666666667</v>
      </c>
      <c r="AG77" s="21">
        <f>SUM(D78:Q78)/60</f>
        <v>22.550000000000001</v>
      </c>
      <c r="AH77" s="21">
        <f>R77+AG77</f>
        <v>22.550000000000001</v>
      </c>
      <c r="AI77" s="6"/>
      <c r="AJ77" s="6"/>
    </row>
    <row r="78" ht="14.25">
      <c r="A78" s="91"/>
      <c r="B78" s="92"/>
      <c r="C78" s="92"/>
      <c r="D78" s="93">
        <v>140</v>
      </c>
      <c r="E78" s="95">
        <v>95</v>
      </c>
      <c r="F78" s="95">
        <v>141</v>
      </c>
      <c r="G78" s="95">
        <v>93</v>
      </c>
      <c r="H78" s="95">
        <v>110</v>
      </c>
      <c r="I78" s="95">
        <v>31</v>
      </c>
      <c r="J78" s="95">
        <v>84</v>
      </c>
      <c r="K78" s="95">
        <v>98</v>
      </c>
      <c r="L78" s="95">
        <v>145</v>
      </c>
      <c r="M78" s="95">
        <v>8</v>
      </c>
      <c r="N78" s="95">
        <v>239</v>
      </c>
      <c r="O78" s="95">
        <v>21</v>
      </c>
      <c r="P78" s="95">
        <v>58</v>
      </c>
      <c r="Q78" s="94">
        <v>90</v>
      </c>
      <c r="R78" s="20"/>
      <c r="S78" s="93"/>
      <c r="T78" s="94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20"/>
      <c r="AG78" s="20"/>
      <c r="AH78" s="20"/>
      <c r="AI78" s="6"/>
      <c r="AJ78" s="6"/>
    </row>
    <row r="79" ht="14.25">
      <c r="A79" s="87">
        <v>45455.757638888892</v>
      </c>
      <c r="B79" s="88" t="s">
        <v>78</v>
      </c>
      <c r="C79" s="88">
        <v>3</v>
      </c>
      <c r="D79" s="93">
        <v>1</v>
      </c>
      <c r="E79" s="95">
        <v>1</v>
      </c>
      <c r="F79" s="95">
        <v>1</v>
      </c>
      <c r="G79" s="95">
        <v>1</v>
      </c>
      <c r="H79" s="95">
        <v>0</v>
      </c>
      <c r="I79" s="95">
        <v>1</v>
      </c>
      <c r="J79" s="95">
        <v>1</v>
      </c>
      <c r="K79" s="95">
        <v>1</v>
      </c>
      <c r="L79" s="95">
        <v>1</v>
      </c>
      <c r="M79" s="95">
        <v>1</v>
      </c>
      <c r="N79" s="95">
        <v>1</v>
      </c>
      <c r="O79" s="95">
        <v>1</v>
      </c>
      <c r="P79" s="95">
        <v>3</v>
      </c>
      <c r="Q79" s="94"/>
      <c r="R79" s="21">
        <v>0</v>
      </c>
      <c r="S79" s="2">
        <f>SUM(D79:Q79)</f>
        <v>14</v>
      </c>
      <c r="T79" s="23">
        <f>15-S79</f>
        <v>1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21">
        <f>S79/(S79+T79)</f>
        <v>0.93333333333333335</v>
      </c>
      <c r="AG79" s="21">
        <f>SUM(D80:Q80)/60</f>
        <v>25.666666666666668</v>
      </c>
      <c r="AH79" s="21">
        <f>R79+AG79</f>
        <v>25.666666666666668</v>
      </c>
      <c r="AI79" s="6"/>
      <c r="AJ79" s="6"/>
    </row>
    <row r="80" ht="14.25">
      <c r="A80" s="91"/>
      <c r="B80" s="92"/>
      <c r="C80" s="92"/>
      <c r="D80" s="93">
        <v>75</v>
      </c>
      <c r="E80" s="95">
        <v>170</v>
      </c>
      <c r="F80" s="95">
        <v>148</v>
      </c>
      <c r="G80" s="95">
        <v>81</v>
      </c>
      <c r="H80" s="95">
        <v>131</v>
      </c>
      <c r="I80" s="95">
        <v>97</v>
      </c>
      <c r="J80" s="95">
        <v>77</v>
      </c>
      <c r="K80" s="95">
        <v>91</v>
      </c>
      <c r="L80" s="95">
        <v>175</v>
      </c>
      <c r="M80" s="95">
        <v>49</v>
      </c>
      <c r="N80" s="95">
        <v>230</v>
      </c>
      <c r="O80" s="95">
        <v>65</v>
      </c>
      <c r="P80" s="95">
        <v>151</v>
      </c>
      <c r="Q80" s="94"/>
      <c r="R80" s="20"/>
      <c r="S80" s="93"/>
      <c r="T80" s="94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20"/>
      <c r="AG80" s="20"/>
      <c r="AH80" s="20"/>
      <c r="AI80" s="6">
        <f>SUM(AH75:AH80)</f>
        <v>82.466666666666669</v>
      </c>
      <c r="AJ80" s="6">
        <f>AVERAGE(AF75:AF80)*30</f>
        <v>26</v>
      </c>
    </row>
    <row r="81" ht="14.25">
      <c r="A81" s="87">
        <v>45456.757638888892</v>
      </c>
      <c r="B81" s="88" t="s">
        <v>79</v>
      </c>
      <c r="C81" s="88">
        <v>1</v>
      </c>
      <c r="D81" s="93">
        <v>1</v>
      </c>
      <c r="E81" s="95">
        <v>0</v>
      </c>
      <c r="F81" s="95">
        <v>1</v>
      </c>
      <c r="G81" s="95">
        <v>1</v>
      </c>
      <c r="H81" s="95">
        <v>1</v>
      </c>
      <c r="I81" s="95">
        <v>1</v>
      </c>
      <c r="J81" s="95">
        <v>1</v>
      </c>
      <c r="K81" s="95">
        <v>1</v>
      </c>
      <c r="L81" s="95">
        <v>1</v>
      </c>
      <c r="M81" s="95">
        <v>1</v>
      </c>
      <c r="N81" s="95">
        <v>1</v>
      </c>
      <c r="O81" s="95">
        <v>1</v>
      </c>
      <c r="P81" s="95">
        <v>1</v>
      </c>
      <c r="Q81" s="94">
        <v>2</v>
      </c>
      <c r="R81" s="21">
        <v>0</v>
      </c>
      <c r="S81" s="2">
        <f>SUM(D81:Q81)</f>
        <v>14</v>
      </c>
      <c r="T81" s="23">
        <f>15-S81</f>
        <v>1</v>
      </c>
      <c r="U81" s="21">
        <v>4</v>
      </c>
      <c r="V81" s="21">
        <v>0</v>
      </c>
      <c r="W81" s="21">
        <v>1</v>
      </c>
      <c r="X81" s="21">
        <v>0</v>
      </c>
      <c r="Y81" s="21">
        <v>1</v>
      </c>
      <c r="Z81" s="21">
        <v>0</v>
      </c>
      <c r="AA81" s="21">
        <v>1</v>
      </c>
      <c r="AB81" s="21">
        <v>0</v>
      </c>
      <c r="AC81" s="21">
        <v>0</v>
      </c>
      <c r="AD81" s="21">
        <v>1</v>
      </c>
      <c r="AE81" s="21">
        <v>0</v>
      </c>
      <c r="AF81" s="21">
        <f>S81/(S81+T81)</f>
        <v>0.93333333333333335</v>
      </c>
      <c r="AG81" s="21">
        <f>SUM(D82:Q82)/60</f>
        <v>31.649999999999999</v>
      </c>
      <c r="AH81" s="21">
        <f>R81+AG81</f>
        <v>31.649999999999999</v>
      </c>
      <c r="AI81" s="6"/>
      <c r="AJ81" s="6"/>
    </row>
    <row r="82" ht="14.25">
      <c r="A82" s="91"/>
      <c r="B82" s="92"/>
      <c r="C82" s="92"/>
      <c r="D82" s="93">
        <v>140</v>
      </c>
      <c r="E82" s="95">
        <v>332</v>
      </c>
      <c r="F82" s="95">
        <v>18</v>
      </c>
      <c r="G82" s="95">
        <v>61</v>
      </c>
      <c r="H82" s="95">
        <v>9</v>
      </c>
      <c r="I82" s="95">
        <v>133</v>
      </c>
      <c r="J82" s="95">
        <v>157</v>
      </c>
      <c r="K82" s="95">
        <v>221</v>
      </c>
      <c r="L82" s="95">
        <v>32</v>
      </c>
      <c r="M82" s="95">
        <v>191</v>
      </c>
      <c r="N82" s="95">
        <v>187</v>
      </c>
      <c r="O82" s="95">
        <v>132</v>
      </c>
      <c r="P82" s="95">
        <v>82</v>
      </c>
      <c r="Q82" s="94">
        <v>204</v>
      </c>
      <c r="R82" s="20"/>
      <c r="S82" s="93"/>
      <c r="T82" s="94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20"/>
      <c r="AG82" s="20"/>
      <c r="AH82" s="20"/>
      <c r="AI82" s="6"/>
      <c r="AJ82" s="6"/>
    </row>
    <row r="83" ht="14.25">
      <c r="A83" s="87">
        <v>45456.757638888892</v>
      </c>
      <c r="B83" s="88" t="s">
        <v>79</v>
      </c>
      <c r="C83" s="88">
        <v>2</v>
      </c>
      <c r="D83" s="93">
        <v>0</v>
      </c>
      <c r="E83" s="95">
        <v>1</v>
      </c>
      <c r="F83" s="95">
        <v>1</v>
      </c>
      <c r="G83" s="95">
        <v>1</v>
      </c>
      <c r="H83" s="95">
        <v>0</v>
      </c>
      <c r="I83" s="95">
        <v>1</v>
      </c>
      <c r="J83" s="95">
        <v>1</v>
      </c>
      <c r="K83" s="95">
        <v>1</v>
      </c>
      <c r="L83" s="95">
        <v>1</v>
      </c>
      <c r="M83" s="95">
        <v>0</v>
      </c>
      <c r="N83" s="95">
        <v>1</v>
      </c>
      <c r="O83" s="95">
        <v>1</v>
      </c>
      <c r="P83" s="95">
        <v>1</v>
      </c>
      <c r="Q83" s="94">
        <v>2</v>
      </c>
      <c r="R83" s="21">
        <v>0</v>
      </c>
      <c r="S83" s="2">
        <f>SUM(D83:Q83)</f>
        <v>12</v>
      </c>
      <c r="T83" s="23">
        <f>15-S83</f>
        <v>3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21">
        <f>S83/(S83+T83)</f>
        <v>0.80000000000000004</v>
      </c>
      <c r="AG83" s="21">
        <f>SUM(D84:Q84)/60</f>
        <v>31.133333333333333</v>
      </c>
      <c r="AH83" s="21">
        <f>R83+AG83</f>
        <v>31.133333333333333</v>
      </c>
      <c r="AI83" s="6"/>
      <c r="AJ83" s="6"/>
    </row>
    <row r="84" ht="14.25">
      <c r="A84" s="91"/>
      <c r="B84" s="92"/>
      <c r="C84" s="92"/>
      <c r="D84" s="93">
        <v>163</v>
      </c>
      <c r="E84" s="95">
        <v>266</v>
      </c>
      <c r="F84" s="95">
        <v>106</v>
      </c>
      <c r="G84" s="95">
        <v>287</v>
      </c>
      <c r="H84" s="95">
        <v>138</v>
      </c>
      <c r="I84" s="95">
        <v>116</v>
      </c>
      <c r="J84" s="95">
        <v>179</v>
      </c>
      <c r="K84" s="95">
        <v>14</v>
      </c>
      <c r="L84" s="95">
        <v>110</v>
      </c>
      <c r="M84" s="95">
        <v>148</v>
      </c>
      <c r="N84" s="95">
        <v>77</v>
      </c>
      <c r="O84" s="95">
        <v>2</v>
      </c>
      <c r="P84" s="95">
        <v>54</v>
      </c>
      <c r="Q84" s="94">
        <v>208</v>
      </c>
      <c r="R84" s="20"/>
      <c r="S84" s="93"/>
      <c r="T84" s="94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20"/>
      <c r="AG84" s="20"/>
      <c r="AH84" s="20"/>
      <c r="AI84" s="6"/>
      <c r="AJ84" s="6"/>
    </row>
    <row r="85" ht="14.25">
      <c r="A85" s="87">
        <v>45456.757638888892</v>
      </c>
      <c r="B85" s="88" t="s">
        <v>79</v>
      </c>
      <c r="C85" s="88">
        <v>3</v>
      </c>
      <c r="D85" s="93">
        <v>1</v>
      </c>
      <c r="E85" s="95">
        <v>0</v>
      </c>
      <c r="F85" s="95">
        <v>0</v>
      </c>
      <c r="G85" s="95">
        <v>1</v>
      </c>
      <c r="H85" s="95">
        <v>1</v>
      </c>
      <c r="I85" s="95">
        <v>1</v>
      </c>
      <c r="J85" s="95">
        <v>1</v>
      </c>
      <c r="K85" s="95">
        <v>1</v>
      </c>
      <c r="L85" s="95">
        <v>1</v>
      </c>
      <c r="M85" s="95">
        <v>1</v>
      </c>
      <c r="N85" s="95">
        <v>1</v>
      </c>
      <c r="O85" s="95">
        <v>0</v>
      </c>
      <c r="P85" s="95">
        <v>1</v>
      </c>
      <c r="Q85" s="94">
        <v>1</v>
      </c>
      <c r="R85" s="21">
        <v>0</v>
      </c>
      <c r="S85" s="2">
        <f>SUM(D85:Q85)</f>
        <v>11</v>
      </c>
      <c r="T85" s="23">
        <f>15-S85</f>
        <v>4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21">
        <f>S85/(S85+T85)</f>
        <v>0.73333333333333328</v>
      </c>
      <c r="AG85" s="21">
        <f>SUM(D86:Q86)/60</f>
        <v>27.899999999999999</v>
      </c>
      <c r="AH85" s="21">
        <f>R85+AG85</f>
        <v>27.899999999999999</v>
      </c>
      <c r="AI85" s="6"/>
      <c r="AJ85" s="6"/>
    </row>
    <row r="86" ht="14.25">
      <c r="A86" s="91"/>
      <c r="B86" s="92"/>
      <c r="C86" s="92"/>
      <c r="D86" s="93">
        <v>76</v>
      </c>
      <c r="E86" s="95">
        <v>171</v>
      </c>
      <c r="F86" s="95">
        <v>174</v>
      </c>
      <c r="G86" s="95">
        <v>46</v>
      </c>
      <c r="H86" s="95">
        <v>215</v>
      </c>
      <c r="I86" s="95">
        <v>105</v>
      </c>
      <c r="J86" s="95">
        <v>80</v>
      </c>
      <c r="K86" s="95">
        <v>35</v>
      </c>
      <c r="L86" s="95">
        <v>133</v>
      </c>
      <c r="M86" s="95">
        <v>28</v>
      </c>
      <c r="N86" s="95">
        <v>74</v>
      </c>
      <c r="O86" s="95">
        <v>80</v>
      </c>
      <c r="P86" s="95">
        <v>90</v>
      </c>
      <c r="Q86" s="94">
        <v>367</v>
      </c>
      <c r="R86" s="20"/>
      <c r="S86" s="93"/>
      <c r="T86" s="94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20"/>
      <c r="AG86" s="20"/>
      <c r="AH86" s="20"/>
      <c r="AI86" s="6">
        <f>SUM(AH81:AH86)</f>
        <v>90.683333333333337</v>
      </c>
      <c r="AJ86" s="6">
        <f>AVERAGE(AF81:AF86)*30</f>
        <v>24.666666666666668</v>
      </c>
    </row>
    <row r="87" ht="14.25">
      <c r="A87" s="87">
        <v>45460.757638888892</v>
      </c>
      <c r="B87" s="88" t="s">
        <v>80</v>
      </c>
      <c r="C87" s="88">
        <v>1</v>
      </c>
      <c r="D87" s="93">
        <v>1</v>
      </c>
      <c r="E87" s="95">
        <v>1</v>
      </c>
      <c r="F87" s="95">
        <v>1</v>
      </c>
      <c r="G87" s="95">
        <v>1</v>
      </c>
      <c r="H87" s="95">
        <v>0</v>
      </c>
      <c r="I87" s="95">
        <v>1</v>
      </c>
      <c r="J87" s="95">
        <v>1</v>
      </c>
      <c r="K87" s="95">
        <v>1</v>
      </c>
      <c r="L87" s="95">
        <v>1</v>
      </c>
      <c r="M87" s="95">
        <v>1</v>
      </c>
      <c r="N87" s="95">
        <v>1</v>
      </c>
      <c r="O87" s="95">
        <v>1</v>
      </c>
      <c r="P87" s="95">
        <v>1</v>
      </c>
      <c r="Q87" s="94">
        <v>2</v>
      </c>
      <c r="R87" s="21">
        <v>0</v>
      </c>
      <c r="S87" s="2">
        <f>SUM(D87:Q87)</f>
        <v>14</v>
      </c>
      <c r="T87" s="23">
        <f>15-S87</f>
        <v>1</v>
      </c>
      <c r="U87" s="21">
        <v>3</v>
      </c>
      <c r="V87" s="21">
        <v>0</v>
      </c>
      <c r="W87" s="21">
        <v>0</v>
      </c>
      <c r="X87" s="21">
        <v>1</v>
      </c>
      <c r="Y87" s="21">
        <v>0</v>
      </c>
      <c r="Z87" s="21">
        <v>0</v>
      </c>
      <c r="AA87" s="21">
        <v>0</v>
      </c>
      <c r="AB87" s="21">
        <v>0</v>
      </c>
      <c r="AC87" s="21">
        <v>1</v>
      </c>
      <c r="AD87" s="21">
        <v>0</v>
      </c>
      <c r="AE87" s="21">
        <v>0</v>
      </c>
      <c r="AF87" s="21">
        <f>S87/(S87+T87)</f>
        <v>0.93333333333333335</v>
      </c>
      <c r="AG87" s="21">
        <f>SUM(D88:Q88)/60</f>
        <v>24.866666666666667</v>
      </c>
      <c r="AH87" s="21">
        <f>R87+AG87</f>
        <v>24.866666666666667</v>
      </c>
      <c r="AI87" s="6"/>
      <c r="AJ87" s="6"/>
    </row>
    <row r="88" ht="14.25">
      <c r="A88" s="91"/>
      <c r="B88" s="92"/>
      <c r="C88" s="92"/>
      <c r="D88" s="93">
        <v>252</v>
      </c>
      <c r="E88" s="95">
        <v>18</v>
      </c>
      <c r="F88" s="95">
        <v>34</v>
      </c>
      <c r="G88" s="95">
        <v>158</v>
      </c>
      <c r="H88" s="95">
        <v>84</v>
      </c>
      <c r="I88" s="95">
        <v>47</v>
      </c>
      <c r="J88" s="95">
        <v>189</v>
      </c>
      <c r="K88" s="95">
        <v>174</v>
      </c>
      <c r="L88" s="95">
        <v>64</v>
      </c>
      <c r="M88" s="95">
        <v>45</v>
      </c>
      <c r="N88" s="95">
        <v>158</v>
      </c>
      <c r="O88" s="95">
        <v>16</v>
      </c>
      <c r="P88" s="95">
        <v>141</v>
      </c>
      <c r="Q88" s="94">
        <v>112</v>
      </c>
      <c r="R88" s="20"/>
      <c r="S88" s="93"/>
      <c r="T88" s="94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20"/>
      <c r="AG88" s="20"/>
      <c r="AH88" s="20"/>
      <c r="AI88" s="6"/>
      <c r="AJ88" s="6"/>
    </row>
    <row r="89" ht="14.25">
      <c r="A89" s="87">
        <v>45460.757638888892</v>
      </c>
      <c r="B89" s="88" t="s">
        <v>80</v>
      </c>
      <c r="C89" s="88">
        <v>2</v>
      </c>
      <c r="D89" s="93">
        <v>1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0</v>
      </c>
      <c r="P89" s="95">
        <v>0</v>
      </c>
      <c r="Q89" s="94">
        <v>2</v>
      </c>
      <c r="R89" s="21">
        <v>0</v>
      </c>
      <c r="S89" s="2">
        <f>SUM(D89:Q89)</f>
        <v>13</v>
      </c>
      <c r="T89" s="23">
        <f>15-S89</f>
        <v>2</v>
      </c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21">
        <f>S89/(S89+T89)</f>
        <v>0.8666666666666667</v>
      </c>
      <c r="AG89" s="21">
        <f>SUM(D90:Q90)/60</f>
        <v>22.666666666666668</v>
      </c>
      <c r="AH89" s="21">
        <f>R89+AG89</f>
        <v>22.666666666666668</v>
      </c>
      <c r="AI89" s="6"/>
      <c r="AJ89" s="6"/>
    </row>
    <row r="90" ht="14.25">
      <c r="A90" s="91"/>
      <c r="B90" s="92"/>
      <c r="C90" s="92"/>
      <c r="D90" s="93">
        <v>176</v>
      </c>
      <c r="E90" s="95">
        <v>51</v>
      </c>
      <c r="F90" s="95">
        <v>68</v>
      </c>
      <c r="G90" s="95">
        <v>33</v>
      </c>
      <c r="H90" s="95">
        <v>164</v>
      </c>
      <c r="I90" s="95">
        <v>18</v>
      </c>
      <c r="J90" s="95">
        <v>117</v>
      </c>
      <c r="K90" s="95">
        <v>29</v>
      </c>
      <c r="L90" s="95">
        <v>176</v>
      </c>
      <c r="M90" s="95">
        <v>74</v>
      </c>
      <c r="N90" s="95">
        <v>34</v>
      </c>
      <c r="O90" s="95">
        <v>164</v>
      </c>
      <c r="P90" s="95">
        <v>65</v>
      </c>
      <c r="Q90" s="94">
        <v>191</v>
      </c>
      <c r="R90" s="20"/>
      <c r="S90" s="93"/>
      <c r="T90" s="94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20"/>
      <c r="AG90" s="20"/>
      <c r="AH90" s="20"/>
      <c r="AI90" s="6"/>
      <c r="AJ90" s="6"/>
    </row>
    <row r="91" ht="14.25">
      <c r="A91" s="87">
        <v>45460.757638888892</v>
      </c>
      <c r="B91" s="88" t="s">
        <v>80</v>
      </c>
      <c r="C91" s="88">
        <v>3</v>
      </c>
      <c r="D91" s="93">
        <v>1</v>
      </c>
      <c r="E91" s="95">
        <v>1</v>
      </c>
      <c r="F91" s="95">
        <v>1</v>
      </c>
      <c r="G91" s="95">
        <v>0</v>
      </c>
      <c r="H91" s="95">
        <v>1</v>
      </c>
      <c r="I91" s="95">
        <v>1</v>
      </c>
      <c r="J91" s="95">
        <v>1</v>
      </c>
      <c r="K91" s="95">
        <v>1</v>
      </c>
      <c r="L91" s="95">
        <v>0</v>
      </c>
      <c r="M91" s="95">
        <v>1</v>
      </c>
      <c r="N91" s="95">
        <v>1</v>
      </c>
      <c r="O91" s="95">
        <v>1</v>
      </c>
      <c r="P91" s="95">
        <v>1</v>
      </c>
      <c r="Q91" s="94">
        <v>2</v>
      </c>
      <c r="R91" s="21">
        <v>0</v>
      </c>
      <c r="S91" s="2">
        <f>SUM(D91:Q91)</f>
        <v>13</v>
      </c>
      <c r="T91" s="23">
        <f>15-S91</f>
        <v>2</v>
      </c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21">
        <f>S91/(S91+T91)</f>
        <v>0.8666666666666667</v>
      </c>
      <c r="AG91" s="21">
        <f>SUM(D92:Q92)/60</f>
        <v>24.850000000000001</v>
      </c>
      <c r="AH91" s="21">
        <f>R91+AG91</f>
        <v>24.850000000000001</v>
      </c>
      <c r="AI91" s="6"/>
      <c r="AJ91" s="6"/>
    </row>
    <row r="92" ht="14.25">
      <c r="A92" s="91"/>
      <c r="B92" s="92"/>
      <c r="C92" s="92"/>
      <c r="D92" s="93">
        <v>177</v>
      </c>
      <c r="E92" s="95">
        <v>145</v>
      </c>
      <c r="F92" s="95">
        <v>96</v>
      </c>
      <c r="G92" s="95">
        <v>162</v>
      </c>
      <c r="H92" s="95">
        <v>15</v>
      </c>
      <c r="I92" s="95">
        <v>134</v>
      </c>
      <c r="J92" s="95">
        <v>230</v>
      </c>
      <c r="K92" s="95">
        <v>23</v>
      </c>
      <c r="L92" s="95">
        <v>249</v>
      </c>
      <c r="M92" s="95">
        <v>10</v>
      </c>
      <c r="N92" s="95">
        <v>46</v>
      </c>
      <c r="O92" s="95">
        <v>50</v>
      </c>
      <c r="P92" s="95">
        <v>68</v>
      </c>
      <c r="Q92" s="94">
        <v>86</v>
      </c>
      <c r="R92" s="20"/>
      <c r="S92" s="93"/>
      <c r="T92" s="94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20"/>
      <c r="AG92" s="20"/>
      <c r="AH92" s="20"/>
      <c r="AI92" s="6">
        <f>SUM(AH87:AH92)</f>
        <v>72.383333333333326</v>
      </c>
      <c r="AJ92" s="6">
        <f>AVERAGE(AF87:AF92)*30</f>
        <v>26.666666666666668</v>
      </c>
    </row>
    <row r="93" ht="14.25">
      <c r="A93" s="87">
        <v>45461.882638888892</v>
      </c>
      <c r="B93" s="88" t="s">
        <v>81</v>
      </c>
      <c r="C93" s="88">
        <v>1</v>
      </c>
      <c r="D93" s="93">
        <v>0</v>
      </c>
      <c r="E93" s="95">
        <v>1</v>
      </c>
      <c r="F93" s="95">
        <v>1</v>
      </c>
      <c r="G93" s="95">
        <v>1</v>
      </c>
      <c r="H93" s="95">
        <v>1</v>
      </c>
      <c r="I93" s="95">
        <v>1</v>
      </c>
      <c r="J93" s="95">
        <v>1</v>
      </c>
      <c r="K93" s="95">
        <v>1</v>
      </c>
      <c r="L93" s="95">
        <v>1</v>
      </c>
      <c r="M93" s="95">
        <v>1</v>
      </c>
      <c r="N93" s="95">
        <v>1</v>
      </c>
      <c r="O93" s="95">
        <v>1</v>
      </c>
      <c r="P93" s="95">
        <v>0</v>
      </c>
      <c r="Q93" s="94">
        <v>1</v>
      </c>
      <c r="R93" s="21">
        <v>0</v>
      </c>
      <c r="S93" s="2">
        <f>SUM(D93:Q93)</f>
        <v>12</v>
      </c>
      <c r="T93" s="23">
        <f>15-S93</f>
        <v>3</v>
      </c>
      <c r="U93" s="21">
        <v>3</v>
      </c>
      <c r="V93" s="21">
        <v>0</v>
      </c>
      <c r="W93" s="21">
        <v>0</v>
      </c>
      <c r="X93" s="21">
        <v>1</v>
      </c>
      <c r="Y93" s="21">
        <v>0</v>
      </c>
      <c r="Z93" s="21">
        <v>0</v>
      </c>
      <c r="AA93" s="21">
        <v>2</v>
      </c>
      <c r="AB93" s="21">
        <v>0</v>
      </c>
      <c r="AC93" s="21">
        <v>0</v>
      </c>
      <c r="AD93" s="21">
        <v>0</v>
      </c>
      <c r="AE93" s="21">
        <v>1</v>
      </c>
      <c r="AF93" s="21">
        <f>S93/(S93+T93)</f>
        <v>0.80000000000000004</v>
      </c>
      <c r="AG93" s="21">
        <f>SUM(D94:Q94)/60</f>
        <v>25</v>
      </c>
      <c r="AH93" s="21">
        <f>R93+AG93</f>
        <v>25</v>
      </c>
      <c r="AI93" s="6"/>
      <c r="AJ93" s="6"/>
    </row>
    <row r="94" ht="14.25">
      <c r="A94" s="91"/>
      <c r="B94" s="92"/>
      <c r="C94" s="92"/>
      <c r="D94" s="93">
        <v>223</v>
      </c>
      <c r="E94" s="95">
        <v>46</v>
      </c>
      <c r="F94" s="95">
        <v>76</v>
      </c>
      <c r="G94" s="95">
        <v>97</v>
      </c>
      <c r="H94" s="95">
        <v>21</v>
      </c>
      <c r="I94" s="95">
        <v>118</v>
      </c>
      <c r="J94" s="95">
        <v>155</v>
      </c>
      <c r="K94" s="95">
        <v>52</v>
      </c>
      <c r="L94" s="95">
        <v>140</v>
      </c>
      <c r="M94" s="95">
        <v>123</v>
      </c>
      <c r="N94" s="95">
        <v>141</v>
      </c>
      <c r="O94" s="95">
        <v>106</v>
      </c>
      <c r="P94" s="95">
        <v>54</v>
      </c>
      <c r="Q94" s="94">
        <v>148</v>
      </c>
      <c r="R94" s="20"/>
      <c r="S94" s="93"/>
      <c r="T94" s="94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20"/>
      <c r="AG94" s="20"/>
      <c r="AH94" s="20"/>
      <c r="AI94" s="6"/>
      <c r="AJ94" s="6"/>
    </row>
    <row r="95" ht="14.25">
      <c r="A95" s="87">
        <v>45461.882638888892</v>
      </c>
      <c r="B95" s="88" t="s">
        <v>81</v>
      </c>
      <c r="C95" s="88">
        <v>2</v>
      </c>
      <c r="D95" s="93">
        <v>1</v>
      </c>
      <c r="E95" s="95">
        <v>1</v>
      </c>
      <c r="F95" s="95">
        <v>1</v>
      </c>
      <c r="G95" s="95">
        <v>1</v>
      </c>
      <c r="H95" s="95">
        <v>1</v>
      </c>
      <c r="I95" s="95">
        <v>0</v>
      </c>
      <c r="J95" s="95">
        <v>1</v>
      </c>
      <c r="K95" s="95">
        <v>1</v>
      </c>
      <c r="L95" s="95">
        <v>1</v>
      </c>
      <c r="M95" s="95">
        <v>0</v>
      </c>
      <c r="N95" s="95">
        <v>1</v>
      </c>
      <c r="O95" s="95">
        <v>1</v>
      </c>
      <c r="P95" s="95">
        <v>1</v>
      </c>
      <c r="Q95" s="94">
        <v>1</v>
      </c>
      <c r="R95" s="21">
        <v>0</v>
      </c>
      <c r="S95" s="2">
        <f>SUM(D95:Q95)</f>
        <v>12</v>
      </c>
      <c r="T95" s="23">
        <f>15-S95</f>
        <v>3</v>
      </c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21">
        <f>S95/(S95+T95)</f>
        <v>0.80000000000000004</v>
      </c>
      <c r="AG95" s="21">
        <f>SUM(D96:Q96)/60</f>
        <v>20.716666666666665</v>
      </c>
      <c r="AH95" s="21">
        <f>R95+AG95</f>
        <v>20.716666666666665</v>
      </c>
      <c r="AI95" s="6"/>
      <c r="AJ95" s="6"/>
    </row>
    <row r="96" ht="14.25">
      <c r="A96" s="91"/>
      <c r="B96" s="92"/>
      <c r="C96" s="92"/>
      <c r="D96" s="93">
        <v>169</v>
      </c>
      <c r="E96" s="95">
        <v>58</v>
      </c>
      <c r="F96" s="95">
        <v>69</v>
      </c>
      <c r="G96" s="95">
        <v>79</v>
      </c>
      <c r="H96" s="95">
        <v>20</v>
      </c>
      <c r="I96" s="95">
        <v>100</v>
      </c>
      <c r="J96" s="95">
        <v>20</v>
      </c>
      <c r="K96" s="95">
        <v>135</v>
      </c>
      <c r="L96" s="95">
        <v>118</v>
      </c>
      <c r="M96" s="95">
        <v>86</v>
      </c>
      <c r="N96" s="95">
        <v>79</v>
      </c>
      <c r="O96" s="95">
        <v>90</v>
      </c>
      <c r="P96" s="95">
        <v>102</v>
      </c>
      <c r="Q96" s="94">
        <v>118</v>
      </c>
      <c r="R96" s="20"/>
      <c r="S96" s="93"/>
      <c r="T96" s="94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20"/>
      <c r="AG96" s="20"/>
      <c r="AH96" s="20"/>
      <c r="AI96" s="6"/>
      <c r="AJ96" s="6"/>
    </row>
    <row r="97" ht="14.25">
      <c r="A97" s="87">
        <v>45461.882638888892</v>
      </c>
      <c r="B97" s="88" t="s">
        <v>81</v>
      </c>
      <c r="C97" s="88">
        <v>3</v>
      </c>
      <c r="D97" s="93">
        <v>1</v>
      </c>
      <c r="E97" s="95">
        <v>1</v>
      </c>
      <c r="F97" s="95">
        <v>1</v>
      </c>
      <c r="G97" s="95">
        <v>1</v>
      </c>
      <c r="H97" s="95">
        <v>1</v>
      </c>
      <c r="I97" s="95">
        <v>1</v>
      </c>
      <c r="J97" s="95">
        <v>1</v>
      </c>
      <c r="K97" s="95">
        <v>1</v>
      </c>
      <c r="L97" s="95">
        <v>0</v>
      </c>
      <c r="M97" s="95">
        <v>1</v>
      </c>
      <c r="N97" s="95">
        <v>1</v>
      </c>
      <c r="O97" s="95">
        <v>1</v>
      </c>
      <c r="P97" s="95">
        <v>1</v>
      </c>
      <c r="Q97" s="94">
        <v>2</v>
      </c>
      <c r="R97" s="21">
        <v>0</v>
      </c>
      <c r="S97" s="2">
        <f>SUM(D97:Q97)</f>
        <v>14</v>
      </c>
      <c r="T97" s="23">
        <f>15-S97</f>
        <v>1</v>
      </c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21">
        <f>S97/(S97+T97)</f>
        <v>0.93333333333333335</v>
      </c>
      <c r="AG97" s="21">
        <f>SUM(D98:Q98)/60</f>
        <v>19.116666666666667</v>
      </c>
      <c r="AH97" s="21">
        <f>R97+AG97</f>
        <v>19.116666666666667</v>
      </c>
      <c r="AI97" s="6"/>
      <c r="AJ97" s="6"/>
    </row>
    <row r="98" ht="14.25">
      <c r="A98" s="91"/>
      <c r="B98" s="92"/>
      <c r="C98" s="92"/>
      <c r="D98" s="93">
        <v>70</v>
      </c>
      <c r="E98" s="95">
        <v>205</v>
      </c>
      <c r="F98" s="95">
        <v>36</v>
      </c>
      <c r="G98" s="95">
        <v>30</v>
      </c>
      <c r="H98" s="95">
        <v>142</v>
      </c>
      <c r="I98" s="95">
        <v>122</v>
      </c>
      <c r="J98" s="95">
        <v>10</v>
      </c>
      <c r="K98" s="95">
        <v>71</v>
      </c>
      <c r="L98" s="95">
        <v>103</v>
      </c>
      <c r="M98" s="95">
        <v>99</v>
      </c>
      <c r="N98" s="95">
        <v>31</v>
      </c>
      <c r="O98" s="95">
        <v>62</v>
      </c>
      <c r="P98" s="95">
        <v>67</v>
      </c>
      <c r="Q98" s="94">
        <v>99</v>
      </c>
      <c r="R98" s="20"/>
      <c r="S98" s="93"/>
      <c r="T98" s="94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20"/>
      <c r="AG98" s="20"/>
      <c r="AH98" s="20"/>
      <c r="AI98" s="6">
        <f>SUM(AH93:AH98)</f>
        <v>64.833333333333343</v>
      </c>
      <c r="AJ98" s="6">
        <f>AVERAGE(AF93:AF98)*30</f>
        <v>25.333333333333332</v>
      </c>
    </row>
    <row r="99" ht="14.25">
      <c r="A99" s="87">
        <v>45478.674305555556</v>
      </c>
      <c r="B99" s="88" t="s">
        <v>82</v>
      </c>
      <c r="C99" s="88">
        <v>1</v>
      </c>
      <c r="D99" s="93">
        <v>1</v>
      </c>
      <c r="E99" s="95">
        <v>1</v>
      </c>
      <c r="F99" s="95">
        <v>1</v>
      </c>
      <c r="G99" s="95">
        <v>1</v>
      </c>
      <c r="H99" s="95">
        <v>1</v>
      </c>
      <c r="I99" s="95">
        <v>1</v>
      </c>
      <c r="J99" s="95">
        <v>0</v>
      </c>
      <c r="K99" s="95">
        <v>0</v>
      </c>
      <c r="L99" s="95">
        <v>1</v>
      </c>
      <c r="M99" s="95">
        <v>1</v>
      </c>
      <c r="N99" s="95">
        <v>1</v>
      </c>
      <c r="O99" s="95">
        <v>1</v>
      </c>
      <c r="P99" s="95">
        <v>1</v>
      </c>
      <c r="Q99" s="94">
        <v>2</v>
      </c>
      <c r="R99" s="21">
        <v>0</v>
      </c>
      <c r="S99" s="2">
        <f>SUM(D99:Q99)</f>
        <v>13</v>
      </c>
      <c r="T99" s="23">
        <f>15-S99</f>
        <v>2</v>
      </c>
      <c r="U99" s="21">
        <v>5</v>
      </c>
      <c r="V99" s="21">
        <v>0</v>
      </c>
      <c r="W99" s="21">
        <v>0</v>
      </c>
      <c r="X99" s="21">
        <v>0</v>
      </c>
      <c r="Y99" s="21">
        <v>1</v>
      </c>
      <c r="Z99" s="21">
        <v>0</v>
      </c>
      <c r="AA99" s="21">
        <v>2</v>
      </c>
      <c r="AB99" s="21">
        <v>0</v>
      </c>
      <c r="AC99" s="21">
        <v>2</v>
      </c>
      <c r="AD99" s="21">
        <v>1</v>
      </c>
      <c r="AE99" s="21">
        <v>1</v>
      </c>
      <c r="AF99" s="21">
        <f>S99/(S99+T99)</f>
        <v>0.8666666666666667</v>
      </c>
      <c r="AG99" s="21">
        <f>SUM(D100:Q100)/60</f>
        <v>18.916666666666668</v>
      </c>
      <c r="AH99" s="21">
        <f>R99+AG99</f>
        <v>18.916666666666668</v>
      </c>
      <c r="AI99" s="6"/>
      <c r="AJ99" s="6"/>
    </row>
    <row r="100" ht="14.25">
      <c r="A100" s="91"/>
      <c r="B100" s="92"/>
      <c r="C100" s="92"/>
      <c r="D100" s="93">
        <v>82</v>
      </c>
      <c r="E100" s="95">
        <v>35</v>
      </c>
      <c r="F100" s="95">
        <v>183</v>
      </c>
      <c r="G100" s="95">
        <v>300</v>
      </c>
      <c r="H100" s="95">
        <v>0</v>
      </c>
      <c r="I100" s="95">
        <v>1</v>
      </c>
      <c r="J100" s="95">
        <v>126</v>
      </c>
      <c r="K100" s="95">
        <v>110</v>
      </c>
      <c r="L100" s="95">
        <v>66</v>
      </c>
      <c r="M100" s="95">
        <v>3</v>
      </c>
      <c r="N100" s="95">
        <v>71</v>
      </c>
      <c r="O100" s="95">
        <v>46</v>
      </c>
      <c r="P100" s="95">
        <v>38</v>
      </c>
      <c r="Q100" s="94">
        <v>74</v>
      </c>
      <c r="R100" s="20"/>
      <c r="S100" s="93"/>
      <c r="T100" s="94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20"/>
      <c r="AG100" s="20"/>
      <c r="AH100" s="20"/>
      <c r="AI100" s="6"/>
      <c r="AJ100" s="6"/>
    </row>
    <row r="101" ht="14.25">
      <c r="A101" s="87">
        <v>45478.674305555556</v>
      </c>
      <c r="B101" s="88" t="s">
        <v>82</v>
      </c>
      <c r="C101" s="88">
        <v>2</v>
      </c>
      <c r="D101" s="93">
        <v>1</v>
      </c>
      <c r="E101" s="95">
        <v>1</v>
      </c>
      <c r="F101" s="95">
        <v>1</v>
      </c>
      <c r="G101" s="95">
        <v>1</v>
      </c>
      <c r="H101" s="95">
        <v>1</v>
      </c>
      <c r="I101" s="95">
        <v>1</v>
      </c>
      <c r="J101" s="95">
        <v>1</v>
      </c>
      <c r="K101" s="95">
        <v>1</v>
      </c>
      <c r="L101" s="95">
        <v>0</v>
      </c>
      <c r="M101" s="95">
        <v>1</v>
      </c>
      <c r="N101" s="95">
        <v>0</v>
      </c>
      <c r="O101" s="95">
        <v>0</v>
      </c>
      <c r="P101" s="95">
        <v>1</v>
      </c>
      <c r="Q101" s="94">
        <v>1</v>
      </c>
      <c r="R101" s="21">
        <v>0</v>
      </c>
      <c r="S101" s="2">
        <f>SUM(D101:Q101)</f>
        <v>11</v>
      </c>
      <c r="T101" s="23">
        <f>15-S101</f>
        <v>4</v>
      </c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21">
        <f>S101/(S101+T101)</f>
        <v>0.73333333333333328</v>
      </c>
      <c r="AG101" s="21">
        <f>SUM(D102:Q102)/60</f>
        <v>17.083333333333332</v>
      </c>
      <c r="AH101" s="21">
        <f>R101+AG101</f>
        <v>17.083333333333332</v>
      </c>
      <c r="AI101" s="6"/>
      <c r="AJ101" s="6"/>
    </row>
    <row r="102" ht="14.25">
      <c r="A102" s="91"/>
      <c r="B102" s="92"/>
      <c r="C102" s="92"/>
      <c r="D102" s="93">
        <v>61</v>
      </c>
      <c r="E102" s="95">
        <v>118</v>
      </c>
      <c r="F102" s="95">
        <v>1</v>
      </c>
      <c r="G102" s="95">
        <v>16</v>
      </c>
      <c r="H102" s="95">
        <v>122</v>
      </c>
      <c r="I102" s="95">
        <v>5</v>
      </c>
      <c r="J102" s="95">
        <v>4</v>
      </c>
      <c r="K102" s="95">
        <v>252</v>
      </c>
      <c r="L102" s="95">
        <v>107</v>
      </c>
      <c r="M102" s="95">
        <v>75</v>
      </c>
      <c r="N102" s="95">
        <v>11</v>
      </c>
      <c r="O102" s="95">
        <v>8</v>
      </c>
      <c r="P102" s="95">
        <v>37</v>
      </c>
      <c r="Q102" s="94">
        <v>208</v>
      </c>
      <c r="R102" s="20"/>
      <c r="S102" s="93"/>
      <c r="T102" s="94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20"/>
      <c r="AG102" s="20"/>
      <c r="AH102" s="20"/>
      <c r="AI102" s="6"/>
      <c r="AJ102" s="6"/>
    </row>
    <row r="103" ht="14.25">
      <c r="A103" s="87">
        <v>45478.674305555556</v>
      </c>
      <c r="B103" s="88" t="s">
        <v>82</v>
      </c>
      <c r="C103" s="88">
        <v>3</v>
      </c>
      <c r="D103" s="93">
        <v>0</v>
      </c>
      <c r="E103" s="95">
        <v>0</v>
      </c>
      <c r="F103" s="95">
        <v>1</v>
      </c>
      <c r="G103" s="95">
        <v>1</v>
      </c>
      <c r="H103" s="95">
        <v>0</v>
      </c>
      <c r="I103" s="95">
        <v>1</v>
      </c>
      <c r="J103" s="95">
        <v>1</v>
      </c>
      <c r="K103" s="95">
        <v>1</v>
      </c>
      <c r="L103" s="95">
        <v>1</v>
      </c>
      <c r="M103" s="95">
        <v>0</v>
      </c>
      <c r="N103" s="95">
        <v>1</v>
      </c>
      <c r="O103" s="95">
        <v>0</v>
      </c>
      <c r="P103" s="95">
        <v>1</v>
      </c>
      <c r="Q103" s="94">
        <v>1</v>
      </c>
      <c r="R103" s="21">
        <v>0</v>
      </c>
      <c r="S103" s="2">
        <f>SUM(D103:Q103)</f>
        <v>9</v>
      </c>
      <c r="T103" s="23">
        <f>15-S103</f>
        <v>6</v>
      </c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21">
        <f>S103/(S103+T103)</f>
        <v>0.59999999999999998</v>
      </c>
      <c r="AG103" s="21">
        <f>SUM(D104:Q104)/60</f>
        <v>14.5</v>
      </c>
      <c r="AH103" s="21">
        <f>R103+AG103</f>
        <v>14.5</v>
      </c>
      <c r="AI103" s="6"/>
      <c r="AJ103" s="6"/>
    </row>
    <row r="104" ht="14.25">
      <c r="A104" s="91"/>
      <c r="B104" s="92"/>
      <c r="C104" s="92"/>
      <c r="D104" s="93">
        <v>10</v>
      </c>
      <c r="E104" s="95">
        <v>140</v>
      </c>
      <c r="F104" s="95">
        <v>26</v>
      </c>
      <c r="G104" s="95">
        <v>156</v>
      </c>
      <c r="H104" s="95">
        <v>146</v>
      </c>
      <c r="I104" s="95">
        <v>77</v>
      </c>
      <c r="J104" s="95">
        <v>11</v>
      </c>
      <c r="K104" s="95">
        <v>27</v>
      </c>
      <c r="L104" s="95">
        <v>64</v>
      </c>
      <c r="M104" s="95">
        <v>91</v>
      </c>
      <c r="N104" s="95">
        <v>9</v>
      </c>
      <c r="O104" s="95">
        <v>5</v>
      </c>
      <c r="P104" s="95">
        <v>32</v>
      </c>
      <c r="Q104" s="94">
        <v>76</v>
      </c>
      <c r="R104" s="20"/>
      <c r="S104" s="93"/>
      <c r="T104" s="94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20"/>
      <c r="AG104" s="20"/>
      <c r="AH104" s="20"/>
      <c r="AI104" s="6">
        <f>SUM(AH99:AH104)</f>
        <v>50.5</v>
      </c>
      <c r="AJ104" s="6">
        <f>AVERAGE(AF99:AF104)*30</f>
        <v>22</v>
      </c>
    </row>
    <row r="105" ht="14.25">
      <c r="A105" s="87">
        <v>45481.674305555556</v>
      </c>
      <c r="B105" s="88" t="s">
        <v>83</v>
      </c>
      <c r="C105" s="88">
        <v>1</v>
      </c>
      <c r="D105" s="93">
        <v>0</v>
      </c>
      <c r="E105" s="95">
        <v>1</v>
      </c>
      <c r="F105" s="95">
        <v>1</v>
      </c>
      <c r="G105" s="95">
        <v>1</v>
      </c>
      <c r="H105" s="95">
        <v>1</v>
      </c>
      <c r="I105" s="95">
        <v>1</v>
      </c>
      <c r="J105" s="95">
        <v>1</v>
      </c>
      <c r="K105" s="95">
        <v>1</v>
      </c>
      <c r="L105" s="95">
        <v>1</v>
      </c>
      <c r="M105" s="95">
        <v>1</v>
      </c>
      <c r="N105" s="95">
        <v>1</v>
      </c>
      <c r="O105" s="95">
        <v>1</v>
      </c>
      <c r="P105" s="95">
        <v>0</v>
      </c>
      <c r="Q105" s="94">
        <v>2</v>
      </c>
      <c r="R105" s="21">
        <v>0</v>
      </c>
      <c r="S105" s="2">
        <f>SUM(D105:Q105)</f>
        <v>13</v>
      </c>
      <c r="T105" s="23">
        <f>15-S105</f>
        <v>2</v>
      </c>
      <c r="U105" s="21">
        <v>0</v>
      </c>
      <c r="V105" s="21">
        <v>0</v>
      </c>
      <c r="W105" s="21">
        <v>0</v>
      </c>
      <c r="X105" s="21">
        <v>1</v>
      </c>
      <c r="Y105" s="21">
        <v>1</v>
      </c>
      <c r="Z105" s="21">
        <v>0</v>
      </c>
      <c r="AA105" s="21">
        <v>1</v>
      </c>
      <c r="AB105" s="21">
        <v>0</v>
      </c>
      <c r="AC105" s="21">
        <v>2</v>
      </c>
      <c r="AD105" s="21">
        <v>0</v>
      </c>
      <c r="AE105" s="21">
        <v>0</v>
      </c>
      <c r="AF105" s="21">
        <f>S105/(S105+T105)</f>
        <v>0.8666666666666667</v>
      </c>
      <c r="AG105" s="21">
        <f>SUM(D106:Q106)/60</f>
        <v>19.066666666666666</v>
      </c>
      <c r="AH105" s="21">
        <f>R105+AG105</f>
        <v>19.066666666666666</v>
      </c>
      <c r="AI105" s="6"/>
      <c r="AJ105" s="6"/>
    </row>
    <row r="106" ht="14.25">
      <c r="A106" s="91"/>
      <c r="B106" s="92"/>
      <c r="C106" s="92"/>
      <c r="D106" s="93">
        <v>132</v>
      </c>
      <c r="E106" s="95">
        <v>35</v>
      </c>
      <c r="F106" s="95">
        <v>9</v>
      </c>
      <c r="G106" s="95">
        <v>155</v>
      </c>
      <c r="H106" s="95">
        <v>14</v>
      </c>
      <c r="I106" s="95">
        <v>128</v>
      </c>
      <c r="J106" s="95">
        <v>20</v>
      </c>
      <c r="K106" s="95">
        <v>52</v>
      </c>
      <c r="L106" s="95">
        <v>82</v>
      </c>
      <c r="M106" s="95">
        <v>60</v>
      </c>
      <c r="N106" s="95">
        <v>278</v>
      </c>
      <c r="O106" s="95">
        <v>13</v>
      </c>
      <c r="P106" s="95">
        <v>48</v>
      </c>
      <c r="Q106" s="94">
        <v>118</v>
      </c>
      <c r="R106" s="20"/>
      <c r="S106" s="93"/>
      <c r="T106" s="94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20"/>
      <c r="AG106" s="20"/>
      <c r="AH106" s="20"/>
      <c r="AI106" s="6"/>
      <c r="AJ106" s="6"/>
    </row>
    <row r="107" ht="14.25">
      <c r="A107" s="87">
        <v>45481.674305555556</v>
      </c>
      <c r="B107" s="88" t="s">
        <v>83</v>
      </c>
      <c r="C107" s="88">
        <v>2</v>
      </c>
      <c r="D107" s="93">
        <v>1</v>
      </c>
      <c r="E107" s="95">
        <v>1</v>
      </c>
      <c r="F107" s="95">
        <v>0</v>
      </c>
      <c r="G107" s="95">
        <v>1</v>
      </c>
      <c r="H107" s="95">
        <v>1</v>
      </c>
      <c r="I107" s="95">
        <v>1</v>
      </c>
      <c r="J107" s="95">
        <v>1</v>
      </c>
      <c r="K107" s="95">
        <v>1</v>
      </c>
      <c r="L107" s="95">
        <v>1</v>
      </c>
      <c r="M107" s="95">
        <v>1</v>
      </c>
      <c r="N107" s="95">
        <v>1</v>
      </c>
      <c r="O107" s="95">
        <v>1</v>
      </c>
      <c r="P107" s="95">
        <v>1</v>
      </c>
      <c r="Q107" s="94">
        <v>2</v>
      </c>
      <c r="R107" s="21">
        <v>0</v>
      </c>
      <c r="S107" s="2">
        <f>SUM(D107:Q107)</f>
        <v>14</v>
      </c>
      <c r="T107" s="23">
        <f>15-S107</f>
        <v>1</v>
      </c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21">
        <f>S107/(S107+T107)</f>
        <v>0.93333333333333335</v>
      </c>
      <c r="AG107" s="21">
        <f>SUM(D108:Q108)/60</f>
        <v>14.483333333333333</v>
      </c>
      <c r="AH107" s="21">
        <f>R107+AG107</f>
        <v>14.483333333333333</v>
      </c>
      <c r="AI107" s="6"/>
      <c r="AJ107" s="6"/>
    </row>
    <row r="108" ht="14.25">
      <c r="A108" s="91"/>
      <c r="B108" s="92"/>
      <c r="C108" s="92"/>
      <c r="D108" s="93">
        <v>113</v>
      </c>
      <c r="E108" s="95">
        <v>0</v>
      </c>
      <c r="F108" s="95">
        <v>1</v>
      </c>
      <c r="G108" s="95">
        <v>16</v>
      </c>
      <c r="H108" s="95">
        <v>115</v>
      </c>
      <c r="I108" s="95">
        <v>130</v>
      </c>
      <c r="J108" s="95">
        <v>12</v>
      </c>
      <c r="K108" s="95">
        <v>33</v>
      </c>
      <c r="L108" s="95">
        <v>32</v>
      </c>
      <c r="M108" s="95">
        <v>199</v>
      </c>
      <c r="N108" s="95">
        <v>32</v>
      </c>
      <c r="O108" s="95">
        <v>72</v>
      </c>
      <c r="P108" s="95">
        <v>29</v>
      </c>
      <c r="Q108" s="94">
        <v>85</v>
      </c>
      <c r="R108" s="20"/>
      <c r="S108" s="93"/>
      <c r="T108" s="94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20"/>
      <c r="AG108" s="20"/>
      <c r="AH108" s="20"/>
      <c r="AI108" s="6"/>
      <c r="AJ108" s="6"/>
    </row>
    <row r="109" ht="14.25">
      <c r="A109" s="87">
        <v>45481.674305555556</v>
      </c>
      <c r="B109" s="88" t="s">
        <v>83</v>
      </c>
      <c r="C109" s="88">
        <v>3</v>
      </c>
      <c r="D109" s="93">
        <v>1</v>
      </c>
      <c r="E109" s="95">
        <v>1</v>
      </c>
      <c r="F109" s="95">
        <v>0</v>
      </c>
      <c r="G109" s="95">
        <v>1</v>
      </c>
      <c r="H109" s="95">
        <v>1</v>
      </c>
      <c r="I109" s="95">
        <v>1</v>
      </c>
      <c r="J109" s="95">
        <v>1</v>
      </c>
      <c r="K109" s="95">
        <v>1</v>
      </c>
      <c r="L109" s="95">
        <v>1</v>
      </c>
      <c r="M109" s="95">
        <v>1</v>
      </c>
      <c r="N109" s="95">
        <v>1</v>
      </c>
      <c r="O109" s="95">
        <v>1</v>
      </c>
      <c r="P109" s="95">
        <v>1</v>
      </c>
      <c r="Q109" s="94">
        <v>1</v>
      </c>
      <c r="R109" s="21">
        <v>0</v>
      </c>
      <c r="S109" s="2">
        <f>SUM(D109:Q109)</f>
        <v>13</v>
      </c>
      <c r="T109" s="23">
        <f>15-S109</f>
        <v>2</v>
      </c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21">
        <f>S109/(S109+T109)</f>
        <v>0.8666666666666667</v>
      </c>
      <c r="AG109" s="21">
        <f>SUM(D110:Q110)/60</f>
        <v>18.333333333333332</v>
      </c>
      <c r="AH109" s="21">
        <f>R109+AG109</f>
        <v>18.333333333333332</v>
      </c>
      <c r="AI109" s="6"/>
      <c r="AJ109" s="6"/>
    </row>
    <row r="110" ht="14.25">
      <c r="A110" s="91"/>
      <c r="B110" s="92"/>
      <c r="C110" s="92"/>
      <c r="D110" s="93">
        <v>157</v>
      </c>
      <c r="E110" s="95">
        <v>27</v>
      </c>
      <c r="F110" s="95">
        <v>67</v>
      </c>
      <c r="G110" s="95">
        <v>65</v>
      </c>
      <c r="H110" s="95">
        <v>75</v>
      </c>
      <c r="I110" s="95">
        <v>123</v>
      </c>
      <c r="J110" s="95">
        <v>122</v>
      </c>
      <c r="K110" s="95">
        <v>163</v>
      </c>
      <c r="L110" s="95">
        <v>1</v>
      </c>
      <c r="M110" s="95">
        <v>58</v>
      </c>
      <c r="N110" s="95">
        <v>31</v>
      </c>
      <c r="O110" s="95">
        <v>32</v>
      </c>
      <c r="P110" s="95">
        <v>54</v>
      </c>
      <c r="Q110" s="94">
        <v>125</v>
      </c>
      <c r="R110" s="20"/>
      <c r="S110" s="93"/>
      <c r="T110" s="94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20"/>
      <c r="AG110" s="20"/>
      <c r="AH110" s="20"/>
      <c r="AI110" s="6">
        <f>SUM(AH105:AH110)</f>
        <v>51.883333333333326</v>
      </c>
      <c r="AJ110" s="6">
        <f>AVERAGE(AF105:AF110)*30</f>
        <v>26.666666666666668</v>
      </c>
    </row>
    <row r="111" ht="14.25">
      <c r="A111" s="87">
        <v>45484.674305555556</v>
      </c>
      <c r="B111" s="88" t="s">
        <v>84</v>
      </c>
      <c r="C111" s="88">
        <v>1</v>
      </c>
      <c r="D111" s="93">
        <v>1</v>
      </c>
      <c r="E111" s="95">
        <v>1</v>
      </c>
      <c r="F111" s="95">
        <v>1</v>
      </c>
      <c r="G111" s="95">
        <v>1</v>
      </c>
      <c r="H111" s="95">
        <v>1</v>
      </c>
      <c r="I111" s="95">
        <v>1</v>
      </c>
      <c r="J111" s="95">
        <v>1</v>
      </c>
      <c r="K111" s="95">
        <v>1</v>
      </c>
      <c r="L111" s="95">
        <v>1</v>
      </c>
      <c r="M111" s="95">
        <v>0</v>
      </c>
      <c r="N111" s="95">
        <v>1</v>
      </c>
      <c r="O111" s="95">
        <v>1</v>
      </c>
      <c r="P111" s="95">
        <v>1</v>
      </c>
      <c r="Q111" s="94"/>
      <c r="R111" s="21">
        <v>0</v>
      </c>
      <c r="S111" s="2">
        <f>SUM(D111:Q111)</f>
        <v>12</v>
      </c>
      <c r="T111" s="23">
        <f>15-S111</f>
        <v>3</v>
      </c>
      <c r="U111" s="21">
        <v>1</v>
      </c>
      <c r="V111" s="21">
        <v>1</v>
      </c>
      <c r="W111" s="21">
        <v>0</v>
      </c>
      <c r="X111" s="21">
        <v>1</v>
      </c>
      <c r="Y111" s="21">
        <v>2</v>
      </c>
      <c r="Z111" s="21">
        <v>0</v>
      </c>
      <c r="AA111" s="21">
        <v>0</v>
      </c>
      <c r="AB111" s="21">
        <v>0</v>
      </c>
      <c r="AC111" s="21">
        <v>1</v>
      </c>
      <c r="AD111" s="21">
        <v>0</v>
      </c>
      <c r="AE111" s="21">
        <v>1</v>
      </c>
      <c r="AF111" s="21">
        <f>S111/(S111+T111)</f>
        <v>0.80000000000000004</v>
      </c>
      <c r="AG111" s="21">
        <f>SUM(D112:Q112)/60</f>
        <v>16.699999999999999</v>
      </c>
      <c r="AH111" s="21">
        <f>R111+AG111</f>
        <v>16.699999999999999</v>
      </c>
      <c r="AI111" s="6"/>
      <c r="AJ111" s="6"/>
    </row>
    <row r="112" ht="14.25">
      <c r="A112" s="91"/>
      <c r="B112" s="92"/>
      <c r="C112" s="92"/>
      <c r="D112" s="93">
        <v>80</v>
      </c>
      <c r="E112" s="95">
        <v>108</v>
      </c>
      <c r="F112" s="95">
        <v>40</v>
      </c>
      <c r="G112" s="95">
        <v>112</v>
      </c>
      <c r="H112" s="95">
        <v>93</v>
      </c>
      <c r="I112" s="95">
        <v>36</v>
      </c>
      <c r="J112" s="95">
        <v>10</v>
      </c>
      <c r="K112" s="95">
        <v>148</v>
      </c>
      <c r="L112" s="95">
        <v>29</v>
      </c>
      <c r="M112" s="95">
        <v>114</v>
      </c>
      <c r="N112" s="95">
        <v>79</v>
      </c>
      <c r="O112" s="95">
        <v>28</v>
      </c>
      <c r="P112" s="95">
        <v>125</v>
      </c>
      <c r="Q112" s="94"/>
      <c r="R112" s="20"/>
      <c r="S112" s="93"/>
      <c r="T112" s="94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20"/>
      <c r="AG112" s="20"/>
      <c r="AH112" s="20"/>
      <c r="AI112" s="6"/>
      <c r="AJ112" s="6"/>
    </row>
    <row r="113" ht="14.25">
      <c r="A113" s="87">
        <v>45484.674305555556</v>
      </c>
      <c r="B113" s="88" t="s">
        <v>84</v>
      </c>
      <c r="C113" s="88">
        <v>2</v>
      </c>
      <c r="D113" s="93">
        <v>0</v>
      </c>
      <c r="E113" s="95">
        <v>1</v>
      </c>
      <c r="F113" s="95">
        <v>1</v>
      </c>
      <c r="G113" s="95">
        <v>1</v>
      </c>
      <c r="H113" s="95">
        <v>1</v>
      </c>
      <c r="I113" s="95">
        <v>1</v>
      </c>
      <c r="J113" s="95">
        <v>1</v>
      </c>
      <c r="K113" s="95">
        <v>1</v>
      </c>
      <c r="L113" s="95">
        <v>1</v>
      </c>
      <c r="M113" s="95">
        <v>1</v>
      </c>
      <c r="N113" s="95">
        <v>1</v>
      </c>
      <c r="O113" s="95">
        <v>1</v>
      </c>
      <c r="P113" s="95">
        <v>1</v>
      </c>
      <c r="Q113" s="94">
        <v>2</v>
      </c>
      <c r="R113" s="21">
        <v>0</v>
      </c>
      <c r="S113" s="2">
        <f>SUM(D113:Q113)</f>
        <v>14</v>
      </c>
      <c r="T113" s="23">
        <f>15-S113</f>
        <v>1</v>
      </c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21">
        <f>S113/(S113+T113)</f>
        <v>0.93333333333333335</v>
      </c>
      <c r="AG113" s="21">
        <f>SUM(D114:Q114)/60</f>
        <v>18.633333333333333</v>
      </c>
      <c r="AH113" s="21">
        <f>R113+AG113</f>
        <v>18.633333333333333</v>
      </c>
      <c r="AI113" s="6"/>
      <c r="AJ113" s="6"/>
    </row>
    <row r="114" ht="14.25">
      <c r="A114" s="91"/>
      <c r="B114" s="92"/>
      <c r="C114" s="92"/>
      <c r="D114" s="93">
        <v>282</v>
      </c>
      <c r="E114" s="95">
        <v>18</v>
      </c>
      <c r="F114" s="95">
        <v>12</v>
      </c>
      <c r="G114" s="95">
        <v>147</v>
      </c>
      <c r="H114" s="95">
        <v>50</v>
      </c>
      <c r="I114" s="95">
        <v>19</v>
      </c>
      <c r="J114" s="95">
        <v>31</v>
      </c>
      <c r="K114" s="95">
        <v>106</v>
      </c>
      <c r="L114" s="95">
        <v>133</v>
      </c>
      <c r="M114" s="95">
        <v>53</v>
      </c>
      <c r="N114" s="95">
        <v>87</v>
      </c>
      <c r="O114" s="95">
        <v>44</v>
      </c>
      <c r="P114" s="95">
        <v>58</v>
      </c>
      <c r="Q114" s="94">
        <v>78</v>
      </c>
      <c r="R114" s="20"/>
      <c r="S114" s="93"/>
      <c r="T114" s="94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20"/>
      <c r="AG114" s="20"/>
      <c r="AH114" s="20"/>
      <c r="AI114" s="6"/>
      <c r="AJ114" s="6"/>
    </row>
    <row r="115" ht="14.25">
      <c r="A115" s="87">
        <v>45484.674305555556</v>
      </c>
      <c r="B115" s="88" t="s">
        <v>84</v>
      </c>
      <c r="C115" s="88">
        <v>3</v>
      </c>
      <c r="D115" s="93">
        <v>1</v>
      </c>
      <c r="E115" s="95">
        <v>1</v>
      </c>
      <c r="F115" s="95">
        <v>1</v>
      </c>
      <c r="G115" s="95">
        <v>1</v>
      </c>
      <c r="H115" s="95">
        <v>1</v>
      </c>
      <c r="I115" s="95">
        <v>0</v>
      </c>
      <c r="J115" s="95">
        <v>1</v>
      </c>
      <c r="K115" s="95">
        <v>0</v>
      </c>
      <c r="L115" s="95">
        <v>1</v>
      </c>
      <c r="M115" s="95">
        <v>1</v>
      </c>
      <c r="N115" s="95">
        <v>0</v>
      </c>
      <c r="O115" s="95">
        <v>1</v>
      </c>
      <c r="P115" s="95">
        <v>0</v>
      </c>
      <c r="Q115" s="94">
        <v>2</v>
      </c>
      <c r="R115" s="21">
        <v>0</v>
      </c>
      <c r="S115" s="2">
        <f>SUM(D115:Q115)</f>
        <v>11</v>
      </c>
      <c r="T115" s="23">
        <f>15-S115</f>
        <v>4</v>
      </c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21">
        <f>S115/(S115+T115)</f>
        <v>0.73333333333333328</v>
      </c>
      <c r="AG115" s="21">
        <f>SUM(D116:Q116)/60</f>
        <v>21.800000000000001</v>
      </c>
      <c r="AH115" s="21">
        <f>R115+AG115</f>
        <v>21.800000000000001</v>
      </c>
      <c r="AI115" s="6"/>
      <c r="AJ115" s="6"/>
    </row>
    <row r="116" ht="14.25">
      <c r="A116" s="91"/>
      <c r="B116" s="92"/>
      <c r="C116" s="92"/>
      <c r="D116" s="93">
        <v>103</v>
      </c>
      <c r="E116" s="95">
        <v>73</v>
      </c>
      <c r="F116" s="95">
        <v>19</v>
      </c>
      <c r="G116" s="95">
        <v>171</v>
      </c>
      <c r="H116" s="95">
        <v>50</v>
      </c>
      <c r="I116" s="95">
        <v>50</v>
      </c>
      <c r="J116" s="95">
        <v>50</v>
      </c>
      <c r="K116" s="95">
        <v>117</v>
      </c>
      <c r="L116" s="95">
        <v>142</v>
      </c>
      <c r="M116" s="95">
        <v>251</v>
      </c>
      <c r="N116" s="95">
        <v>71</v>
      </c>
      <c r="O116" s="95">
        <v>71</v>
      </c>
      <c r="P116" s="95">
        <v>80</v>
      </c>
      <c r="Q116" s="94">
        <v>60</v>
      </c>
      <c r="R116" s="20"/>
      <c r="S116" s="93"/>
      <c r="T116" s="94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20"/>
      <c r="AG116" s="20"/>
      <c r="AH116" s="20"/>
      <c r="AI116" s="6">
        <f>SUM(AH111:AH116)</f>
        <v>57.133333333333326</v>
      </c>
      <c r="AJ116" s="6">
        <f>AVERAGE(AF111:AF116)*30</f>
        <v>24.666666666666668</v>
      </c>
    </row>
    <row r="117" ht="14.25">
      <c r="A117" s="87">
        <v>45486.674305555556</v>
      </c>
      <c r="B117" s="88" t="s">
        <v>85</v>
      </c>
      <c r="C117" s="88">
        <v>1</v>
      </c>
      <c r="D117" s="93">
        <v>1</v>
      </c>
      <c r="E117" s="95">
        <v>1</v>
      </c>
      <c r="F117" s="95">
        <v>0</v>
      </c>
      <c r="G117" s="95">
        <v>1</v>
      </c>
      <c r="H117" s="95">
        <v>1</v>
      </c>
      <c r="I117" s="95">
        <v>1</v>
      </c>
      <c r="J117" s="95">
        <v>1</v>
      </c>
      <c r="K117" s="95">
        <v>0</v>
      </c>
      <c r="L117" s="95">
        <v>1</v>
      </c>
      <c r="M117" s="95">
        <v>1</v>
      </c>
      <c r="N117" s="95">
        <v>1</v>
      </c>
      <c r="O117" s="95">
        <v>1</v>
      </c>
      <c r="P117" s="95">
        <v>0</v>
      </c>
      <c r="Q117" s="94">
        <v>1</v>
      </c>
      <c r="R117" s="21">
        <v>0</v>
      </c>
      <c r="S117" s="2">
        <f>SUM(D117:Q117)</f>
        <v>11</v>
      </c>
      <c r="T117" s="23">
        <f>15-S117</f>
        <v>4</v>
      </c>
      <c r="U117" s="21">
        <v>2</v>
      </c>
      <c r="V117" s="21">
        <v>0</v>
      </c>
      <c r="W117" s="21">
        <v>0</v>
      </c>
      <c r="X117" s="21">
        <v>2</v>
      </c>
      <c r="Y117" s="21">
        <v>2</v>
      </c>
      <c r="Z117" s="21">
        <v>0</v>
      </c>
      <c r="AA117" s="21">
        <v>2</v>
      </c>
      <c r="AB117" s="21">
        <v>0</v>
      </c>
      <c r="AC117" s="21">
        <v>0</v>
      </c>
      <c r="AD117" s="21">
        <v>0</v>
      </c>
      <c r="AE117" s="21">
        <v>0</v>
      </c>
      <c r="AF117" s="21">
        <f>S117/(S117+T117)</f>
        <v>0.73333333333333328</v>
      </c>
      <c r="AG117" s="21">
        <f>SUM(D118:Q118)/60</f>
        <v>16.416666666666668</v>
      </c>
      <c r="AH117" s="21">
        <f>R117+AG117</f>
        <v>16.416666666666668</v>
      </c>
      <c r="AI117" s="6"/>
      <c r="AJ117" s="6"/>
    </row>
    <row r="118" ht="14.25">
      <c r="A118" s="91"/>
      <c r="B118" s="92"/>
      <c r="C118" s="92"/>
      <c r="D118" s="93">
        <v>73</v>
      </c>
      <c r="E118" s="95">
        <v>72</v>
      </c>
      <c r="F118" s="95">
        <v>38</v>
      </c>
      <c r="G118" s="95">
        <v>162</v>
      </c>
      <c r="H118" s="95">
        <v>176</v>
      </c>
      <c r="I118" s="95">
        <v>49</v>
      </c>
      <c r="J118" s="95">
        <v>11</v>
      </c>
      <c r="K118" s="95">
        <v>127</v>
      </c>
      <c r="L118" s="95">
        <v>8</v>
      </c>
      <c r="M118" s="95">
        <v>86</v>
      </c>
      <c r="N118" s="95">
        <v>173</v>
      </c>
      <c r="O118" s="95">
        <v>9</v>
      </c>
      <c r="P118" s="95">
        <v>0</v>
      </c>
      <c r="Q118" s="94">
        <v>1</v>
      </c>
      <c r="R118" s="20"/>
      <c r="S118" s="93"/>
      <c r="T118" s="94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20"/>
      <c r="AG118" s="20"/>
      <c r="AH118" s="20"/>
      <c r="AI118" s="6"/>
      <c r="AJ118" s="6"/>
    </row>
    <row r="119" ht="14.25">
      <c r="A119" s="87">
        <v>45486.674305555556</v>
      </c>
      <c r="B119" s="88" t="s">
        <v>85</v>
      </c>
      <c r="C119" s="88">
        <v>2</v>
      </c>
      <c r="D119" s="93">
        <v>1</v>
      </c>
      <c r="E119" s="95">
        <v>1</v>
      </c>
      <c r="F119" s="95">
        <v>1</v>
      </c>
      <c r="G119" s="95">
        <v>1</v>
      </c>
      <c r="H119" s="95">
        <v>1</v>
      </c>
      <c r="I119" s="95">
        <v>1</v>
      </c>
      <c r="J119" s="95">
        <v>1</v>
      </c>
      <c r="K119" s="95">
        <v>1</v>
      </c>
      <c r="L119" s="95">
        <v>1</v>
      </c>
      <c r="M119" s="95">
        <v>1</v>
      </c>
      <c r="N119" s="95">
        <v>1</v>
      </c>
      <c r="O119" s="95">
        <v>0</v>
      </c>
      <c r="P119" s="95">
        <v>1</v>
      </c>
      <c r="Q119" s="94">
        <v>2</v>
      </c>
      <c r="R119" s="21">
        <v>0</v>
      </c>
      <c r="S119" s="2">
        <f>SUM(D119:Q119)</f>
        <v>14</v>
      </c>
      <c r="T119" s="23">
        <f>15-S119</f>
        <v>1</v>
      </c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21">
        <f>S119/(S119+T119)</f>
        <v>0.93333333333333335</v>
      </c>
      <c r="AG119" s="21">
        <f>SUM(D120:Q120)/60</f>
        <v>22.383333333333333</v>
      </c>
      <c r="AH119" s="21">
        <f>R119+AG119</f>
        <v>22.383333333333333</v>
      </c>
      <c r="AI119" s="6"/>
      <c r="AJ119" s="6"/>
    </row>
    <row r="120" ht="14.25">
      <c r="A120" s="91"/>
      <c r="B120" s="92"/>
      <c r="C120" s="92"/>
      <c r="D120" s="93">
        <v>132</v>
      </c>
      <c r="E120" s="95">
        <v>4</v>
      </c>
      <c r="F120" s="95">
        <v>50</v>
      </c>
      <c r="G120" s="95">
        <v>78</v>
      </c>
      <c r="H120" s="95">
        <v>235</v>
      </c>
      <c r="I120" s="95">
        <v>75</v>
      </c>
      <c r="J120" s="95">
        <v>8</v>
      </c>
      <c r="K120" s="95">
        <v>39</v>
      </c>
      <c r="L120" s="95">
        <v>219</v>
      </c>
      <c r="M120" s="95">
        <v>177</v>
      </c>
      <c r="N120" s="95">
        <v>104</v>
      </c>
      <c r="O120" s="95">
        <v>87</v>
      </c>
      <c r="P120" s="95">
        <v>57</v>
      </c>
      <c r="Q120" s="94">
        <v>78</v>
      </c>
      <c r="R120" s="20"/>
      <c r="S120" s="93"/>
      <c r="T120" s="94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20"/>
      <c r="AG120" s="20"/>
      <c r="AH120" s="20"/>
      <c r="AI120" s="6"/>
      <c r="AJ120" s="6"/>
    </row>
    <row r="121" ht="14.25">
      <c r="A121" s="87">
        <v>45486.674305555556</v>
      </c>
      <c r="B121" s="88" t="s">
        <v>85</v>
      </c>
      <c r="C121" s="88">
        <v>3</v>
      </c>
      <c r="D121" s="93">
        <v>1</v>
      </c>
      <c r="E121" s="95">
        <v>1</v>
      </c>
      <c r="F121" s="95">
        <v>1</v>
      </c>
      <c r="G121" s="95">
        <v>1</v>
      </c>
      <c r="H121" s="95">
        <v>1</v>
      </c>
      <c r="I121" s="95">
        <v>1</v>
      </c>
      <c r="J121" s="95">
        <v>1</v>
      </c>
      <c r="K121" s="95">
        <v>1</v>
      </c>
      <c r="L121" s="95">
        <v>1</v>
      </c>
      <c r="M121" s="95">
        <v>0</v>
      </c>
      <c r="N121" s="95">
        <v>1</v>
      </c>
      <c r="O121" s="95">
        <v>1</v>
      </c>
      <c r="P121" s="95">
        <v>0</v>
      </c>
      <c r="Q121" s="94">
        <v>0</v>
      </c>
      <c r="R121" s="21">
        <v>0</v>
      </c>
      <c r="S121" s="2">
        <f>SUM(D121:Q121)</f>
        <v>11</v>
      </c>
      <c r="T121" s="23">
        <f>15-S121</f>
        <v>4</v>
      </c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21">
        <f>S121/(S121+T121)</f>
        <v>0.73333333333333328</v>
      </c>
      <c r="AG121" s="21">
        <f>SUM(D122:Q122)/60</f>
        <v>21.550000000000001</v>
      </c>
      <c r="AH121" s="21">
        <f>R121+AG121</f>
        <v>21.550000000000001</v>
      </c>
      <c r="AI121" s="6"/>
      <c r="AJ121" s="6"/>
    </row>
    <row r="122" ht="14.25">
      <c r="A122" s="91"/>
      <c r="B122" s="92"/>
      <c r="C122" s="92"/>
      <c r="D122" s="93">
        <v>30</v>
      </c>
      <c r="E122" s="95">
        <v>92</v>
      </c>
      <c r="F122" s="95">
        <v>89</v>
      </c>
      <c r="G122" s="95">
        <v>97</v>
      </c>
      <c r="H122" s="95">
        <v>150</v>
      </c>
      <c r="I122" s="95">
        <v>48</v>
      </c>
      <c r="J122" s="95">
        <v>46</v>
      </c>
      <c r="K122" s="95">
        <v>80</v>
      </c>
      <c r="L122" s="95">
        <v>190</v>
      </c>
      <c r="M122" s="95">
        <v>94</v>
      </c>
      <c r="N122" s="95">
        <v>157</v>
      </c>
      <c r="O122" s="95">
        <v>32</v>
      </c>
      <c r="P122" s="95">
        <v>79</v>
      </c>
      <c r="Q122" s="94">
        <v>109</v>
      </c>
      <c r="R122" s="20"/>
      <c r="S122" s="93"/>
      <c r="T122" s="94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20"/>
      <c r="AG122" s="20"/>
      <c r="AH122" s="20"/>
      <c r="AI122" s="6">
        <f>SUM(AH117:AH122)</f>
        <v>60.349999999999994</v>
      </c>
      <c r="AJ122" s="6">
        <f>AVERAGE(AF117:AF122)*30</f>
        <v>23.999999999999996</v>
      </c>
    </row>
    <row r="123" ht="14.25">
      <c r="A123" s="87">
        <v>45565.375</v>
      </c>
      <c r="B123" s="88" t="s">
        <v>86</v>
      </c>
      <c r="C123" s="88">
        <v>1</v>
      </c>
      <c r="D123" s="93">
        <v>0</v>
      </c>
      <c r="E123" s="95">
        <v>1</v>
      </c>
      <c r="F123" s="95">
        <v>1</v>
      </c>
      <c r="G123" s="95">
        <v>1</v>
      </c>
      <c r="H123" s="95">
        <v>1</v>
      </c>
      <c r="I123" s="95">
        <v>0</v>
      </c>
      <c r="J123" s="95">
        <v>1</v>
      </c>
      <c r="K123" s="95">
        <v>1</v>
      </c>
      <c r="L123" s="95">
        <v>1</v>
      </c>
      <c r="M123" s="95">
        <v>1</v>
      </c>
      <c r="N123" s="95">
        <v>1</v>
      </c>
      <c r="O123" s="95">
        <v>1</v>
      </c>
      <c r="P123" s="95">
        <v>1</v>
      </c>
      <c r="Q123" s="94">
        <v>0</v>
      </c>
      <c r="R123" s="21">
        <v>0</v>
      </c>
      <c r="S123" s="2">
        <f>SUM(D123:Q123)</f>
        <v>11</v>
      </c>
      <c r="T123" s="23">
        <f>15-S123</f>
        <v>4</v>
      </c>
      <c r="U123" s="21">
        <v>2</v>
      </c>
      <c r="V123" s="21">
        <v>0</v>
      </c>
      <c r="W123" s="21">
        <v>0</v>
      </c>
      <c r="X123" s="21">
        <v>0</v>
      </c>
      <c r="Y123" s="21">
        <v>1</v>
      </c>
      <c r="Z123" s="21">
        <v>0</v>
      </c>
      <c r="AA123" s="21">
        <v>2</v>
      </c>
      <c r="AB123" s="21">
        <v>0</v>
      </c>
      <c r="AC123" s="21">
        <v>0</v>
      </c>
      <c r="AD123" s="21">
        <v>0</v>
      </c>
      <c r="AE123" s="21">
        <v>0</v>
      </c>
      <c r="AF123" s="21">
        <f>S123/(S123+T123)</f>
        <v>0.73333333333333328</v>
      </c>
      <c r="AG123" s="21">
        <f>SUM(D124:Q124)/60</f>
        <v>21.483333333333334</v>
      </c>
      <c r="AH123" s="21">
        <f>R123+AG123</f>
        <v>21.483333333333334</v>
      </c>
      <c r="AI123" s="6"/>
      <c r="AJ123" s="6"/>
    </row>
    <row r="124" ht="14.25">
      <c r="A124" s="91"/>
      <c r="B124" s="92"/>
      <c r="C124" s="92"/>
      <c r="D124" s="93">
        <v>162</v>
      </c>
      <c r="E124" s="95">
        <v>190</v>
      </c>
      <c r="F124" s="95">
        <v>8</v>
      </c>
      <c r="G124" s="95">
        <v>101</v>
      </c>
      <c r="H124" s="95">
        <v>88</v>
      </c>
      <c r="I124" s="95">
        <v>148</v>
      </c>
      <c r="J124" s="95">
        <v>8</v>
      </c>
      <c r="K124" s="95">
        <v>46</v>
      </c>
      <c r="L124" s="95">
        <v>177</v>
      </c>
      <c r="M124" s="95">
        <v>29</v>
      </c>
      <c r="N124" s="95">
        <v>123</v>
      </c>
      <c r="O124" s="95">
        <v>2</v>
      </c>
      <c r="P124" s="95">
        <v>129</v>
      </c>
      <c r="Q124" s="94">
        <v>78</v>
      </c>
      <c r="R124" s="20"/>
      <c r="S124" s="93"/>
      <c r="T124" s="94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20"/>
      <c r="AG124" s="20"/>
      <c r="AH124" s="20"/>
      <c r="AI124" s="6"/>
      <c r="AJ124" s="6"/>
    </row>
    <row r="125" ht="14.25">
      <c r="A125" s="87">
        <v>45565.375</v>
      </c>
      <c r="B125" s="88" t="s">
        <v>86</v>
      </c>
      <c r="C125" s="88">
        <v>2</v>
      </c>
      <c r="D125" s="93">
        <v>1</v>
      </c>
      <c r="E125" s="95">
        <v>1</v>
      </c>
      <c r="F125" s="95">
        <v>1</v>
      </c>
      <c r="G125" s="95">
        <v>1</v>
      </c>
      <c r="H125" s="95">
        <v>1</v>
      </c>
      <c r="I125" s="95">
        <v>1</v>
      </c>
      <c r="J125" s="95">
        <v>1</v>
      </c>
      <c r="K125" s="95">
        <v>1</v>
      </c>
      <c r="L125" s="95">
        <v>1</v>
      </c>
      <c r="M125" s="95">
        <v>1</v>
      </c>
      <c r="N125" s="95">
        <v>1</v>
      </c>
      <c r="O125" s="95">
        <v>1</v>
      </c>
      <c r="P125" s="95">
        <v>1</v>
      </c>
      <c r="Q125" s="94">
        <v>2</v>
      </c>
      <c r="R125" s="21">
        <v>0</v>
      </c>
      <c r="S125" s="2">
        <f>SUM(D125:Q125)</f>
        <v>15</v>
      </c>
      <c r="T125" s="23">
        <f>15-S125</f>
        <v>0</v>
      </c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21">
        <f>S125/(S125+T125)</f>
        <v>1</v>
      </c>
      <c r="AG125" s="21">
        <f>SUM(D126:Q126)/60</f>
        <v>12.233333333333333</v>
      </c>
      <c r="AH125" s="21">
        <f>R125+AG125</f>
        <v>12.233333333333333</v>
      </c>
      <c r="AI125" s="6"/>
      <c r="AJ125" s="6"/>
    </row>
    <row r="126" ht="14.25">
      <c r="A126" s="91"/>
      <c r="B126" s="92"/>
      <c r="C126" s="92"/>
      <c r="D126" s="93">
        <v>232</v>
      </c>
      <c r="E126" s="95">
        <v>4</v>
      </c>
      <c r="F126" s="95">
        <v>15</v>
      </c>
      <c r="G126" s="95">
        <v>2</v>
      </c>
      <c r="H126" s="95">
        <v>65</v>
      </c>
      <c r="I126" s="95">
        <v>28</v>
      </c>
      <c r="J126" s="95">
        <v>12</v>
      </c>
      <c r="K126" s="95">
        <v>30</v>
      </c>
      <c r="L126" s="95">
        <v>139</v>
      </c>
      <c r="M126" s="95">
        <v>7</v>
      </c>
      <c r="N126" s="95">
        <v>20</v>
      </c>
      <c r="O126" s="95">
        <v>56</v>
      </c>
      <c r="P126" s="95">
        <v>42</v>
      </c>
      <c r="Q126" s="94">
        <v>82</v>
      </c>
      <c r="R126" s="20"/>
      <c r="S126" s="93"/>
      <c r="T126" s="94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20"/>
      <c r="AG126" s="20"/>
      <c r="AH126" s="20"/>
      <c r="AI126" s="6"/>
      <c r="AJ126" s="6"/>
    </row>
    <row r="127" ht="14.25">
      <c r="A127" s="87">
        <v>45565.375</v>
      </c>
      <c r="B127" s="88" t="s">
        <v>86</v>
      </c>
      <c r="C127" s="88">
        <v>3</v>
      </c>
      <c r="D127" s="93">
        <v>1</v>
      </c>
      <c r="E127" s="95">
        <v>1</v>
      </c>
      <c r="F127" s="95">
        <v>1</v>
      </c>
      <c r="G127" s="95">
        <v>1</v>
      </c>
      <c r="H127" s="95">
        <v>0</v>
      </c>
      <c r="I127" s="95">
        <v>1</v>
      </c>
      <c r="J127" s="95">
        <v>1</v>
      </c>
      <c r="K127" s="95">
        <v>1</v>
      </c>
      <c r="L127" s="95">
        <v>1</v>
      </c>
      <c r="M127" s="95">
        <v>1</v>
      </c>
      <c r="N127" s="95">
        <v>1</v>
      </c>
      <c r="O127" s="95">
        <v>1</v>
      </c>
      <c r="P127" s="95">
        <v>1</v>
      </c>
      <c r="Q127" s="94">
        <v>0</v>
      </c>
      <c r="R127" s="21">
        <v>0</v>
      </c>
      <c r="S127" s="2">
        <f>SUM(D127:Q127)</f>
        <v>12</v>
      </c>
      <c r="T127" s="23">
        <f>15-S127</f>
        <v>3</v>
      </c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21">
        <f>S127/(S127+T127)</f>
        <v>0.80000000000000004</v>
      </c>
      <c r="AG127" s="21">
        <f>SUM(D128:Q128)/60</f>
        <v>19.666666666666668</v>
      </c>
      <c r="AH127" s="21">
        <f>R127+AG127</f>
        <v>19.666666666666668</v>
      </c>
      <c r="AI127" s="6"/>
      <c r="AJ127" s="6"/>
    </row>
    <row r="128" ht="14.25">
      <c r="A128" s="91"/>
      <c r="B128" s="92"/>
      <c r="C128" s="92"/>
      <c r="D128" s="93">
        <v>151</v>
      </c>
      <c r="E128" s="95">
        <v>196</v>
      </c>
      <c r="F128" s="95">
        <v>98</v>
      </c>
      <c r="G128" s="95">
        <v>71</v>
      </c>
      <c r="H128" s="95">
        <v>156</v>
      </c>
      <c r="I128" s="95">
        <v>7</v>
      </c>
      <c r="J128" s="95">
        <v>63</v>
      </c>
      <c r="K128" s="95">
        <v>109</v>
      </c>
      <c r="L128" s="95">
        <v>29</v>
      </c>
      <c r="M128" s="95">
        <v>10</v>
      </c>
      <c r="N128" s="95">
        <v>112</v>
      </c>
      <c r="O128" s="95">
        <v>12</v>
      </c>
      <c r="P128" s="95">
        <v>67</v>
      </c>
      <c r="Q128" s="94">
        <v>99</v>
      </c>
      <c r="R128" s="20"/>
      <c r="S128" s="93"/>
      <c r="T128" s="94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20"/>
      <c r="AG128" s="20"/>
      <c r="AH128" s="20"/>
      <c r="AI128" s="6">
        <f>SUM(AH123:AH128)</f>
        <v>53.38333333333334</v>
      </c>
      <c r="AJ128" s="6">
        <f>AVERAGE(AF123:AF128)*30</f>
        <v>25.333333333333332</v>
      </c>
    </row>
    <row r="129" ht="14.25">
      <c r="A129" s="108">
        <v>45566.375</v>
      </c>
      <c r="B129" s="109" t="s">
        <v>87</v>
      </c>
      <c r="C129" s="88">
        <v>1</v>
      </c>
      <c r="D129" s="93">
        <v>1</v>
      </c>
      <c r="E129" s="95">
        <v>1</v>
      </c>
      <c r="F129" s="95">
        <v>1</v>
      </c>
      <c r="G129" s="95">
        <v>1</v>
      </c>
      <c r="H129" s="95">
        <v>1</v>
      </c>
      <c r="I129" s="95">
        <v>1</v>
      </c>
      <c r="J129" s="95">
        <v>0</v>
      </c>
      <c r="K129" s="95">
        <v>1</v>
      </c>
      <c r="L129" s="95">
        <v>1</v>
      </c>
      <c r="M129" s="95">
        <v>1</v>
      </c>
      <c r="N129" s="95">
        <v>1</v>
      </c>
      <c r="O129" s="95">
        <v>1</v>
      </c>
      <c r="P129" s="95">
        <v>1</v>
      </c>
      <c r="Q129" s="94">
        <v>2</v>
      </c>
      <c r="R129" s="21">
        <v>0</v>
      </c>
      <c r="S129" s="2">
        <f>SUM(D129:Q129)</f>
        <v>14</v>
      </c>
      <c r="T129" s="23">
        <f>15-S129</f>
        <v>1</v>
      </c>
      <c r="U129" s="21">
        <v>2</v>
      </c>
      <c r="V129" s="21">
        <v>0</v>
      </c>
      <c r="W129" s="21">
        <v>0</v>
      </c>
      <c r="X129" s="21">
        <v>0</v>
      </c>
      <c r="Y129" s="21">
        <v>2</v>
      </c>
      <c r="Z129" s="21">
        <v>0</v>
      </c>
      <c r="AA129" s="21">
        <v>0</v>
      </c>
      <c r="AB129" s="21">
        <v>0</v>
      </c>
      <c r="AC129" s="21">
        <v>0</v>
      </c>
      <c r="AD129" s="21">
        <v>1</v>
      </c>
      <c r="AE129" s="21">
        <v>0</v>
      </c>
      <c r="AF129" s="21">
        <f>S129/(S129+T129)</f>
        <v>0.93333333333333335</v>
      </c>
      <c r="AG129" s="21">
        <f>SUM(D130:Q130)/60</f>
        <v>22.399999999999999</v>
      </c>
      <c r="AH129" s="21">
        <f>R129+AG129</f>
        <v>22.399999999999999</v>
      </c>
      <c r="AI129" s="6"/>
      <c r="AJ129" s="6"/>
    </row>
    <row r="130" ht="14.25">
      <c r="A130" s="110"/>
      <c r="B130" s="92"/>
      <c r="C130" s="92"/>
      <c r="D130" s="93">
        <v>141</v>
      </c>
      <c r="E130" s="95">
        <v>115</v>
      </c>
      <c r="F130" s="95">
        <v>188</v>
      </c>
      <c r="G130" s="95">
        <v>47</v>
      </c>
      <c r="H130" s="95">
        <v>2</v>
      </c>
      <c r="I130" s="95">
        <v>89</v>
      </c>
      <c r="J130" s="95">
        <v>107</v>
      </c>
      <c r="K130" s="95">
        <v>67</v>
      </c>
      <c r="L130" s="95">
        <v>142</v>
      </c>
      <c r="M130" s="95">
        <v>55</v>
      </c>
      <c r="N130" s="95">
        <v>172</v>
      </c>
      <c r="O130" s="95">
        <v>65</v>
      </c>
      <c r="P130" s="95">
        <v>57</v>
      </c>
      <c r="Q130" s="94">
        <v>97</v>
      </c>
      <c r="R130" s="20"/>
      <c r="S130" s="93"/>
      <c r="T130" s="94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20"/>
      <c r="AG130" s="20"/>
      <c r="AH130" s="20"/>
      <c r="AI130" s="6"/>
      <c r="AJ130" s="6"/>
    </row>
    <row r="131" ht="14.25">
      <c r="A131" s="111">
        <v>45566.375</v>
      </c>
      <c r="B131" s="112" t="s">
        <v>87</v>
      </c>
      <c r="C131" s="88">
        <v>2</v>
      </c>
      <c r="D131" s="93">
        <v>1</v>
      </c>
      <c r="E131" s="95">
        <v>0</v>
      </c>
      <c r="F131" s="95">
        <v>1</v>
      </c>
      <c r="G131" s="95">
        <v>1</v>
      </c>
      <c r="H131" s="95">
        <v>1</v>
      </c>
      <c r="I131" s="95">
        <v>1</v>
      </c>
      <c r="J131" s="95">
        <v>1</v>
      </c>
      <c r="K131" s="95">
        <v>1</v>
      </c>
      <c r="L131" s="95">
        <v>1</v>
      </c>
      <c r="M131" s="95">
        <v>1</v>
      </c>
      <c r="N131" s="95">
        <v>1</v>
      </c>
      <c r="O131" s="95">
        <v>1</v>
      </c>
      <c r="P131" s="95">
        <v>1</v>
      </c>
      <c r="Q131" s="94">
        <v>0</v>
      </c>
      <c r="R131" s="21">
        <v>0</v>
      </c>
      <c r="S131" s="2">
        <f>SUM(D131:Q131)</f>
        <v>12</v>
      </c>
      <c r="T131" s="23">
        <f>15-S131</f>
        <v>3</v>
      </c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21">
        <f>S131/(S131+T131)</f>
        <v>0.80000000000000004</v>
      </c>
      <c r="AG131" s="21">
        <f>SUM(D132:Q132)/60</f>
        <v>20</v>
      </c>
      <c r="AH131" s="21">
        <f>R131+AG131</f>
        <v>20</v>
      </c>
      <c r="AI131" s="6"/>
      <c r="AJ131" s="6"/>
    </row>
    <row r="132" ht="14.25">
      <c r="A132" s="110"/>
      <c r="B132" s="92"/>
      <c r="C132" s="92"/>
      <c r="D132" s="93">
        <v>114</v>
      </c>
      <c r="E132" s="95">
        <v>125</v>
      </c>
      <c r="F132" s="95">
        <v>51</v>
      </c>
      <c r="G132" s="95">
        <v>118</v>
      </c>
      <c r="H132" s="95">
        <v>38</v>
      </c>
      <c r="I132" s="95">
        <v>151</v>
      </c>
      <c r="J132" s="95">
        <v>1</v>
      </c>
      <c r="K132" s="95">
        <v>182</v>
      </c>
      <c r="L132" s="95">
        <v>125</v>
      </c>
      <c r="M132" s="95">
        <v>6</v>
      </c>
      <c r="N132" s="95">
        <v>11</v>
      </c>
      <c r="O132" s="95">
        <v>125</v>
      </c>
      <c r="P132" s="95">
        <v>35</v>
      </c>
      <c r="Q132" s="94">
        <v>118</v>
      </c>
      <c r="R132" s="20"/>
      <c r="S132" s="93"/>
      <c r="T132" s="94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20"/>
      <c r="AG132" s="20"/>
      <c r="AH132" s="20"/>
      <c r="AI132" s="6"/>
      <c r="AJ132" s="6"/>
    </row>
    <row r="133" ht="14.25">
      <c r="A133" s="111">
        <v>45566.375</v>
      </c>
      <c r="B133" s="112" t="s">
        <v>87</v>
      </c>
      <c r="C133" s="88">
        <v>3</v>
      </c>
      <c r="D133" s="93">
        <v>1</v>
      </c>
      <c r="E133" s="95">
        <v>1</v>
      </c>
      <c r="F133" s="95">
        <v>1</v>
      </c>
      <c r="G133" s="95">
        <v>1</v>
      </c>
      <c r="H133" s="95">
        <v>1</v>
      </c>
      <c r="I133" s="95">
        <v>0</v>
      </c>
      <c r="J133" s="95">
        <v>1</v>
      </c>
      <c r="K133" s="95">
        <v>1</v>
      </c>
      <c r="L133" s="95">
        <v>1</v>
      </c>
      <c r="M133" s="95">
        <v>1</v>
      </c>
      <c r="N133" s="95">
        <v>1</v>
      </c>
      <c r="O133" s="95">
        <v>1</v>
      </c>
      <c r="P133" s="95">
        <v>1</v>
      </c>
      <c r="Q133" s="94">
        <v>1</v>
      </c>
      <c r="R133" s="21">
        <v>0</v>
      </c>
      <c r="S133" s="2">
        <f>SUM(D133:Q133)</f>
        <v>13</v>
      </c>
      <c r="T133" s="23">
        <f>15-S133</f>
        <v>2</v>
      </c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21">
        <f>S133/(S133+T133)</f>
        <v>0.8666666666666667</v>
      </c>
      <c r="AG133" s="21">
        <f>SUM(D134:Q134)/60</f>
        <v>20.183333333333334</v>
      </c>
      <c r="AH133" s="21">
        <f>R133+AG133</f>
        <v>20.183333333333334</v>
      </c>
      <c r="AI133" s="6"/>
      <c r="AJ133" s="6"/>
    </row>
    <row r="134" ht="14.25">
      <c r="A134" s="110"/>
      <c r="B134" s="92"/>
      <c r="C134" s="92"/>
      <c r="D134" s="93">
        <v>102</v>
      </c>
      <c r="E134" s="95">
        <v>100</v>
      </c>
      <c r="F134" s="95">
        <v>190</v>
      </c>
      <c r="G134" s="95">
        <v>47</v>
      </c>
      <c r="H134" s="95">
        <v>23</v>
      </c>
      <c r="I134" s="95">
        <v>56</v>
      </c>
      <c r="J134" s="95">
        <v>112</v>
      </c>
      <c r="K134" s="95">
        <v>112</v>
      </c>
      <c r="L134" s="95">
        <v>151</v>
      </c>
      <c r="M134" s="95">
        <v>64</v>
      </c>
      <c r="N134" s="95">
        <v>47</v>
      </c>
      <c r="O134" s="95">
        <v>62</v>
      </c>
      <c r="P134" s="95">
        <v>41</v>
      </c>
      <c r="Q134" s="94">
        <v>104</v>
      </c>
      <c r="R134" s="20"/>
      <c r="S134" s="93"/>
      <c r="T134" s="94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20"/>
      <c r="AG134" s="20"/>
      <c r="AH134" s="20"/>
      <c r="AI134" s="6">
        <f>SUM(AH129:AH134)</f>
        <v>62.583333333333329</v>
      </c>
      <c r="AJ134" s="6">
        <f>AVERAGE(AF129:AF134)*30</f>
        <v>26</v>
      </c>
    </row>
  </sheetData>
  <mergeCells count="837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  <mergeCell ref="A105:A106"/>
    <mergeCell ref="B105:B106"/>
    <mergeCell ref="C105:C106"/>
    <mergeCell ref="R105:R106"/>
    <mergeCell ref="S105:S106"/>
    <mergeCell ref="T105:T106"/>
    <mergeCell ref="U105:U110"/>
    <mergeCell ref="V105:V110"/>
    <mergeCell ref="W105:W110"/>
    <mergeCell ref="X105:X110"/>
    <mergeCell ref="Y105:Y110"/>
    <mergeCell ref="Z105:Z110"/>
    <mergeCell ref="AA105:AA110"/>
    <mergeCell ref="AB105:AB110"/>
    <mergeCell ref="AC105:AC110"/>
    <mergeCell ref="AD105:AD110"/>
    <mergeCell ref="AE105:AE110"/>
    <mergeCell ref="AF105:AF106"/>
    <mergeCell ref="AG105:AG106"/>
    <mergeCell ref="AH105:AH106"/>
    <mergeCell ref="A107:A108"/>
    <mergeCell ref="B107:B108"/>
    <mergeCell ref="C107:C108"/>
    <mergeCell ref="R107:R108"/>
    <mergeCell ref="S107:S108"/>
    <mergeCell ref="T107:T108"/>
    <mergeCell ref="AF107:AF108"/>
    <mergeCell ref="AG107:AG108"/>
    <mergeCell ref="AH107:AH108"/>
    <mergeCell ref="A109:A110"/>
    <mergeCell ref="B109:B110"/>
    <mergeCell ref="C109:C110"/>
    <mergeCell ref="R109:R110"/>
    <mergeCell ref="S109:S110"/>
    <mergeCell ref="T109:T110"/>
    <mergeCell ref="AF109:AF110"/>
    <mergeCell ref="AG109:AG110"/>
    <mergeCell ref="AH109:AH110"/>
    <mergeCell ref="A111:A112"/>
    <mergeCell ref="B111:B112"/>
    <mergeCell ref="C111:C112"/>
    <mergeCell ref="R111:R112"/>
    <mergeCell ref="S111:S112"/>
    <mergeCell ref="T111:T112"/>
    <mergeCell ref="U111:U116"/>
    <mergeCell ref="V111:V116"/>
    <mergeCell ref="W111:W116"/>
    <mergeCell ref="X111:X116"/>
    <mergeCell ref="Y111:Y116"/>
    <mergeCell ref="Z111:Z116"/>
    <mergeCell ref="AA111:AA116"/>
    <mergeCell ref="AB111:AB116"/>
    <mergeCell ref="AC111:AC116"/>
    <mergeCell ref="AD111:AD116"/>
    <mergeCell ref="AE111:AE116"/>
    <mergeCell ref="AF111:AF112"/>
    <mergeCell ref="AG111:AG112"/>
    <mergeCell ref="AH111:AH112"/>
    <mergeCell ref="A113:A114"/>
    <mergeCell ref="B113:B114"/>
    <mergeCell ref="C113:C114"/>
    <mergeCell ref="R113:R114"/>
    <mergeCell ref="S113:S114"/>
    <mergeCell ref="T113:T114"/>
    <mergeCell ref="AF113:AF114"/>
    <mergeCell ref="AG113:AG114"/>
    <mergeCell ref="AH113:AH114"/>
    <mergeCell ref="A115:A116"/>
    <mergeCell ref="B115:B116"/>
    <mergeCell ref="C115:C116"/>
    <mergeCell ref="R115:R116"/>
    <mergeCell ref="S115:S116"/>
    <mergeCell ref="T115:T116"/>
    <mergeCell ref="AF115:AF116"/>
    <mergeCell ref="AG115:AG116"/>
    <mergeCell ref="AH115:AH116"/>
    <mergeCell ref="A117:A118"/>
    <mergeCell ref="B117:B118"/>
    <mergeCell ref="C117:C118"/>
    <mergeCell ref="R117:R118"/>
    <mergeCell ref="S117:S118"/>
    <mergeCell ref="T117:T118"/>
    <mergeCell ref="U117:U122"/>
    <mergeCell ref="V117:V122"/>
    <mergeCell ref="W117:W122"/>
    <mergeCell ref="X117:X122"/>
    <mergeCell ref="Y117:Y122"/>
    <mergeCell ref="Z117:Z122"/>
    <mergeCell ref="AA117:AA122"/>
    <mergeCell ref="AB117:AB122"/>
    <mergeCell ref="AC117:AC122"/>
    <mergeCell ref="AD117:AD122"/>
    <mergeCell ref="AE117:AE122"/>
    <mergeCell ref="AF117:AF118"/>
    <mergeCell ref="AG117:AG118"/>
    <mergeCell ref="AH117:AH118"/>
    <mergeCell ref="A119:A120"/>
    <mergeCell ref="B119:B120"/>
    <mergeCell ref="C119:C120"/>
    <mergeCell ref="R119:R120"/>
    <mergeCell ref="S119:S120"/>
    <mergeCell ref="T119:T120"/>
    <mergeCell ref="AF119:AF120"/>
    <mergeCell ref="AG119:AG120"/>
    <mergeCell ref="AH119:AH120"/>
    <mergeCell ref="A121:A122"/>
    <mergeCell ref="B121:B122"/>
    <mergeCell ref="C121:C122"/>
    <mergeCell ref="R121:R122"/>
    <mergeCell ref="S121:S122"/>
    <mergeCell ref="T121:T122"/>
    <mergeCell ref="AF121:AF122"/>
    <mergeCell ref="AG121:AG122"/>
    <mergeCell ref="AH121:AH122"/>
    <mergeCell ref="A123:A124"/>
    <mergeCell ref="B123:B124"/>
    <mergeCell ref="C123:C124"/>
    <mergeCell ref="R123:R124"/>
    <mergeCell ref="S123:S124"/>
    <mergeCell ref="T123:T124"/>
    <mergeCell ref="U123:U128"/>
    <mergeCell ref="V123:V128"/>
    <mergeCell ref="W123:W128"/>
    <mergeCell ref="X123:X128"/>
    <mergeCell ref="Y123:Y128"/>
    <mergeCell ref="Z123:Z128"/>
    <mergeCell ref="AA123:AA128"/>
    <mergeCell ref="AB123:AB128"/>
    <mergeCell ref="AC123:AC128"/>
    <mergeCell ref="AD123:AD128"/>
    <mergeCell ref="AE123:AE128"/>
    <mergeCell ref="AF123:AF124"/>
    <mergeCell ref="AG123:AG124"/>
    <mergeCell ref="AH123:AH124"/>
    <mergeCell ref="A125:A126"/>
    <mergeCell ref="B125:B126"/>
    <mergeCell ref="C125:C126"/>
    <mergeCell ref="R125:R126"/>
    <mergeCell ref="S125:S126"/>
    <mergeCell ref="T125:T126"/>
    <mergeCell ref="AF125:AF126"/>
    <mergeCell ref="AG125:AG126"/>
    <mergeCell ref="AH125:AH126"/>
    <mergeCell ref="A127:A128"/>
    <mergeCell ref="B127:B128"/>
    <mergeCell ref="C127:C128"/>
    <mergeCell ref="R127:R128"/>
    <mergeCell ref="S127:S128"/>
    <mergeCell ref="T127:T128"/>
    <mergeCell ref="AF127:AF128"/>
    <mergeCell ref="AG127:AG128"/>
    <mergeCell ref="AH127:AH128"/>
    <mergeCell ref="A129:A130"/>
    <mergeCell ref="B129:B130"/>
    <mergeCell ref="C129:C130"/>
    <mergeCell ref="R129:R130"/>
    <mergeCell ref="S129:S130"/>
    <mergeCell ref="T129:T130"/>
    <mergeCell ref="U129:U134"/>
    <mergeCell ref="V129:V134"/>
    <mergeCell ref="W129:W134"/>
    <mergeCell ref="X129:X134"/>
    <mergeCell ref="Y129:Y134"/>
    <mergeCell ref="Z129:Z134"/>
    <mergeCell ref="AA129:AA134"/>
    <mergeCell ref="AB129:AB134"/>
    <mergeCell ref="AC129:AC134"/>
    <mergeCell ref="AD129:AD134"/>
    <mergeCell ref="AE129:AE134"/>
    <mergeCell ref="AF129:AF130"/>
    <mergeCell ref="AG129:AG130"/>
    <mergeCell ref="AH129:AH130"/>
    <mergeCell ref="A131:A132"/>
    <mergeCell ref="B131:B132"/>
    <mergeCell ref="C131:C132"/>
    <mergeCell ref="R131:R132"/>
    <mergeCell ref="S131:S132"/>
    <mergeCell ref="T131:T132"/>
    <mergeCell ref="AF131:AF132"/>
    <mergeCell ref="AG131:AG132"/>
    <mergeCell ref="AH131:AH132"/>
    <mergeCell ref="A133:A134"/>
    <mergeCell ref="B133:B134"/>
    <mergeCell ref="C133:C134"/>
    <mergeCell ref="R133:R134"/>
    <mergeCell ref="S133:S134"/>
    <mergeCell ref="T133:T134"/>
    <mergeCell ref="AF133:AF134"/>
    <mergeCell ref="AG133:AG134"/>
    <mergeCell ref="AH133:AH134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05:AE11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1:AE11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7:AE12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23:AE12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29:AE13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6F00BD-00C1-4788-8910-005D0094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7300BD-00DE-4100-8DD3-0022004D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F00095-00DD-4F7D-B40E-005D0068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2D00E6-00C8-4A75-BB9D-00D70051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350055-0025-4405-AFC0-00680043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A500E6-0092-4A55-9F58-00D50077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A20068-0053-4020-AE90-00BD0043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650046-00B1-4D08-93F3-00CB003F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47002F-009F-43D4-88AF-004A00AF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920011-00A0-4897-94EB-00BA0004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C600A6-0072-4222-AF71-000A00CF00E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18001E-0026-4323-8BA1-00E0007100B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1F00F1-0041-4C08-AA4F-00120069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30006E-009C-444C-99A7-008B00AC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9C0054-00DA-42EA-9FAA-00340078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300086-0074-405A-8E1F-00550034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1F0004-00CB-42D9-94C9-00DA0098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9700F4-006A-4D2C-B85E-00FB008F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4D0069-0079-4C02-BA7F-00250028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0F0037-0042-4F32-B88C-00BC00BE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5400D3-00F9-41DD-976B-00F50011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1B004C-000C-4A39-B535-001800CF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970084-0051-48EA-BD48-00E80071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5D0052-00D6-4882-B8DF-009F0040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C90019-00E5-4740-876B-00120047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730009-00CB-4A3E-9D1C-007E0032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5300BE-002D-4C43-89BE-00A900F1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1C004D-00E7-4534-9474-0095005D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F90038-00FA-4D45-AFA1-00E1005F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BE00DE-00F0-4582-A7F5-00E700B7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220077-00A4-4BB5-A30C-00E50087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230051-0060-44F4-A3F9-0012000D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5900FE-00CA-4E2D-915E-00920032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B600C2-00A2-43D5-8314-00C400E5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4D0001-0052-4C4B-801F-00DB00A7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330077-00D4-4674-9C50-00820014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55008D-0036-49D3-80AF-00380009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1E00A6-001A-44F4-B663-00580051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33005A-00FE-40D4-98B9-00FD0081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B700BA-00FE-47B1-850C-008700DD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430030-0078-4428-A09F-00EB00F2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6500DB-00D9-40A3-8823-00330088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E90062-00CD-44D7-9B50-007200D8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F00012-002A-4BE8-BC53-007000EA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3F0087-00FB-4A75-B1AC-00CB00FD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EE008B-00D8-4493-AFFC-00FC00BA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750071-0080-49CB-83DE-001D00FE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270042-00E2-480B-9882-00D000E1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8C0094-00F2-4D08-A797-006B000D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19002E-003E-4E69-9E55-00B20091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35007C-0012-47CB-BFBD-00A1004B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0E0025-00CA-4D2E-947F-0088004C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2E006C-00F8-4882-9A80-0064009000D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99000C-009B-435D-ADB3-006D001F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B200E8-001C-44BF-8DDA-00A000AD00E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1200A5-00D5-4C3A-86A9-00B00070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8B0015-005F-4901-85A0-00F30009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050074-0089-431E-80C9-007D0082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9800A7-009F-4930-B93C-00B70014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91005C-00D4-462C-A107-002F0057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2D0069-008D-43AF-82CE-0078004F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A70033-007D-4670-BA32-000900E7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99005B-0044-488A-9C01-009C00EA009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3B0059-0040-435E-8E17-00E3008A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6F006C-0083-4C5F-B272-001900D2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840081-00D0-47F2-9262-009D0075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FD00DE-00A2-4262-9CF6-0047001E00B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9100C5-001F-4F02-9225-00C500C2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CB00C0-003C-4061-B58B-00D000DE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E90028-0027-472E-AA08-00A6005D00B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3D00A5-000C-4E11-AB5F-002E006F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7A0062-008C-4B89-8E54-00C7006A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1F0097-008B-406E-B324-00CB0032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AA00FF-00EA-4865-B48D-00C2003D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0800A7-00F7-473A-B694-0052002D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650065-003B-48FA-AC1C-00D9006E006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A400FA-00C8-45BB-92DB-00310030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000015-00BA-40A7-B7D9-00BA00BC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C0002A-0012-495E-A01A-006B006700E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AB00E0-0010-4A3E-A558-00AB0003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E000A0-0080-41DA-B3E9-00860011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FC00E4-0060-4815-B8F6-004B005B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E200E6-0048-4661-8FF0-001E004F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E30034-003E-45A2-98F8-005E0091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76000A-0080-4F3A-B1A2-00DF00BA005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7D00EC-003E-41B5-8984-005A0055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9D00D1-008A-4E52-9C59-00A4000A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BD00A1-005A-476D-8413-0026002F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DB00C5-00F1-4E00-B4BD-00E70080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EA0079-00B8-405D-B519-00CB001F004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C400B2-00A9-47A8-A9BE-00D8001D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480003-0023-4533-9FF2-008200D900D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23007F-005B-4BDC-A19F-009600EB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C500C1-0098-4003-984B-001F004B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1C0022-008D-4D43-B13D-00DA009A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6A00E1-0065-45C7-8AA9-006200A4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4E0050-008E-4DD3-98E4-000E0078005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BD00A1-00E7-4807-BC39-0025006F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6F00E0-003D-4309-AA4A-001B007C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F80013-00EA-44A8-9389-00080042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880083-0075-49AF-84CD-00250021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1100A9-0006-4690-8FD4-006400A9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E400FA-00B6-4302-83B2-00D500C5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4E0099-009F-48EC-BD4E-008C0002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1800F9-0007-4334-B176-008400BE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E50051-00AE-4463-90CC-0004005D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D50059-006A-41DD-8D02-00700027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4600A8-000F-4685-9C86-007600E6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E4001A-00B0-4133-89D4-00B7002C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3F0056-0076-42CC-B014-0024001E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9E004F-000E-4C31-A7B0-00B500C7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A200C0-00A0-4ED4-99D0-00F800C5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3500E3-00BD-4B27-91C0-00A30077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1B00E8-00FC-4E7E-9085-00A6000800D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A00093-00E4-47AB-8D63-0095009D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F70020-00DA-4F2B-A5F9-001A008B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5D00AE-00DA-4581-AED8-00F700C4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14007B-00EE-4251-874F-00060054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9F00D6-009D-46F5-88E8-00090010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1D004B-003E-44CB-9DEB-001D00F0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FF00E1-0045-431D-A86F-00960042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6000FF-00DB-48D5-BA88-006000E7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CE0080-006D-4FA5-AA0C-00960008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DD0045-006D-4BDB-9D39-0022009D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BA00CC-0042-4A21-B25D-006100DC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F4005E-00A4-4A08-869C-00A5002C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BF0020-0055-4461-BD6F-00D500F4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5F00AB-002D-4AAF-A6CF-00E70042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7700E4-00F9-4D4E-947A-002C000C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DA0021-00D3-492D-A489-00750089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3E00E8-004C-4A4B-834E-002C00F6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06009D-00B7-40FD-A7D4-000C00D0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E8008A-0014-45C2-8283-003000C9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9B00A5-0037-44D3-A27A-001500FF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AB00B7-00AD-451D-9D1E-00C400D1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3E0080-0086-407A-ABE0-00E900C3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6200FA-00DB-40C4-BB58-005100B0004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740048-00D3-4346-8821-002E000F00D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37006E-00A4-41BA-9F41-00ED000D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2C0020-0031-4CDD-B690-00B10057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260008-0038-4C4C-A1A2-003E0071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AE0002-001C-4D09-B751-00D40036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FA001A-00DF-4193-A5A2-007100EF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DD003F-00FC-40FC-9AA2-00DC00CB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FE00DF-008B-4FB6-A2C2-0083007E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F90079-008F-4CD0-B52B-008D00B3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FF000D-00F7-46C9-A970-00DD00EA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52009D-0051-46E5-9BD2-001200E9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6C0084-00EA-43AB-94A6-000B0020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200067-00AF-4CA1-A392-00360011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FF0061-003F-4A3C-AF6E-00320044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94005F-005B-43C5-B338-00BE0073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F30092-009F-4655-A881-001A006A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120071-00C8-4B78-A044-006100C9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0C0048-00D6-4CE3-B23D-007400A4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DD00A3-0079-4D62-B2BA-00190006004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0D002B-0096-4C5C-AE04-000400BD00E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6200EA-00D0-4555-AD4B-005E008C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7E0063-00F3-4534-ABCE-00AB005E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D90039-002F-4CF6-96EA-008C007D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330056-003D-40D3-8158-0012003D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F90081-00F5-4985-9EB7-000B00B5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180006-00B4-471F-8431-0050002C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AF0000-00AD-45C2-994D-00740092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1A00F0-004F-4D50-93D8-00F80012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440082-00BA-4AF0-81E3-003900FB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B7001D-00D2-4D86-934E-00CC00D2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2800D5-00DF-463E-8327-00DE0091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21005B-00D6-421D-BD89-00E600CE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340006-002C-434E-BE13-00AA0094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09003C-0057-4AA4-BD81-003900D2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EB004F-0005-4DFA-B3E7-002F001B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DE0011-0088-4E0C-A615-002D0035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E500A0-00A7-49E7-A5CB-00A000BB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190027-00A7-4430-A36C-006A00D9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2E00A7-008F-455B-B184-00400056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7A00AF-002F-4F5D-B2E4-001E00D4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7000B7-0085-40F6-86FB-00E5004F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8A00A8-00B5-44C8-8EFE-008E0021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3D0095-00EE-4E78-91DB-004600E8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CE0099-00BD-4FE3-8C5B-000E00B4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630073-0056-4704-B846-009F007F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C100CB-009B-43B6-ACAF-00F30001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C20039-00BE-41FF-8CD4-00280011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100023-007B-4804-9773-00E10047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910062-0086-4019-A029-001300C3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7400FF-009D-42F0-B52D-00D20055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570070-00A9-41E5-A6C8-00700027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C60005-00D0-4BCC-B705-00AD0051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26003E-0027-4E9F-A9B1-00C50018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5C00E1-0063-4BAD-9AC1-00640010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EB00C7-007A-4BFB-9735-000A0051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D8005E-00E5-4F45-A175-00E00074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C600C3-00C4-404A-9EF6-00850023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1400DE-0014-4F8A-B93F-00330027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2D004C-004C-4E62-BB5F-008400E8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0E00DE-0024-4E11-93DF-00C5002C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FC0058-006E-4827-B125-00AB0063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050033-005C-489F-8718-007E008B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C400D3-00B1-4204-B07D-006500B8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0400FD-00A8-4CBD-98CE-00CA0099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AB002F-00EF-4516-84B9-009600A8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4D001F-00FD-4F09-825E-00CA00AD007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13007E-00C6-4636-ACD4-00F30084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FB0021-00FF-46F0-8C0C-00020048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210068-005D-4CA6-9F42-002E00B700A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E50060-005A-412F-85B3-003B0032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790028-001C-4F1A-9550-009E0053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D00050-00B7-4529-BCDD-0096002A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E60036-00F5-41DC-8418-008D007E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A9003B-005A-4ACB-9B85-00FA0071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5B0041-00E6-4FF6-A3DD-00BE00DA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FD0009-00FF-428E-ABE5-00AF00D7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B20040-0048-418B-B1BD-00120096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43002D-0044-4F95-AFBA-0008003A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E1006F-004C-43D1-968B-000B00EB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9C00AF-0023-431E-970F-001A001F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C200F6-0037-4B09-81E4-00F600C1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610049-0074-4743-BCB3-004600FF007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C50012-00E5-4DA1-866D-00750054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0A00BF-0027-4350-95F0-0077002D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5E00B4-0045-43EC-A48C-004E00B5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CE00E8-00AE-476F-B87D-006400FB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460068-0012-4542-94ED-00FF005D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EF0099-0028-4F07-B37F-006900E0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710028-0096-492D-AF2D-00E100E8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3D00CE-00E0-423A-A531-00F8008C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1F00C6-0049-42E0-A97A-00E000CE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35001F-0048-4B57-B41D-00AE002F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2800CE-0027-4197-87F4-00FF0001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E3002B-00F6-4FA6-B4E2-002800C6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7D00C3-002A-4854-A054-0063000B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EA00E6-00CD-4CBA-B986-00AD0072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BF008D-0015-4F0C-A293-004700E5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700064-00D8-41AB-9FB4-00AD00B5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4B00B6-00D8-41F2-B3D5-001400C8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FE00EE-00E2-4530-8272-00FC0063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250093-00F0-444A-81C0-00630035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FD00C1-000A-4719-92D1-00A6004000A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F70010-00EB-45AD-A1A4-003500D5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B6007E-00E9-44EF-9329-00FB000C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77008D-001D-44D2-AD4B-008A00E1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100073-0089-4C3E-BC91-00C80033005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E30004-00E5-4D94-9330-00D500A9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070097-00E1-46E9-9A73-006300FF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9B000C-00FD-483E-B0FE-00700021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BD007F-0085-4C5E-9583-001200D4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2B00A6-00CD-4339-96D1-00C90054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AD00BD-00A2-42EA-88B2-000B000900C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5C009D-004D-4E2B-8999-0041002D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63003D-004A-4934-A9A2-00CB00AF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A10003-00CC-41D4-BAF4-00260006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75006D-0014-40B1-B1D3-0057000F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1E00C9-0013-40FC-B413-007600AF004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7D005A-00DB-49DE-8E34-009E0094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220057-0059-4E4C-B746-00560080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04008F-0050-4DC2-9BC1-00E300AE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DB001A-003A-4819-9729-00710005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76002A-002C-4694-9B79-00D200B9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42001B-0083-4ADA-AD7A-002C0080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4E00F8-00EB-4B4F-A187-005C00FE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7300E5-0065-46A4-A69C-004A006A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910029-004A-4FE4-A774-002000B8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0A00E7-00A5-4AD9-B86D-008A0055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200041-00F7-4A2F-86F8-00FE0044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0F0078-0010-48F1-95C4-002A008C006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AE003D-00EA-4DE3-AA94-00C10098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110023-003A-416D-8F31-005300C7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7A00CE-0045-4719-82D3-00040022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D100D1-00F8-4F09-9F5B-007F00F9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BD0021-00BB-4A7D-96BB-007D0093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2D0000-00FA-45AF-B5DC-00D60074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1B00AF-00AA-444A-9D22-00DB0004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B7007D-00AF-4326-BD05-00DE002E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38007D-004C-4DB5-8814-002A00FA004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6A009D-0028-424E-92A3-00270054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C50092-004E-4122-B3C2-009F0078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62005A-00EE-4E1F-B09A-00710070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9100D6-009F-41D0-897C-00220084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5200AB-009D-4726-889B-000000FE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1500FE-005B-4798-AE70-00C9004A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47004C-0012-425E-8177-00B8006F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0100F8-00BC-480E-9E4B-00E5006E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AC0032-00EE-4F96-B099-004300F8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2100E6-00E2-4356-981C-00E400FB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4700F7-0058-4EB0-B3D9-000C009E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5200D6-00A6-4498-8324-00AE00DC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4100E0-0065-4F08-9F84-00320019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F900D8-00F9-4EA7-AEF8-001200C5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04008F-00A0-403D-992F-00A900E4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810068-00AF-4AE3-818D-00D9003D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600012-0096-4AFF-9C2B-00B6009A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B500FC-00EF-4D1D-9AA2-00170024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C30015-008C-4F46-A311-00FD00A6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66002D-0041-459D-B855-00D900EE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D5003B-0049-447A-8484-003700E3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150040-00D5-4241-8D84-00D80052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920085-003B-46C9-BB3F-0026003D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7A002D-006C-419F-B1EB-003E005E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1C009F-0090-44AE-952E-00550065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C70039-00E8-4C4C-8482-00A80077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C50082-000E-4F9B-9B9C-00890060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7C0085-00B9-442C-97EA-008C00C0006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4E00E9-00E4-476B-B679-004500DB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A00070-00AB-467A-B945-00720091005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73006C-0011-4B07-9E69-008F00F9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D0007A-0003-4BB1-905F-007E00F8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000098-0086-44A4-AA15-009D00C0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C10032-0019-44B5-AF92-00A9000A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A5008C-00D4-48D3-B986-006800C1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EC004D-001E-490D-A903-00A3000A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890083-00CE-4671-AFA3-003600EA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57004E-004D-4245-AF37-001B002C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560086-00FC-428A-B2FB-007000B6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2600FF-0021-4148-A3D2-00D4002A000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DB0006-002B-4B03-8428-00A80035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7C00F3-00B7-416E-811B-00690021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65004F-00E4-4A5F-BA73-005E0063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50007C-0078-4044-8438-00790023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A8008D-00D3-4350-B643-00CD0025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1B00DF-0038-47AD-9E19-004400F6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300060-0063-4F21-86C5-0014003D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00001B-0003-4C52-9FA4-008600D9008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B00020-003E-43BC-98C4-00B100E8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3800FD-00F2-409D-B0E0-00130065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FA0080-0094-4574-BF00-00330011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3200BF-00E0-4A0A-A6F3-00C50007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E40035-00CB-4CAF-8EC5-00AA0071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690005-00C3-413A-B102-00C60048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3A0044-003A-47CD-BBB2-00B90039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B1007D-00B9-40E9-B57F-00FA0009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2200BE-006B-40F2-B26F-00360027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1C0056-00F5-4847-99FF-00EF0084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8A0035-00AA-4E49-88CF-0066000F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13004D-0052-40E9-BA83-00D5002F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A1008F-00AB-45EE-A3DF-00ED0083007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A10093-00E4-4873-AE6D-008E007E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5600C8-00D2-4BA3-806E-009C00F9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6A00FE-0040-4DF0-A156-00F2009D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C60053-0065-4897-A68D-00D600EB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BA00F9-00D1-4AC6-9AF3-003D00E2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6900C4-00C0-4F67-8CA0-00F80095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BA00B7-0051-41F7-86C5-005300B7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D123:Q123</xm:sqref>
        </x14:conditionalFormatting>
        <x14:conditionalFormatting xmlns:xm="http://schemas.microsoft.com/office/excel/2006/main">
          <x14:cfRule type="cellIs" priority="4" operator="equal" id="{00D7009A-00C0-49F3-9595-006C008E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D123:Q123</xm:sqref>
        </x14:conditionalFormatting>
        <x14:conditionalFormatting xmlns:xm="http://schemas.microsoft.com/office/excel/2006/main">
          <x14:cfRule type="cellIs" priority="4" operator="equal" id="{00730023-0028-42A9-B9CE-002F00D8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D123:Q123</xm:sqref>
        </x14:conditionalFormatting>
        <x14:conditionalFormatting xmlns:xm="http://schemas.microsoft.com/office/excel/2006/main">
          <x14:cfRule type="cellIs" priority="4" operator="equal" id="{0038008E-00A6-4EDB-83ED-00E1001B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D127:Q127</xm:sqref>
        </x14:conditionalFormatting>
        <x14:conditionalFormatting xmlns:xm="http://schemas.microsoft.com/office/excel/2006/main">
          <x14:cfRule type="cellIs" priority="4" operator="equal" id="{0070000E-003D-4333-8080-008600E1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D127:Q127</xm:sqref>
        </x14:conditionalFormatting>
        <x14:conditionalFormatting xmlns:xm="http://schemas.microsoft.com/office/excel/2006/main">
          <x14:cfRule type="cellIs" priority="4" operator="equal" id="{00DD0096-00DE-4B3B-ABF1-0044007B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D127:Q127</xm:sqref>
        </x14:conditionalFormatting>
        <x14:conditionalFormatting xmlns:xm="http://schemas.microsoft.com/office/excel/2006/main">
          <x14:cfRule type="cellIs" priority="4" operator="equal" id="{00AB00D3-0068-47ED-8421-004500C5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D125:Q125</xm:sqref>
        </x14:conditionalFormatting>
        <x14:conditionalFormatting xmlns:xm="http://schemas.microsoft.com/office/excel/2006/main">
          <x14:cfRule type="cellIs" priority="4" operator="equal" id="{00B70097-005E-4F5A-9C2F-00D000B4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D125:Q125</xm:sqref>
        </x14:conditionalFormatting>
        <x14:conditionalFormatting xmlns:xm="http://schemas.microsoft.com/office/excel/2006/main">
          <x14:cfRule type="cellIs" priority="4" operator="equal" id="{002600E2-001A-475A-B950-000B001D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D125:Q125</xm:sqref>
        </x14:conditionalFormatting>
        <x14:conditionalFormatting xmlns:xm="http://schemas.microsoft.com/office/excel/2006/main">
          <x14:cfRule type="cellIs" priority="3" operator="equal" id="{00BB00AD-007B-4305-8C10-00E50026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D123:Q123</xm:sqref>
        </x14:conditionalFormatting>
        <x14:conditionalFormatting xmlns:xm="http://schemas.microsoft.com/office/excel/2006/main">
          <x14:cfRule type="cellIs" priority="3" operator="equal" id="{00DE00D9-00EE-455B-9208-001B00F2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D123:Q123</xm:sqref>
        </x14:conditionalFormatting>
        <x14:conditionalFormatting xmlns:xm="http://schemas.microsoft.com/office/excel/2006/main">
          <x14:cfRule type="cellIs" priority="3" operator="equal" id="{004700B4-00D4-4A07-B03B-003D00A9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D123:Q123</xm:sqref>
        </x14:conditionalFormatting>
        <x14:conditionalFormatting xmlns:xm="http://schemas.microsoft.com/office/excel/2006/main">
          <x14:cfRule type="cellIs" priority="3" operator="equal" id="{006F0071-009C-48DA-81BB-00B900C0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D127:Q127</xm:sqref>
        </x14:conditionalFormatting>
        <x14:conditionalFormatting xmlns:xm="http://schemas.microsoft.com/office/excel/2006/main">
          <x14:cfRule type="cellIs" priority="3" operator="equal" id="{00130083-00EC-44D2-A855-003F0056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D127:Q127</xm:sqref>
        </x14:conditionalFormatting>
        <x14:conditionalFormatting xmlns:xm="http://schemas.microsoft.com/office/excel/2006/main">
          <x14:cfRule type="cellIs" priority="3" operator="equal" id="{002E0018-001B-428C-9B55-0041009E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D127:Q127</xm:sqref>
        </x14:conditionalFormatting>
        <x14:conditionalFormatting xmlns:xm="http://schemas.microsoft.com/office/excel/2006/main">
          <x14:cfRule type="cellIs" priority="3" operator="equal" id="{001A0013-00E0-4F29-A6B2-002B0055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D125:Q125</xm:sqref>
        </x14:conditionalFormatting>
        <x14:conditionalFormatting xmlns:xm="http://schemas.microsoft.com/office/excel/2006/main">
          <x14:cfRule type="cellIs" priority="3" operator="equal" id="{002B00E9-00D7-4468-8DE5-006500CC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D125:Q125</xm:sqref>
        </x14:conditionalFormatting>
        <x14:conditionalFormatting xmlns:xm="http://schemas.microsoft.com/office/excel/2006/main">
          <x14:cfRule type="cellIs" priority="3" operator="equal" id="{00F20012-0075-4B14-A1B3-00F20028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D125:Q125</xm:sqref>
        </x14:conditionalFormatting>
        <x14:conditionalFormatting xmlns:xm="http://schemas.microsoft.com/office/excel/2006/main">
          <x14:cfRule type="cellIs" priority="4" operator="equal" id="{003300CE-0044-496F-A886-002C0054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D129:Q129</xm:sqref>
        </x14:conditionalFormatting>
        <x14:conditionalFormatting xmlns:xm="http://schemas.microsoft.com/office/excel/2006/main">
          <x14:cfRule type="cellIs" priority="4" operator="equal" id="{007900DC-0012-49D9-A825-00FF00F9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D129:Q129</xm:sqref>
        </x14:conditionalFormatting>
        <x14:conditionalFormatting xmlns:xm="http://schemas.microsoft.com/office/excel/2006/main">
          <x14:cfRule type="cellIs" priority="4" operator="equal" id="{00460072-00DC-4C18-9E02-00F30041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D129:Q129</xm:sqref>
        </x14:conditionalFormatting>
        <x14:conditionalFormatting xmlns:xm="http://schemas.microsoft.com/office/excel/2006/main">
          <x14:cfRule type="cellIs" priority="4" operator="equal" id="{00EE000B-0058-45DA-BA03-00450065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D133:Q133</xm:sqref>
        </x14:conditionalFormatting>
        <x14:conditionalFormatting xmlns:xm="http://schemas.microsoft.com/office/excel/2006/main">
          <x14:cfRule type="cellIs" priority="4" operator="equal" id="{0014004E-005B-407B-A367-008D0037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D133:Q133</xm:sqref>
        </x14:conditionalFormatting>
        <x14:conditionalFormatting xmlns:xm="http://schemas.microsoft.com/office/excel/2006/main">
          <x14:cfRule type="cellIs" priority="4" operator="equal" id="{003F00A8-00B2-4760-A345-00D6004E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D133:Q133</xm:sqref>
        </x14:conditionalFormatting>
        <x14:conditionalFormatting xmlns:xm="http://schemas.microsoft.com/office/excel/2006/main">
          <x14:cfRule type="cellIs" priority="4" operator="equal" id="{007C0052-00F9-4B78-8D97-0087009B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D131:Q131</xm:sqref>
        </x14:conditionalFormatting>
        <x14:conditionalFormatting xmlns:xm="http://schemas.microsoft.com/office/excel/2006/main">
          <x14:cfRule type="cellIs" priority="4" operator="equal" id="{009B0027-00A0-47EF-AAF6-00950097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D131:Q131</xm:sqref>
        </x14:conditionalFormatting>
        <x14:conditionalFormatting xmlns:xm="http://schemas.microsoft.com/office/excel/2006/main">
          <x14:cfRule type="cellIs" priority="4" operator="equal" id="{00650066-0005-4C10-B7AD-00B600B4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D131:Q131</xm:sqref>
        </x14:conditionalFormatting>
        <x14:conditionalFormatting xmlns:xm="http://schemas.microsoft.com/office/excel/2006/main">
          <x14:cfRule type="cellIs" priority="3" operator="equal" id="{00E100F3-003B-4EEE-94F7-0093003C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D129:Q129</xm:sqref>
        </x14:conditionalFormatting>
        <x14:conditionalFormatting xmlns:xm="http://schemas.microsoft.com/office/excel/2006/main">
          <x14:cfRule type="cellIs" priority="3" operator="equal" id="{00D200CB-003F-4873-9808-00ED007A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D129:Q129</xm:sqref>
        </x14:conditionalFormatting>
        <x14:conditionalFormatting xmlns:xm="http://schemas.microsoft.com/office/excel/2006/main">
          <x14:cfRule type="cellIs" priority="3" operator="equal" id="{00D70062-0032-4C00-86CB-000B0060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D129:Q129</xm:sqref>
        </x14:conditionalFormatting>
        <x14:conditionalFormatting xmlns:xm="http://schemas.microsoft.com/office/excel/2006/main">
          <x14:cfRule type="cellIs" priority="3" operator="equal" id="{0070005B-008F-461D-A698-00290018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D133:Q133</xm:sqref>
        </x14:conditionalFormatting>
        <x14:conditionalFormatting xmlns:xm="http://schemas.microsoft.com/office/excel/2006/main">
          <x14:cfRule type="cellIs" priority="3" operator="equal" id="{0001009B-0017-442A-A833-002400EF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D133:Q133</xm:sqref>
        </x14:conditionalFormatting>
        <x14:conditionalFormatting xmlns:xm="http://schemas.microsoft.com/office/excel/2006/main">
          <x14:cfRule type="cellIs" priority="3" operator="equal" id="{009F00D6-001C-49C8-A952-00500088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D133:Q133</xm:sqref>
        </x14:conditionalFormatting>
        <x14:conditionalFormatting xmlns:xm="http://schemas.microsoft.com/office/excel/2006/main">
          <x14:cfRule type="cellIs" priority="3" operator="equal" id="{00FA0054-00C7-4C13-867D-006500E1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D131:Q131</xm:sqref>
        </x14:conditionalFormatting>
        <x14:conditionalFormatting xmlns:xm="http://schemas.microsoft.com/office/excel/2006/main">
          <x14:cfRule type="cellIs" priority="3" operator="equal" id="{00D9006E-004C-460D-8952-00F0007E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D131:Q131</xm:sqref>
        </x14:conditionalFormatting>
        <x14:conditionalFormatting xmlns:xm="http://schemas.microsoft.com/office/excel/2006/main">
          <x14:cfRule type="cellIs" priority="3" operator="equal" id="{003A0067-002D-49A9-BEE4-00920092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D131:Q131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4.25">
      <c r="A2" s="82" t="s">
        <v>13</v>
      </c>
      <c r="B2" s="82" t="s">
        <v>34</v>
      </c>
      <c r="C2" s="82" t="s">
        <v>88</v>
      </c>
      <c r="D2" s="82">
        <v>1</v>
      </c>
      <c r="E2" s="82">
        <v>2</v>
      </c>
      <c r="F2" s="82">
        <v>3</v>
      </c>
      <c r="G2" s="82">
        <v>4</v>
      </c>
      <c r="H2" s="82">
        <v>5</v>
      </c>
      <c r="I2" s="82">
        <v>6</v>
      </c>
      <c r="J2" s="82">
        <v>7</v>
      </c>
      <c r="K2" s="83">
        <v>8</v>
      </c>
      <c r="L2" s="83">
        <v>9</v>
      </c>
      <c r="M2" s="82">
        <v>10</v>
      </c>
      <c r="N2" s="82">
        <v>11</v>
      </c>
      <c r="O2" s="82">
        <v>12</v>
      </c>
      <c r="P2" s="82">
        <v>13</v>
      </c>
      <c r="Q2" s="82">
        <v>14</v>
      </c>
      <c r="R2" s="82">
        <v>15</v>
      </c>
      <c r="S2" s="82">
        <v>16</v>
      </c>
      <c r="T2" s="82">
        <v>17</v>
      </c>
      <c r="U2" s="82" t="s">
        <v>36</v>
      </c>
      <c r="V2" s="84" t="s">
        <v>37</v>
      </c>
      <c r="W2" s="82" t="s">
        <v>38</v>
      </c>
      <c r="X2" s="85" t="s">
        <v>39</v>
      </c>
      <c r="Y2" s="85" t="s">
        <v>40</v>
      </c>
      <c r="Z2" s="85" t="s">
        <v>41</v>
      </c>
      <c r="AA2" s="85" t="s">
        <v>42</v>
      </c>
      <c r="AB2" s="85" t="s">
        <v>43</v>
      </c>
      <c r="AC2" s="85" t="s">
        <v>44</v>
      </c>
      <c r="AD2" s="85" t="s">
        <v>45</v>
      </c>
      <c r="AE2" s="85" t="s">
        <v>46</v>
      </c>
      <c r="AF2" s="82" t="s">
        <v>50</v>
      </c>
      <c r="AH2" s="113" t="s">
        <v>55</v>
      </c>
      <c r="AI2" s="95" t="s">
        <v>10</v>
      </c>
      <c r="AJ2" s="94" t="s">
        <v>52</v>
      </c>
    </row>
    <row r="3" ht="14.25">
      <c r="A3" s="87">
        <v>45443.083333333336</v>
      </c>
      <c r="B3" s="88" t="s">
        <v>54</v>
      </c>
      <c r="C3" s="88" t="s">
        <v>89</v>
      </c>
      <c r="D3" s="93">
        <v>1</v>
      </c>
      <c r="E3" s="95">
        <v>0</v>
      </c>
      <c r="F3" s="95">
        <v>0</v>
      </c>
      <c r="G3" s="95">
        <v>1</v>
      </c>
      <c r="H3" s="94">
        <v>1</v>
      </c>
      <c r="I3" s="95">
        <v>1</v>
      </c>
      <c r="J3" s="95">
        <v>0</v>
      </c>
      <c r="K3" s="3">
        <v>0</v>
      </c>
      <c r="L3" s="3">
        <v>0</v>
      </c>
      <c r="M3" s="95">
        <v>0</v>
      </c>
      <c r="N3" s="94">
        <v>1</v>
      </c>
      <c r="O3" s="95">
        <v>1</v>
      </c>
      <c r="P3" s="95">
        <v>1</v>
      </c>
      <c r="Q3" s="95">
        <v>1</v>
      </c>
      <c r="R3" s="95">
        <v>1</v>
      </c>
      <c r="S3" s="95">
        <v>0</v>
      </c>
      <c r="T3" s="94">
        <v>0</v>
      </c>
      <c r="U3" s="21">
        <f>SUM(D4:T4)/60</f>
        <v>11.866666666666667</v>
      </c>
      <c r="V3" s="21">
        <f>SUM(D3:T3)</f>
        <v>9</v>
      </c>
      <c r="W3" s="21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1">
        <f>V3/17</f>
        <v>0.52941176470588236</v>
      </c>
      <c r="AG3" s="6"/>
      <c r="AH3" s="6"/>
      <c r="AI3" s="6"/>
      <c r="AJ3" s="6"/>
    </row>
    <row r="4" ht="14.25">
      <c r="A4" s="91"/>
      <c r="B4" s="92"/>
      <c r="C4" s="92"/>
      <c r="D4" s="93">
        <v>17</v>
      </c>
      <c r="E4" s="95">
        <v>46</v>
      </c>
      <c r="F4" s="95">
        <v>60</v>
      </c>
      <c r="G4" s="95">
        <v>22</v>
      </c>
      <c r="H4" s="94">
        <v>20</v>
      </c>
      <c r="I4" s="95">
        <v>91</v>
      </c>
      <c r="J4" s="95">
        <v>58</v>
      </c>
      <c r="K4" s="3">
        <v>45</v>
      </c>
      <c r="L4" s="3">
        <v>55</v>
      </c>
      <c r="M4" s="95">
        <v>57</v>
      </c>
      <c r="N4" s="94">
        <v>24</v>
      </c>
      <c r="O4" s="95">
        <v>44</v>
      </c>
      <c r="P4" s="95">
        <v>46</v>
      </c>
      <c r="Q4" s="95">
        <v>18</v>
      </c>
      <c r="R4" s="95">
        <v>10</v>
      </c>
      <c r="S4" s="95">
        <v>53</v>
      </c>
      <c r="T4" s="94">
        <v>46</v>
      </c>
      <c r="U4" s="20"/>
      <c r="V4" s="20"/>
      <c r="W4" s="20"/>
      <c r="X4" s="114"/>
      <c r="Y4" s="114"/>
      <c r="Z4" s="114"/>
      <c r="AA4" s="114"/>
      <c r="AB4" s="114"/>
      <c r="AC4" s="114"/>
      <c r="AD4" s="114"/>
      <c r="AE4" s="114"/>
      <c r="AF4" s="20"/>
      <c r="AG4" s="6"/>
      <c r="AH4" s="6"/>
      <c r="AI4" s="6"/>
      <c r="AJ4" s="6"/>
    </row>
    <row r="5" ht="14.25">
      <c r="A5" s="87">
        <v>45443.083333333336</v>
      </c>
      <c r="B5" s="88" t="s">
        <v>54</v>
      </c>
      <c r="C5" s="88" t="s">
        <v>90</v>
      </c>
      <c r="D5" s="93">
        <v>1</v>
      </c>
      <c r="E5" s="95">
        <v>0</v>
      </c>
      <c r="F5" s="95">
        <v>1</v>
      </c>
      <c r="G5" s="95">
        <v>1</v>
      </c>
      <c r="H5" s="94">
        <v>1</v>
      </c>
      <c r="I5" s="95">
        <v>1</v>
      </c>
      <c r="J5" s="95">
        <v>1</v>
      </c>
      <c r="K5" s="3">
        <v>0</v>
      </c>
      <c r="L5" s="3">
        <v>0</v>
      </c>
      <c r="M5" s="95">
        <v>1</v>
      </c>
      <c r="N5" s="94">
        <v>1</v>
      </c>
      <c r="O5" s="95">
        <v>1</v>
      </c>
      <c r="P5" s="95">
        <v>1</v>
      </c>
      <c r="Q5" s="95">
        <v>1</v>
      </c>
      <c r="R5" s="95">
        <v>1</v>
      </c>
      <c r="S5" s="95">
        <v>1</v>
      </c>
      <c r="T5" s="94">
        <v>1</v>
      </c>
      <c r="U5" s="21">
        <f>SUM(D6:T6)/60</f>
        <v>12.466666666666667</v>
      </c>
      <c r="V5" s="21">
        <f>SUM(D5:T5)</f>
        <v>14</v>
      </c>
      <c r="W5" s="21">
        <f>17-V5</f>
        <v>3</v>
      </c>
      <c r="X5" s="114"/>
      <c r="Y5" s="114"/>
      <c r="Z5" s="114"/>
      <c r="AA5" s="114"/>
      <c r="AB5" s="114"/>
      <c r="AC5" s="114"/>
      <c r="AD5" s="114"/>
      <c r="AE5" s="114"/>
      <c r="AF5" s="21">
        <f>V5/17</f>
        <v>0.82352941176470584</v>
      </c>
      <c r="AG5" s="6"/>
      <c r="AH5" s="6"/>
      <c r="AI5" s="6"/>
      <c r="AJ5" s="6"/>
    </row>
    <row r="6" ht="14.25">
      <c r="A6" s="91"/>
      <c r="B6" s="92"/>
      <c r="C6" s="92"/>
      <c r="D6" s="93">
        <v>26</v>
      </c>
      <c r="E6" s="95">
        <v>32</v>
      </c>
      <c r="F6" s="95">
        <v>42</v>
      </c>
      <c r="G6" s="95">
        <v>25</v>
      </c>
      <c r="H6" s="94">
        <v>19</v>
      </c>
      <c r="I6" s="95">
        <v>48</v>
      </c>
      <c r="J6" s="95">
        <v>26</v>
      </c>
      <c r="K6" s="3">
        <v>42</v>
      </c>
      <c r="L6" s="3">
        <v>81</v>
      </c>
      <c r="M6" s="95">
        <v>72</v>
      </c>
      <c r="N6" s="94">
        <v>19</v>
      </c>
      <c r="O6" s="95">
        <v>44</v>
      </c>
      <c r="P6" s="95">
        <v>25</v>
      </c>
      <c r="Q6" s="95">
        <v>59</v>
      </c>
      <c r="R6" s="95">
        <v>33</v>
      </c>
      <c r="S6" s="95">
        <v>99</v>
      </c>
      <c r="T6" s="94">
        <v>56</v>
      </c>
      <c r="U6" s="20"/>
      <c r="V6" s="20"/>
      <c r="W6" s="20"/>
      <c r="X6" s="114"/>
      <c r="Y6" s="114"/>
      <c r="Z6" s="114"/>
      <c r="AA6" s="114"/>
      <c r="AB6" s="114"/>
      <c r="AC6" s="114"/>
      <c r="AD6" s="114"/>
      <c r="AE6" s="114"/>
      <c r="AF6" s="20"/>
      <c r="AG6" s="6">
        <f>AVERAGE(AF3:AF6)*30</f>
        <v>20.294117647058826</v>
      </c>
      <c r="AH6" s="6"/>
      <c r="AI6" s="6"/>
      <c r="AJ6" s="6"/>
    </row>
    <row r="7" ht="14.25">
      <c r="A7" s="87">
        <v>45412.375</v>
      </c>
      <c r="B7" s="88" t="s">
        <v>56</v>
      </c>
      <c r="C7" s="88" t="s">
        <v>89</v>
      </c>
      <c r="D7" s="93">
        <v>1</v>
      </c>
      <c r="E7" s="95">
        <v>1</v>
      </c>
      <c r="F7" s="95">
        <v>1</v>
      </c>
      <c r="G7" s="95">
        <v>1</v>
      </c>
      <c r="H7" s="94">
        <v>1</v>
      </c>
      <c r="I7" s="95">
        <v>1</v>
      </c>
      <c r="J7" s="95">
        <v>1</v>
      </c>
      <c r="K7" s="95">
        <v>0</v>
      </c>
      <c r="L7" s="95">
        <v>1</v>
      </c>
      <c r="M7" s="95">
        <v>1</v>
      </c>
      <c r="N7" s="94">
        <v>0</v>
      </c>
      <c r="O7" s="95">
        <v>1</v>
      </c>
      <c r="P7" s="95">
        <v>0</v>
      </c>
      <c r="Q7" s="95">
        <v>1</v>
      </c>
      <c r="R7" s="95">
        <v>0</v>
      </c>
      <c r="S7" s="95">
        <v>1</v>
      </c>
      <c r="T7" s="94">
        <v>0</v>
      </c>
      <c r="U7" s="21">
        <f>SUM(D8:T8)/60</f>
        <v>14.550000000000001</v>
      </c>
      <c r="V7" s="21">
        <f>SUM(D7:T7)</f>
        <v>12</v>
      </c>
      <c r="W7" s="23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1">
        <f>V7/17</f>
        <v>0.70588235294117652</v>
      </c>
      <c r="AG7" s="6"/>
      <c r="AH7" s="6"/>
    </row>
    <row r="8" ht="14.25">
      <c r="A8" s="91"/>
      <c r="B8" s="92"/>
      <c r="C8" s="92"/>
      <c r="D8" s="93">
        <v>39</v>
      </c>
      <c r="E8" s="95">
        <v>52</v>
      </c>
      <c r="F8" s="95">
        <v>33</v>
      </c>
      <c r="G8" s="95">
        <v>77</v>
      </c>
      <c r="H8" s="94">
        <v>21</v>
      </c>
      <c r="I8" s="95">
        <v>49</v>
      </c>
      <c r="J8" s="95">
        <v>143</v>
      </c>
      <c r="K8" s="95">
        <v>34</v>
      </c>
      <c r="L8" s="95">
        <v>54</v>
      </c>
      <c r="M8" s="95">
        <v>53</v>
      </c>
      <c r="N8" s="94">
        <v>30</v>
      </c>
      <c r="O8" s="95">
        <v>19</v>
      </c>
      <c r="P8" s="95">
        <v>52</v>
      </c>
      <c r="Q8" s="95">
        <v>46</v>
      </c>
      <c r="R8" s="95">
        <v>36</v>
      </c>
      <c r="S8" s="95">
        <v>94</v>
      </c>
      <c r="T8" s="94">
        <v>41</v>
      </c>
      <c r="U8" s="20"/>
      <c r="V8" s="20"/>
      <c r="W8" s="94"/>
      <c r="X8" s="114"/>
      <c r="Y8" s="114"/>
      <c r="Z8" s="114"/>
      <c r="AA8" s="114"/>
      <c r="AB8" s="114"/>
      <c r="AC8" s="114"/>
      <c r="AD8" s="114"/>
      <c r="AE8" s="114"/>
      <c r="AF8" s="20"/>
      <c r="AG8" s="6"/>
      <c r="AH8" s="2" t="s">
        <v>39</v>
      </c>
      <c r="AI8" s="115">
        <v>0.0056000000000000008</v>
      </c>
      <c r="AJ8" s="116" t="s">
        <v>91</v>
      </c>
    </row>
    <row r="9" ht="14.25">
      <c r="A9" s="87">
        <v>45412.5</v>
      </c>
      <c r="B9" s="88" t="s">
        <v>56</v>
      </c>
      <c r="C9" s="88" t="s">
        <v>90</v>
      </c>
      <c r="D9" s="93">
        <v>0</v>
      </c>
      <c r="E9" s="95">
        <v>1</v>
      </c>
      <c r="F9" s="95">
        <v>1</v>
      </c>
      <c r="G9" s="95">
        <v>1</v>
      </c>
      <c r="H9" s="94">
        <v>0</v>
      </c>
      <c r="I9" s="95">
        <v>1</v>
      </c>
      <c r="J9" s="95">
        <v>0</v>
      </c>
      <c r="K9" s="95">
        <v>0</v>
      </c>
      <c r="L9" s="95">
        <v>0</v>
      </c>
      <c r="M9" s="95">
        <v>0</v>
      </c>
      <c r="N9" s="94">
        <v>1</v>
      </c>
      <c r="O9" s="95">
        <v>1</v>
      </c>
      <c r="P9" s="95">
        <v>1</v>
      </c>
      <c r="Q9" s="95">
        <v>1</v>
      </c>
      <c r="R9" s="95">
        <v>1</v>
      </c>
      <c r="S9" s="95">
        <v>1</v>
      </c>
      <c r="T9" s="95">
        <v>1</v>
      </c>
      <c r="U9" s="21">
        <f>SUM(D10:T10)/60</f>
        <v>12.449999999999999</v>
      </c>
      <c r="V9" s="21">
        <f>SUM(D9:T9)</f>
        <v>11</v>
      </c>
      <c r="W9" s="23">
        <f>17-V9</f>
        <v>6</v>
      </c>
      <c r="X9" s="114"/>
      <c r="Y9" s="114"/>
      <c r="Z9" s="114"/>
      <c r="AA9" s="114"/>
      <c r="AB9" s="114"/>
      <c r="AC9" s="114"/>
      <c r="AD9" s="114"/>
      <c r="AE9" s="114"/>
      <c r="AF9" s="21">
        <f>V9/17</f>
        <v>0.6470588235294118</v>
      </c>
      <c r="AG9" s="6"/>
      <c r="AH9" s="89" t="s">
        <v>40</v>
      </c>
      <c r="AI9" s="117">
        <v>0.55889999999999995</v>
      </c>
      <c r="AJ9" s="118" t="s">
        <v>92</v>
      </c>
    </row>
    <row r="10" ht="14.25">
      <c r="A10" s="91"/>
      <c r="B10" s="92"/>
      <c r="C10" s="92"/>
      <c r="D10" s="93">
        <v>26</v>
      </c>
      <c r="E10" s="95">
        <v>23</v>
      </c>
      <c r="F10" s="95">
        <v>9</v>
      </c>
      <c r="G10" s="95">
        <v>6</v>
      </c>
      <c r="H10" s="94">
        <v>25</v>
      </c>
      <c r="I10" s="95">
        <v>58</v>
      </c>
      <c r="J10" s="95">
        <v>38</v>
      </c>
      <c r="K10" s="95">
        <v>41</v>
      </c>
      <c r="L10" s="95">
        <v>262</v>
      </c>
      <c r="M10" s="95">
        <v>69</v>
      </c>
      <c r="N10" s="94">
        <v>25</v>
      </c>
      <c r="O10" s="95">
        <v>41</v>
      </c>
      <c r="P10" s="95">
        <v>29</v>
      </c>
      <c r="Q10" s="95">
        <v>13</v>
      </c>
      <c r="R10" s="95">
        <v>35</v>
      </c>
      <c r="S10" s="95">
        <v>29</v>
      </c>
      <c r="T10" s="95">
        <v>18</v>
      </c>
      <c r="U10" s="20"/>
      <c r="V10" s="20"/>
      <c r="W10" s="94"/>
      <c r="X10" s="14"/>
      <c r="Y10" s="14"/>
      <c r="Z10" s="14"/>
      <c r="AA10" s="14"/>
      <c r="AB10" s="14"/>
      <c r="AC10" s="14"/>
      <c r="AD10" s="14"/>
      <c r="AE10" s="14"/>
      <c r="AF10" s="20"/>
      <c r="AG10" s="6">
        <f>AVERAGE(AF7:AF10)*30</f>
        <v>20.294117647058826</v>
      </c>
      <c r="AH10" s="89" t="s">
        <v>41</v>
      </c>
      <c r="AI10" s="117">
        <v>0.121</v>
      </c>
      <c r="AJ10" s="118" t="s">
        <v>93</v>
      </c>
    </row>
    <row r="11" ht="14.25">
      <c r="A11" s="87">
        <v>45412.375</v>
      </c>
      <c r="B11" s="88" t="s">
        <v>61</v>
      </c>
      <c r="C11" s="88" t="s">
        <v>89</v>
      </c>
      <c r="D11" s="93">
        <v>1</v>
      </c>
      <c r="E11" s="95">
        <v>1</v>
      </c>
      <c r="F11" s="95">
        <v>1</v>
      </c>
      <c r="G11" s="95">
        <v>1</v>
      </c>
      <c r="H11" s="94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4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21">
        <f>SUM(D12:T12)/60</f>
        <v>6.9500000000000002</v>
      </c>
      <c r="V11" s="21">
        <f>SUM(D11:T11)</f>
        <v>17</v>
      </c>
      <c r="W11" s="23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1">
        <f>V11/17</f>
        <v>1</v>
      </c>
      <c r="AG11" s="6"/>
      <c r="AH11" s="89" t="s">
        <v>42</v>
      </c>
      <c r="AI11" s="117">
        <v>0.045100000000000001</v>
      </c>
      <c r="AJ11" s="118" t="s">
        <v>94</v>
      </c>
    </row>
    <row r="12" ht="14.25">
      <c r="A12" s="91"/>
      <c r="B12" s="92"/>
      <c r="C12" s="92"/>
      <c r="D12" s="93">
        <v>17</v>
      </c>
      <c r="E12" s="95">
        <v>8</v>
      </c>
      <c r="F12" s="95">
        <v>6</v>
      </c>
      <c r="G12" s="95">
        <v>15</v>
      </c>
      <c r="H12" s="94">
        <v>23</v>
      </c>
      <c r="I12" s="95">
        <v>30</v>
      </c>
      <c r="J12" s="95">
        <v>16</v>
      </c>
      <c r="K12" s="95">
        <v>74</v>
      </c>
      <c r="L12" s="95">
        <v>57</v>
      </c>
      <c r="M12" s="95">
        <v>10</v>
      </c>
      <c r="N12" s="94">
        <v>28</v>
      </c>
      <c r="O12" s="95">
        <v>36</v>
      </c>
      <c r="P12" s="95">
        <v>15</v>
      </c>
      <c r="Q12" s="95">
        <v>16</v>
      </c>
      <c r="R12" s="95">
        <v>23</v>
      </c>
      <c r="S12" s="95">
        <v>25</v>
      </c>
      <c r="T12" s="95">
        <v>18</v>
      </c>
      <c r="U12" s="20"/>
      <c r="V12" s="20"/>
      <c r="W12" s="94"/>
      <c r="X12" s="114"/>
      <c r="Y12" s="114"/>
      <c r="Z12" s="114"/>
      <c r="AA12" s="114"/>
      <c r="AB12" s="114"/>
      <c r="AC12" s="114"/>
      <c r="AD12" s="114"/>
      <c r="AE12" s="114"/>
      <c r="AF12" s="20"/>
      <c r="AG12" s="6"/>
      <c r="AH12" s="89" t="s">
        <v>43</v>
      </c>
      <c r="AI12" s="117">
        <v>0.1263</v>
      </c>
      <c r="AJ12" s="118" t="s">
        <v>95</v>
      </c>
    </row>
    <row r="13" ht="14.25">
      <c r="A13" s="87">
        <v>45412.5</v>
      </c>
      <c r="B13" s="88" t="s">
        <v>61</v>
      </c>
      <c r="C13" s="88" t="s">
        <v>90</v>
      </c>
      <c r="D13" s="93">
        <v>1</v>
      </c>
      <c r="E13" s="95">
        <v>0</v>
      </c>
      <c r="F13" s="95">
        <v>1</v>
      </c>
      <c r="G13" s="95">
        <v>1</v>
      </c>
      <c r="H13" s="94">
        <v>1</v>
      </c>
      <c r="I13" s="95">
        <v>1</v>
      </c>
      <c r="J13" s="95">
        <v>1</v>
      </c>
      <c r="K13" s="95">
        <v>0</v>
      </c>
      <c r="L13" s="95">
        <v>1</v>
      </c>
      <c r="M13" s="95">
        <v>0</v>
      </c>
      <c r="N13" s="94">
        <v>0</v>
      </c>
      <c r="O13" s="95">
        <v>0</v>
      </c>
      <c r="P13" s="95">
        <v>1</v>
      </c>
      <c r="Q13" s="95">
        <v>1</v>
      </c>
      <c r="R13" s="95">
        <v>0</v>
      </c>
      <c r="S13" s="95">
        <v>1</v>
      </c>
      <c r="T13" s="95">
        <v>0</v>
      </c>
      <c r="U13" s="21">
        <f>SUM(D14:T14)/60</f>
        <v>9.9000000000000004</v>
      </c>
      <c r="V13" s="21">
        <f>SUM(D13:T13)</f>
        <v>10</v>
      </c>
      <c r="W13" s="23">
        <f>17-V13</f>
        <v>7</v>
      </c>
      <c r="X13" s="114"/>
      <c r="Y13" s="114"/>
      <c r="Z13" s="114"/>
      <c r="AA13" s="114"/>
      <c r="AB13" s="114"/>
      <c r="AC13" s="114"/>
      <c r="AD13" s="114"/>
      <c r="AE13" s="114"/>
      <c r="AF13" s="21">
        <f>V13/17</f>
        <v>0.58823529411764708</v>
      </c>
      <c r="AG13" s="6"/>
      <c r="AH13" s="89" t="s">
        <v>44</v>
      </c>
      <c r="AI13" s="117">
        <v>0.0044000000000000003</v>
      </c>
      <c r="AJ13" s="118" t="s">
        <v>96</v>
      </c>
    </row>
    <row r="14" ht="14.25">
      <c r="A14" s="91"/>
      <c r="B14" s="92"/>
      <c r="C14" s="92"/>
      <c r="D14" s="93">
        <v>22</v>
      </c>
      <c r="E14" s="95">
        <v>70</v>
      </c>
      <c r="F14" s="95">
        <v>18</v>
      </c>
      <c r="G14" s="95">
        <v>27</v>
      </c>
      <c r="H14" s="94">
        <v>26</v>
      </c>
      <c r="I14" s="95">
        <v>46</v>
      </c>
      <c r="J14" s="95">
        <v>46</v>
      </c>
      <c r="K14" s="95">
        <v>45</v>
      </c>
      <c r="L14" s="95">
        <v>28</v>
      </c>
      <c r="M14" s="95">
        <v>49</v>
      </c>
      <c r="N14" s="94">
        <v>43</v>
      </c>
      <c r="O14" s="95">
        <v>53</v>
      </c>
      <c r="P14" s="95">
        <v>43</v>
      </c>
      <c r="Q14" s="95">
        <v>26</v>
      </c>
      <c r="R14" s="95">
        <v>24</v>
      </c>
      <c r="S14" s="95">
        <v>15</v>
      </c>
      <c r="T14" s="95">
        <v>13</v>
      </c>
      <c r="U14" s="20"/>
      <c r="V14" s="20"/>
      <c r="W14" s="94"/>
      <c r="X14" s="14"/>
      <c r="Y14" s="14"/>
      <c r="Z14" s="14"/>
      <c r="AA14" s="14"/>
      <c r="AB14" s="14"/>
      <c r="AC14" s="14"/>
      <c r="AD14" s="14"/>
      <c r="AE14" s="14"/>
      <c r="AF14" s="20"/>
      <c r="AG14" s="6">
        <f>AVERAGE(AF11:AF14)*30</f>
        <v>23.823529411764707</v>
      </c>
      <c r="AH14" s="89" t="s">
        <v>45</v>
      </c>
      <c r="AI14" s="117">
        <v>0.087899999999999992</v>
      </c>
      <c r="AJ14" s="118" t="s">
        <v>97</v>
      </c>
    </row>
    <row r="15" ht="14.25">
      <c r="A15" s="87">
        <v>45412.375</v>
      </c>
      <c r="B15" s="88" t="s">
        <v>68</v>
      </c>
      <c r="C15" s="88" t="s">
        <v>89</v>
      </c>
      <c r="D15" s="93">
        <v>1</v>
      </c>
      <c r="E15" s="95">
        <v>0</v>
      </c>
      <c r="F15" s="95">
        <v>1</v>
      </c>
      <c r="G15" s="95">
        <v>0</v>
      </c>
      <c r="H15" s="94">
        <v>1</v>
      </c>
      <c r="I15" s="95">
        <v>1</v>
      </c>
      <c r="J15" s="95">
        <v>1</v>
      </c>
      <c r="K15" s="95">
        <v>1</v>
      </c>
      <c r="L15" s="95">
        <v>1</v>
      </c>
      <c r="M15" s="95">
        <v>1</v>
      </c>
      <c r="N15" s="94">
        <v>1</v>
      </c>
      <c r="O15" s="95">
        <v>0</v>
      </c>
      <c r="P15" s="95">
        <v>0</v>
      </c>
      <c r="Q15" s="95">
        <v>0</v>
      </c>
      <c r="R15" s="95">
        <v>1</v>
      </c>
      <c r="S15" s="95">
        <v>0</v>
      </c>
      <c r="T15" s="95">
        <v>0</v>
      </c>
      <c r="U15" s="21">
        <f>SUM(D16:T16)/60</f>
        <v>17.449999999999999</v>
      </c>
      <c r="V15" s="21">
        <f>SUM(D15:T15)</f>
        <v>10</v>
      </c>
      <c r="W15" s="23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1">
        <f>V15/17</f>
        <v>0.58823529411764708</v>
      </c>
      <c r="AG15" s="6"/>
      <c r="AH15" s="11" t="s">
        <v>46</v>
      </c>
      <c r="AI15" s="119">
        <v>0.0504</v>
      </c>
      <c r="AJ15" s="120" t="s">
        <v>98</v>
      </c>
    </row>
    <row r="16" ht="14.25">
      <c r="A16" s="91"/>
      <c r="B16" s="92"/>
      <c r="C16" s="92"/>
      <c r="D16" s="93">
        <v>20</v>
      </c>
      <c r="E16" s="95">
        <v>56</v>
      </c>
      <c r="F16" s="95">
        <v>35</v>
      </c>
      <c r="G16" s="95">
        <v>52</v>
      </c>
      <c r="H16" s="94">
        <v>23</v>
      </c>
      <c r="I16" s="95">
        <v>30</v>
      </c>
      <c r="J16" s="95">
        <v>17</v>
      </c>
      <c r="K16" s="95">
        <v>24</v>
      </c>
      <c r="L16" s="95">
        <v>77</v>
      </c>
      <c r="M16" s="95">
        <v>24</v>
      </c>
      <c r="N16" s="94">
        <v>43</v>
      </c>
      <c r="O16" s="95">
        <v>25</v>
      </c>
      <c r="P16" s="121">
        <v>44</v>
      </c>
      <c r="Q16" s="121">
        <v>115</v>
      </c>
      <c r="R16" s="121">
        <v>27</v>
      </c>
      <c r="S16" s="121">
        <v>362</v>
      </c>
      <c r="T16" s="95">
        <v>73</v>
      </c>
      <c r="U16" s="20"/>
      <c r="V16" s="20"/>
      <c r="W16" s="94"/>
      <c r="X16" s="114"/>
      <c r="Y16" s="114"/>
      <c r="Z16" s="114"/>
      <c r="AA16" s="114"/>
      <c r="AB16" s="114"/>
      <c r="AC16" s="114"/>
      <c r="AD16" s="114"/>
      <c r="AE16" s="114"/>
      <c r="AF16" s="20"/>
      <c r="AG16" s="6"/>
      <c r="AH16" s="6"/>
      <c r="AI16" s="122" t="s">
        <v>99</v>
      </c>
    </row>
    <row r="17" ht="14.25">
      <c r="A17" s="87">
        <v>45412.5</v>
      </c>
      <c r="B17" s="88" t="s">
        <v>68</v>
      </c>
      <c r="C17" s="88" t="s">
        <v>90</v>
      </c>
      <c r="D17" s="93">
        <v>1</v>
      </c>
      <c r="E17" s="95">
        <v>1</v>
      </c>
      <c r="F17" s="95">
        <v>0</v>
      </c>
      <c r="G17" s="95">
        <v>1</v>
      </c>
      <c r="H17" s="94">
        <v>1</v>
      </c>
      <c r="I17" s="95">
        <v>0</v>
      </c>
      <c r="J17" s="95">
        <v>1</v>
      </c>
      <c r="K17" s="95">
        <v>0</v>
      </c>
      <c r="L17" s="95">
        <v>0</v>
      </c>
      <c r="M17" s="95">
        <v>1</v>
      </c>
      <c r="N17" s="94">
        <v>1</v>
      </c>
      <c r="O17" s="95">
        <v>1</v>
      </c>
      <c r="P17" s="95">
        <v>1</v>
      </c>
      <c r="Q17" s="95">
        <v>1</v>
      </c>
      <c r="R17" s="95">
        <v>1</v>
      </c>
      <c r="S17" s="95">
        <v>1</v>
      </c>
      <c r="T17" s="95">
        <v>0</v>
      </c>
      <c r="U17" s="21">
        <f>SUM(D18:T18)/60</f>
        <v>12.533333333333333</v>
      </c>
      <c r="V17" s="21">
        <f>SUM(D17:T17)</f>
        <v>12</v>
      </c>
      <c r="W17" s="23">
        <f>17-V17</f>
        <v>5</v>
      </c>
      <c r="X17" s="114"/>
      <c r="Y17" s="114"/>
      <c r="Z17" s="114"/>
      <c r="AA17" s="114"/>
      <c r="AB17" s="114"/>
      <c r="AC17" s="114"/>
      <c r="AD17" s="114"/>
      <c r="AE17" s="114"/>
      <c r="AF17" s="21">
        <f>V17/17</f>
        <v>0.70588235294117652</v>
      </c>
      <c r="AG17" s="6"/>
      <c r="AH17" s="6"/>
    </row>
    <row r="18" ht="14.25">
      <c r="A18" s="91"/>
      <c r="B18" s="92"/>
      <c r="C18" s="92"/>
      <c r="D18" s="93">
        <v>31</v>
      </c>
      <c r="E18" s="95">
        <v>48</v>
      </c>
      <c r="F18" s="95">
        <v>49</v>
      </c>
      <c r="G18" s="95">
        <v>51</v>
      </c>
      <c r="H18" s="94">
        <v>51</v>
      </c>
      <c r="I18" s="95">
        <v>77</v>
      </c>
      <c r="J18" s="95">
        <v>20</v>
      </c>
      <c r="K18" s="95">
        <v>70</v>
      </c>
      <c r="L18" s="95">
        <v>37</v>
      </c>
      <c r="M18" s="95">
        <v>39</v>
      </c>
      <c r="N18" s="94">
        <v>34</v>
      </c>
      <c r="O18" s="95">
        <v>43</v>
      </c>
      <c r="P18" s="95">
        <v>45</v>
      </c>
      <c r="Q18" s="95">
        <v>61</v>
      </c>
      <c r="R18" s="95">
        <v>20</v>
      </c>
      <c r="S18" s="95">
        <v>35</v>
      </c>
      <c r="T18" s="95">
        <v>41</v>
      </c>
      <c r="U18" s="20"/>
      <c r="V18" s="20"/>
      <c r="W18" s="94"/>
      <c r="X18" s="14"/>
      <c r="Y18" s="14"/>
      <c r="Z18" s="14"/>
      <c r="AA18" s="14"/>
      <c r="AB18" s="14"/>
      <c r="AC18" s="14"/>
      <c r="AD18" s="14"/>
      <c r="AE18" s="14"/>
      <c r="AF18" s="20"/>
      <c r="AG18" s="6">
        <f>AVERAGE(AF15:AF18)*30</f>
        <v>19.411764705882355</v>
      </c>
      <c r="AH18" s="6"/>
    </row>
    <row r="19" ht="14.25">
      <c r="A19" s="87">
        <v>45426.375</v>
      </c>
      <c r="B19" s="88" t="s">
        <v>71</v>
      </c>
      <c r="C19" s="88" t="s">
        <v>89</v>
      </c>
      <c r="D19" s="93">
        <v>1</v>
      </c>
      <c r="E19" s="95">
        <v>1</v>
      </c>
      <c r="F19" s="95">
        <v>1</v>
      </c>
      <c r="G19" s="95">
        <v>0</v>
      </c>
      <c r="H19" s="94">
        <v>1</v>
      </c>
      <c r="I19" s="93">
        <v>1</v>
      </c>
      <c r="J19" s="95">
        <v>1</v>
      </c>
      <c r="K19" s="95">
        <v>1</v>
      </c>
      <c r="L19" s="95">
        <v>0</v>
      </c>
      <c r="M19" s="95">
        <v>1</v>
      </c>
      <c r="N19" s="94">
        <v>0</v>
      </c>
      <c r="O19" s="93">
        <v>0</v>
      </c>
      <c r="P19" s="95">
        <v>1</v>
      </c>
      <c r="Q19" s="95">
        <v>0</v>
      </c>
      <c r="R19" s="95">
        <v>1</v>
      </c>
      <c r="S19" s="95">
        <v>1</v>
      </c>
      <c r="T19" s="94">
        <v>0</v>
      </c>
      <c r="U19" s="21">
        <f>SUM(D20:T20)/60</f>
        <v>12.1</v>
      </c>
      <c r="V19" s="21">
        <f>SUM(D19:T19)</f>
        <v>11</v>
      </c>
      <c r="W19" s="21">
        <f>17-V19</f>
        <v>6</v>
      </c>
      <c r="X19" s="123">
        <v>0</v>
      </c>
      <c r="Y19" s="123">
        <v>7</v>
      </c>
      <c r="Z19" s="123">
        <v>1</v>
      </c>
      <c r="AA19" s="123">
        <v>0</v>
      </c>
      <c r="AB19" s="123">
        <v>1</v>
      </c>
      <c r="AC19" s="123">
        <v>0</v>
      </c>
      <c r="AD19" s="123">
        <v>0</v>
      </c>
      <c r="AE19" s="123">
        <v>0</v>
      </c>
      <c r="AF19" s="21">
        <f>V19/17</f>
        <v>0.6470588235294118</v>
      </c>
      <c r="AG19" s="6"/>
    </row>
    <row r="20" ht="14.25">
      <c r="A20" s="91"/>
      <c r="B20" s="92"/>
      <c r="C20" s="92"/>
      <c r="D20" s="93">
        <v>17</v>
      </c>
      <c r="E20" s="95">
        <v>51</v>
      </c>
      <c r="F20" s="95">
        <v>24</v>
      </c>
      <c r="G20" s="95">
        <v>64</v>
      </c>
      <c r="H20" s="94">
        <v>18</v>
      </c>
      <c r="I20" s="93">
        <v>37</v>
      </c>
      <c r="J20" s="95">
        <v>30</v>
      </c>
      <c r="K20" s="95">
        <v>61</v>
      </c>
      <c r="L20" s="95">
        <v>67</v>
      </c>
      <c r="M20" s="95">
        <v>25</v>
      </c>
      <c r="N20" s="94">
        <v>49</v>
      </c>
      <c r="O20" s="93">
        <v>78</v>
      </c>
      <c r="P20" s="6">
        <v>75</v>
      </c>
      <c r="Q20" s="6">
        <v>30</v>
      </c>
      <c r="R20" s="6">
        <v>40</v>
      </c>
      <c r="S20" s="6">
        <v>22</v>
      </c>
      <c r="T20" s="94">
        <v>38</v>
      </c>
      <c r="U20" s="20"/>
      <c r="V20" s="20"/>
      <c r="W20" s="20"/>
      <c r="X20" s="124"/>
      <c r="Y20" s="124"/>
      <c r="Z20" s="124"/>
      <c r="AA20" s="124"/>
      <c r="AB20" s="124"/>
      <c r="AC20" s="124"/>
      <c r="AD20" s="124"/>
      <c r="AE20" s="124"/>
      <c r="AF20" s="20"/>
      <c r="AG20" s="6"/>
    </row>
    <row r="21" ht="14.25">
      <c r="A21" s="87">
        <v>45426.375</v>
      </c>
      <c r="B21" s="88" t="s">
        <v>71</v>
      </c>
      <c r="C21" s="88" t="s">
        <v>90</v>
      </c>
      <c r="D21" s="93">
        <v>1</v>
      </c>
      <c r="E21" s="95">
        <v>1</v>
      </c>
      <c r="F21" s="95">
        <v>1</v>
      </c>
      <c r="G21" s="95">
        <v>0</v>
      </c>
      <c r="H21" s="94">
        <v>1</v>
      </c>
      <c r="I21" s="93">
        <v>1</v>
      </c>
      <c r="J21" s="95">
        <v>1</v>
      </c>
      <c r="K21" s="95">
        <v>0</v>
      </c>
      <c r="L21" s="95">
        <v>1</v>
      </c>
      <c r="M21" s="95">
        <v>1</v>
      </c>
      <c r="N21" s="94">
        <v>1</v>
      </c>
      <c r="O21" s="93">
        <v>1</v>
      </c>
      <c r="P21" s="95">
        <v>1</v>
      </c>
      <c r="Q21" s="95">
        <v>1</v>
      </c>
      <c r="R21" s="95">
        <v>1</v>
      </c>
      <c r="S21" s="95">
        <v>1</v>
      </c>
      <c r="T21" s="94">
        <v>0</v>
      </c>
      <c r="U21" s="21">
        <f>SUM(D22:T22)/60</f>
        <v>9.0666666666666664</v>
      </c>
      <c r="V21" s="21">
        <f>SUM(D21:T21)</f>
        <v>14</v>
      </c>
      <c r="W21" s="21">
        <f>17-V21</f>
        <v>3</v>
      </c>
      <c r="X21" s="124"/>
      <c r="Y21" s="124"/>
      <c r="Z21" s="124"/>
      <c r="AA21" s="124"/>
      <c r="AB21" s="124"/>
      <c r="AC21" s="124"/>
      <c r="AD21" s="124"/>
      <c r="AE21" s="124"/>
      <c r="AF21" s="21">
        <f>V21/17</f>
        <v>0.82352941176470584</v>
      </c>
      <c r="AG21" s="6"/>
    </row>
    <row r="22" ht="14.25">
      <c r="A22" s="91"/>
      <c r="B22" s="92"/>
      <c r="C22" s="92"/>
      <c r="D22" s="93">
        <v>33</v>
      </c>
      <c r="E22" s="95">
        <v>67</v>
      </c>
      <c r="F22" s="95">
        <v>14</v>
      </c>
      <c r="G22" s="95">
        <v>41</v>
      </c>
      <c r="H22" s="94">
        <v>67</v>
      </c>
      <c r="I22" s="93">
        <v>32</v>
      </c>
      <c r="J22" s="95">
        <v>29</v>
      </c>
      <c r="K22" s="95">
        <v>30</v>
      </c>
      <c r="L22" s="95">
        <v>27</v>
      </c>
      <c r="M22" s="95">
        <v>19</v>
      </c>
      <c r="N22" s="94">
        <v>11</v>
      </c>
      <c r="O22" s="93">
        <v>31</v>
      </c>
      <c r="P22" s="95">
        <v>24</v>
      </c>
      <c r="Q22" s="95">
        <v>24</v>
      </c>
      <c r="R22" s="95">
        <v>34</v>
      </c>
      <c r="S22" s="95">
        <v>22</v>
      </c>
      <c r="T22" s="94">
        <v>39</v>
      </c>
      <c r="U22" s="20"/>
      <c r="V22" s="20"/>
      <c r="W22" s="20"/>
      <c r="X22" s="125"/>
      <c r="Y22" s="125"/>
      <c r="Z22" s="125"/>
      <c r="AA22" s="125"/>
      <c r="AB22" s="125"/>
      <c r="AC22" s="125"/>
      <c r="AD22" s="125"/>
      <c r="AE22" s="125"/>
      <c r="AF22" s="20"/>
      <c r="AG22" s="6">
        <f>AVERAGE(AF19:AF22)*30</f>
        <v>22.058823529411768</v>
      </c>
    </row>
    <row r="23" ht="14.25">
      <c r="A23" s="87">
        <v>45431.375</v>
      </c>
      <c r="B23" s="88" t="s">
        <v>70</v>
      </c>
      <c r="C23" s="88" t="s">
        <v>89</v>
      </c>
      <c r="D23" s="93">
        <v>1</v>
      </c>
      <c r="E23" s="95">
        <v>1</v>
      </c>
      <c r="F23" s="95">
        <v>0</v>
      </c>
      <c r="G23" s="95">
        <v>1</v>
      </c>
      <c r="H23" s="94">
        <v>1</v>
      </c>
      <c r="I23" s="93">
        <v>1</v>
      </c>
      <c r="J23" s="95">
        <v>1</v>
      </c>
      <c r="K23" s="95">
        <v>1</v>
      </c>
      <c r="L23" s="95">
        <v>0</v>
      </c>
      <c r="M23" s="95">
        <v>1</v>
      </c>
      <c r="N23" s="94">
        <v>1</v>
      </c>
      <c r="O23" s="93">
        <v>1</v>
      </c>
      <c r="P23" s="95">
        <v>1</v>
      </c>
      <c r="Q23" s="95">
        <v>1</v>
      </c>
      <c r="R23" s="95">
        <v>0</v>
      </c>
      <c r="S23" s="95">
        <v>1</v>
      </c>
      <c r="T23" s="94">
        <v>1</v>
      </c>
      <c r="U23" s="21">
        <f>SUM(D24:T24)/60</f>
        <v>9.75</v>
      </c>
      <c r="V23" s="21">
        <f>SUM(D23:T23)</f>
        <v>14</v>
      </c>
      <c r="W23" s="21">
        <f>17-V23</f>
        <v>3</v>
      </c>
      <c r="X23" s="123">
        <v>0</v>
      </c>
      <c r="Y23" s="123">
        <v>5</v>
      </c>
      <c r="Z23" s="123">
        <v>1</v>
      </c>
      <c r="AA23" s="123">
        <v>0</v>
      </c>
      <c r="AB23" s="123">
        <v>2</v>
      </c>
      <c r="AC23" s="123">
        <v>0</v>
      </c>
      <c r="AD23" s="123">
        <v>0</v>
      </c>
      <c r="AE23" s="123">
        <v>0</v>
      </c>
      <c r="AF23" s="21">
        <f>V23/17</f>
        <v>0.82352941176470584</v>
      </c>
      <c r="AG23" s="6"/>
    </row>
    <row r="24" ht="14.25">
      <c r="A24" s="91"/>
      <c r="B24" s="92"/>
      <c r="C24" s="92"/>
      <c r="D24" s="93">
        <v>17</v>
      </c>
      <c r="E24" s="95">
        <v>58</v>
      </c>
      <c r="F24" s="95">
        <v>55</v>
      </c>
      <c r="G24" s="95">
        <v>16</v>
      </c>
      <c r="H24" s="94">
        <v>16</v>
      </c>
      <c r="I24" s="93">
        <v>29</v>
      </c>
      <c r="J24" s="95">
        <v>46</v>
      </c>
      <c r="K24" s="95">
        <v>66</v>
      </c>
      <c r="L24" s="95">
        <v>27</v>
      </c>
      <c r="M24" s="95">
        <v>15</v>
      </c>
      <c r="N24" s="94">
        <v>41</v>
      </c>
      <c r="O24" s="93">
        <v>13</v>
      </c>
      <c r="P24" s="95">
        <v>41</v>
      </c>
      <c r="Q24" s="95">
        <v>26</v>
      </c>
      <c r="R24" s="95">
        <v>76</v>
      </c>
      <c r="S24" s="95">
        <v>20</v>
      </c>
      <c r="T24" s="94">
        <v>23</v>
      </c>
      <c r="U24" s="20"/>
      <c r="V24" s="20"/>
      <c r="W24" s="20"/>
      <c r="X24" s="124"/>
      <c r="Y24" s="124"/>
      <c r="Z24" s="124"/>
      <c r="AA24" s="124"/>
      <c r="AB24" s="124"/>
      <c r="AC24" s="124"/>
      <c r="AD24" s="124"/>
      <c r="AE24" s="124"/>
      <c r="AF24" s="20"/>
      <c r="AG24" s="6"/>
    </row>
    <row r="25" ht="14.25">
      <c r="A25" s="87">
        <v>45431.375</v>
      </c>
      <c r="B25" s="88" t="s">
        <v>70</v>
      </c>
      <c r="C25" s="88" t="s">
        <v>90</v>
      </c>
      <c r="D25" s="93">
        <v>1</v>
      </c>
      <c r="E25" s="95">
        <v>0</v>
      </c>
      <c r="F25" s="95">
        <v>1</v>
      </c>
      <c r="G25" s="95">
        <v>1</v>
      </c>
      <c r="H25" s="94">
        <v>0</v>
      </c>
      <c r="I25" s="93">
        <v>1</v>
      </c>
      <c r="J25" s="95">
        <v>1</v>
      </c>
      <c r="K25" s="95">
        <v>1</v>
      </c>
      <c r="L25" s="95">
        <v>1</v>
      </c>
      <c r="M25" s="95">
        <v>1</v>
      </c>
      <c r="N25" s="94">
        <v>0</v>
      </c>
      <c r="O25" s="93">
        <v>0</v>
      </c>
      <c r="P25" s="95">
        <v>1</v>
      </c>
      <c r="Q25" s="95">
        <v>1</v>
      </c>
      <c r="R25" s="95">
        <v>1</v>
      </c>
      <c r="S25" s="95">
        <v>0</v>
      </c>
      <c r="T25" s="94">
        <v>1</v>
      </c>
      <c r="U25" s="21">
        <f>SUM(D26:T26)/60</f>
        <v>9.75</v>
      </c>
      <c r="V25" s="21">
        <f>SUM(D25:T25)</f>
        <v>12</v>
      </c>
      <c r="W25" s="21">
        <f>17-V25</f>
        <v>5</v>
      </c>
      <c r="X25" s="124"/>
      <c r="Y25" s="124"/>
      <c r="Z25" s="124"/>
      <c r="AA25" s="124"/>
      <c r="AB25" s="124"/>
      <c r="AC25" s="124"/>
      <c r="AD25" s="124"/>
      <c r="AE25" s="124"/>
      <c r="AF25" s="21">
        <f>V25/17</f>
        <v>0.70588235294117652</v>
      </c>
      <c r="AG25" s="6"/>
    </row>
    <row r="26" ht="14.25">
      <c r="A26" s="91"/>
      <c r="B26" s="92"/>
      <c r="C26" s="92"/>
      <c r="D26" s="93">
        <v>17</v>
      </c>
      <c r="E26" s="95">
        <v>41</v>
      </c>
      <c r="F26" s="95">
        <v>22</v>
      </c>
      <c r="G26" s="95">
        <v>30</v>
      </c>
      <c r="H26" s="94">
        <v>64</v>
      </c>
      <c r="I26" s="93">
        <v>17</v>
      </c>
      <c r="J26" s="95">
        <v>36</v>
      </c>
      <c r="K26" s="95">
        <v>40</v>
      </c>
      <c r="L26" s="95">
        <v>10</v>
      </c>
      <c r="M26" s="95">
        <v>67</v>
      </c>
      <c r="N26" s="94">
        <v>33</v>
      </c>
      <c r="O26" s="93">
        <v>18</v>
      </c>
      <c r="P26" s="95">
        <v>27</v>
      </c>
      <c r="Q26" s="95">
        <v>40</v>
      </c>
      <c r="R26" s="95">
        <v>55</v>
      </c>
      <c r="S26" s="95">
        <v>43</v>
      </c>
      <c r="T26" s="94">
        <v>25</v>
      </c>
      <c r="U26" s="20"/>
      <c r="V26" s="20"/>
      <c r="W26" s="20"/>
      <c r="X26" s="125"/>
      <c r="Y26" s="125"/>
      <c r="Z26" s="125"/>
      <c r="AA26" s="125"/>
      <c r="AB26" s="125"/>
      <c r="AC26" s="125"/>
      <c r="AD26" s="125"/>
      <c r="AE26" s="125"/>
      <c r="AF26" s="20"/>
      <c r="AG26" s="6">
        <f>AVERAGE(AF23:AF26)*30</f>
        <v>22.941176470588232</v>
      </c>
    </row>
    <row r="27" ht="14.25">
      <c r="A27" s="87">
        <v>45431.375</v>
      </c>
      <c r="B27" s="88" t="s">
        <v>72</v>
      </c>
      <c r="C27" s="88" t="s">
        <v>89</v>
      </c>
      <c r="D27" s="93">
        <v>1</v>
      </c>
      <c r="E27" s="95">
        <v>0</v>
      </c>
      <c r="F27" s="95">
        <v>1</v>
      </c>
      <c r="G27" s="95">
        <v>1</v>
      </c>
      <c r="H27" s="94">
        <v>0</v>
      </c>
      <c r="I27" s="93">
        <v>0</v>
      </c>
      <c r="J27" s="95">
        <v>0</v>
      </c>
      <c r="K27" s="95">
        <v>1</v>
      </c>
      <c r="L27" s="95">
        <v>0</v>
      </c>
      <c r="M27" s="95">
        <v>1</v>
      </c>
      <c r="N27" s="94">
        <v>0</v>
      </c>
      <c r="O27" s="93">
        <v>1</v>
      </c>
      <c r="P27" s="95">
        <v>1</v>
      </c>
      <c r="Q27" s="95">
        <v>0</v>
      </c>
      <c r="R27" s="95">
        <v>1</v>
      </c>
      <c r="S27" s="95">
        <v>0</v>
      </c>
      <c r="T27" s="94">
        <v>0</v>
      </c>
      <c r="U27" s="21">
        <f>SUM(D28:T28)/60</f>
        <v>13.366666666666667</v>
      </c>
      <c r="V27" s="21">
        <f>SUM(D27:T27)</f>
        <v>8</v>
      </c>
      <c r="W27" s="21">
        <f>17-V27</f>
        <v>9</v>
      </c>
      <c r="X27" s="123">
        <v>1</v>
      </c>
      <c r="Y27" s="123">
        <v>7</v>
      </c>
      <c r="Z27" s="123">
        <v>1</v>
      </c>
      <c r="AA27" s="123">
        <v>0</v>
      </c>
      <c r="AB27" s="123">
        <v>1</v>
      </c>
      <c r="AC27" s="123">
        <v>0</v>
      </c>
      <c r="AD27" s="123">
        <v>0</v>
      </c>
      <c r="AE27" s="123">
        <v>2</v>
      </c>
      <c r="AF27" s="21">
        <f>V27/17</f>
        <v>0.47058823529411764</v>
      </c>
      <c r="AG27" s="6"/>
    </row>
    <row r="28" ht="14.25">
      <c r="A28" s="91"/>
      <c r="B28" s="92"/>
      <c r="C28" s="92"/>
      <c r="D28" s="93">
        <v>17</v>
      </c>
      <c r="E28" s="95">
        <v>56</v>
      </c>
      <c r="F28" s="95">
        <v>78</v>
      </c>
      <c r="G28" s="95">
        <v>65</v>
      </c>
      <c r="H28" s="94">
        <v>19</v>
      </c>
      <c r="I28" s="93">
        <v>55</v>
      </c>
      <c r="J28" s="95">
        <v>51</v>
      </c>
      <c r="K28" s="95">
        <v>73</v>
      </c>
      <c r="L28" s="95">
        <v>32</v>
      </c>
      <c r="M28" s="95">
        <v>19</v>
      </c>
      <c r="N28" s="94">
        <v>34</v>
      </c>
      <c r="O28" s="93">
        <v>38</v>
      </c>
      <c r="P28" s="95">
        <v>45</v>
      </c>
      <c r="Q28" s="95">
        <v>32</v>
      </c>
      <c r="R28" s="95">
        <v>27</v>
      </c>
      <c r="S28" s="95">
        <v>65</v>
      </c>
      <c r="T28" s="94">
        <v>96</v>
      </c>
      <c r="U28" s="20"/>
      <c r="V28" s="20"/>
      <c r="W28" s="20"/>
      <c r="X28" s="124"/>
      <c r="Y28" s="124"/>
      <c r="Z28" s="124"/>
      <c r="AA28" s="124"/>
      <c r="AB28" s="124"/>
      <c r="AC28" s="124"/>
      <c r="AD28" s="124"/>
      <c r="AE28" s="124"/>
      <c r="AF28" s="20"/>
      <c r="AG28" s="6"/>
    </row>
    <row r="29" ht="14.25">
      <c r="A29" s="87">
        <v>45431.375</v>
      </c>
      <c r="B29" s="88" t="s">
        <v>72</v>
      </c>
      <c r="C29" s="88" t="s">
        <v>90</v>
      </c>
      <c r="D29" s="93">
        <v>1</v>
      </c>
      <c r="E29" s="95">
        <v>1</v>
      </c>
      <c r="F29" s="95">
        <v>1</v>
      </c>
      <c r="G29" s="95">
        <v>0</v>
      </c>
      <c r="H29" s="94">
        <v>1</v>
      </c>
      <c r="I29" s="93">
        <v>1</v>
      </c>
      <c r="J29" s="95">
        <v>1</v>
      </c>
      <c r="K29" s="95">
        <v>0</v>
      </c>
      <c r="L29" s="95">
        <v>1</v>
      </c>
      <c r="M29" s="95">
        <v>1</v>
      </c>
      <c r="N29" s="94">
        <v>1</v>
      </c>
      <c r="O29" s="93">
        <v>1</v>
      </c>
      <c r="P29" s="95">
        <v>0</v>
      </c>
      <c r="Q29" s="95">
        <v>1</v>
      </c>
      <c r="R29" s="95">
        <v>1</v>
      </c>
      <c r="S29" s="95">
        <v>1</v>
      </c>
      <c r="T29" s="94">
        <v>1</v>
      </c>
      <c r="U29" s="21">
        <f>SUM(D30:T30)/60</f>
        <v>12.333333333333334</v>
      </c>
      <c r="V29" s="21">
        <f>SUM(D29:T29)</f>
        <v>14</v>
      </c>
      <c r="W29" s="21">
        <f>17-V29</f>
        <v>3</v>
      </c>
      <c r="X29" s="124"/>
      <c r="Y29" s="124"/>
      <c r="Z29" s="124"/>
      <c r="AA29" s="124"/>
      <c r="AB29" s="124"/>
      <c r="AC29" s="124"/>
      <c r="AD29" s="124"/>
      <c r="AE29" s="124"/>
      <c r="AF29" s="21">
        <f>V29/17</f>
        <v>0.82352941176470584</v>
      </c>
      <c r="AG29" s="6"/>
    </row>
    <row r="30" ht="14.25">
      <c r="A30" s="91"/>
      <c r="B30" s="92"/>
      <c r="C30" s="92"/>
      <c r="D30" s="93">
        <v>15</v>
      </c>
      <c r="E30" s="95">
        <v>29</v>
      </c>
      <c r="F30" s="95">
        <v>23</v>
      </c>
      <c r="G30" s="95">
        <v>153</v>
      </c>
      <c r="H30" s="94">
        <v>24</v>
      </c>
      <c r="I30" s="93">
        <v>42</v>
      </c>
      <c r="J30" s="95">
        <v>63</v>
      </c>
      <c r="K30" s="95">
        <v>36</v>
      </c>
      <c r="L30" s="95">
        <v>21</v>
      </c>
      <c r="M30" s="95">
        <v>42</v>
      </c>
      <c r="N30" s="94">
        <v>25</v>
      </c>
      <c r="O30" s="93">
        <v>38</v>
      </c>
      <c r="P30" s="95">
        <v>97</v>
      </c>
      <c r="Q30" s="95">
        <v>28</v>
      </c>
      <c r="R30" s="95">
        <v>36</v>
      </c>
      <c r="S30" s="95">
        <v>27</v>
      </c>
      <c r="T30" s="94">
        <v>41</v>
      </c>
      <c r="U30" s="20"/>
      <c r="V30" s="20"/>
      <c r="W30" s="20"/>
      <c r="X30" s="125"/>
      <c r="Y30" s="125"/>
      <c r="Z30" s="125"/>
      <c r="AA30" s="125"/>
      <c r="AB30" s="125"/>
      <c r="AC30" s="125"/>
      <c r="AD30" s="125"/>
      <c r="AE30" s="125"/>
      <c r="AF30" s="20"/>
      <c r="AG30" s="6">
        <f>AVERAGE(AF27:AF30)*30</f>
        <v>19.411764705882351</v>
      </c>
    </row>
    <row r="31" ht="14.25">
      <c r="A31" s="87">
        <v>45444.708333333336</v>
      </c>
      <c r="B31" s="88" t="s">
        <v>73</v>
      </c>
      <c r="C31" s="88" t="s">
        <v>89</v>
      </c>
      <c r="D31" s="93">
        <v>1</v>
      </c>
      <c r="E31" s="95">
        <v>1</v>
      </c>
      <c r="F31" s="95">
        <v>1</v>
      </c>
      <c r="G31" s="95">
        <v>1</v>
      </c>
      <c r="H31" s="94">
        <v>1</v>
      </c>
      <c r="I31" s="93">
        <v>1</v>
      </c>
      <c r="J31" s="95">
        <v>1</v>
      </c>
      <c r="K31" s="95">
        <v>1</v>
      </c>
      <c r="L31" s="95">
        <v>0</v>
      </c>
      <c r="M31" s="95">
        <v>0</v>
      </c>
      <c r="N31" s="94">
        <v>0</v>
      </c>
      <c r="O31" s="93">
        <v>1</v>
      </c>
      <c r="P31" s="95">
        <v>1</v>
      </c>
      <c r="Q31" s="95">
        <v>1</v>
      </c>
      <c r="R31" s="95">
        <v>1</v>
      </c>
      <c r="S31" s="95">
        <v>1</v>
      </c>
      <c r="T31" s="94">
        <v>1</v>
      </c>
      <c r="U31" s="21">
        <f>SUM(D32:T32)/60</f>
        <v>10.533333333333333</v>
      </c>
      <c r="V31" s="21">
        <f>SUM(D31:T31)</f>
        <v>14</v>
      </c>
      <c r="W31" s="21">
        <f>17-V31</f>
        <v>3</v>
      </c>
      <c r="X31" s="123">
        <v>0</v>
      </c>
      <c r="Y31" s="123">
        <v>4</v>
      </c>
      <c r="Z31" s="123">
        <v>0</v>
      </c>
      <c r="AA31" s="123">
        <v>0</v>
      </c>
      <c r="AB31" s="123">
        <v>1</v>
      </c>
      <c r="AC31" s="123">
        <v>0</v>
      </c>
      <c r="AD31" s="123">
        <v>1</v>
      </c>
      <c r="AE31" s="123">
        <v>0</v>
      </c>
      <c r="AF31" s="21">
        <f>V31/17</f>
        <v>0.82352941176470584</v>
      </c>
      <c r="AG31" s="6"/>
    </row>
    <row r="32" ht="14.25">
      <c r="A32" s="91"/>
      <c r="B32" s="92"/>
      <c r="C32" s="92"/>
      <c r="D32" s="93">
        <v>52</v>
      </c>
      <c r="E32" s="95">
        <v>17</v>
      </c>
      <c r="F32" s="95">
        <v>33</v>
      </c>
      <c r="G32" s="95">
        <v>22</v>
      </c>
      <c r="H32" s="94">
        <v>15</v>
      </c>
      <c r="I32" s="93">
        <v>29</v>
      </c>
      <c r="J32" s="95">
        <v>30</v>
      </c>
      <c r="K32" s="95">
        <v>23</v>
      </c>
      <c r="L32" s="95">
        <v>52</v>
      </c>
      <c r="M32" s="95">
        <v>52</v>
      </c>
      <c r="N32" s="94">
        <v>61</v>
      </c>
      <c r="O32" s="93">
        <v>28</v>
      </c>
      <c r="P32" s="95">
        <v>65</v>
      </c>
      <c r="Q32" s="95">
        <v>16</v>
      </c>
      <c r="R32" s="95">
        <v>69</v>
      </c>
      <c r="S32" s="95">
        <v>23</v>
      </c>
      <c r="T32" s="94">
        <v>45</v>
      </c>
      <c r="U32" s="20"/>
      <c r="V32" s="20"/>
      <c r="W32" s="20"/>
      <c r="X32" s="124"/>
      <c r="Y32" s="124"/>
      <c r="Z32" s="124"/>
      <c r="AA32" s="124"/>
      <c r="AB32" s="124"/>
      <c r="AC32" s="124"/>
      <c r="AD32" s="124"/>
      <c r="AE32" s="124"/>
      <c r="AF32" s="20"/>
      <c r="AG32" s="6"/>
    </row>
    <row r="33" ht="14.25">
      <c r="A33" s="87">
        <v>45444.708333333336</v>
      </c>
      <c r="B33" s="88" t="s">
        <v>73</v>
      </c>
      <c r="C33" s="88" t="s">
        <v>90</v>
      </c>
      <c r="D33" s="93">
        <v>1</v>
      </c>
      <c r="E33" s="95">
        <v>1</v>
      </c>
      <c r="F33" s="95">
        <v>1</v>
      </c>
      <c r="G33" s="95">
        <v>1</v>
      </c>
      <c r="H33" s="94">
        <v>1</v>
      </c>
      <c r="I33" s="93">
        <v>1</v>
      </c>
      <c r="J33" s="95">
        <v>1</v>
      </c>
      <c r="K33" s="95">
        <v>1</v>
      </c>
      <c r="L33" s="95">
        <v>0</v>
      </c>
      <c r="M33" s="95">
        <v>1</v>
      </c>
      <c r="N33" s="94">
        <v>0</v>
      </c>
      <c r="O33" s="93">
        <v>1</v>
      </c>
      <c r="P33" s="95">
        <v>1</v>
      </c>
      <c r="Q33" s="95">
        <v>1</v>
      </c>
      <c r="R33" s="95">
        <v>0</v>
      </c>
      <c r="S33" s="95">
        <v>1</v>
      </c>
      <c r="T33" s="94">
        <v>1</v>
      </c>
      <c r="U33" s="21">
        <f>SUM(D34:T34)/60</f>
        <v>9.3000000000000007</v>
      </c>
      <c r="V33" s="21">
        <f>SUM(D33:T33)</f>
        <v>14</v>
      </c>
      <c r="W33" s="21">
        <f>17-V33</f>
        <v>3</v>
      </c>
      <c r="X33" s="124"/>
      <c r="Y33" s="124"/>
      <c r="Z33" s="124"/>
      <c r="AA33" s="124"/>
      <c r="AB33" s="124"/>
      <c r="AC33" s="124"/>
      <c r="AD33" s="124"/>
      <c r="AE33" s="124"/>
      <c r="AF33" s="21">
        <f>V33/17</f>
        <v>0.82352941176470584</v>
      </c>
      <c r="AG33" s="6"/>
    </row>
    <row r="34" ht="14.25">
      <c r="A34" s="91"/>
      <c r="B34" s="92"/>
      <c r="C34" s="92"/>
      <c r="D34" s="93">
        <v>27</v>
      </c>
      <c r="E34" s="95">
        <v>22</v>
      </c>
      <c r="F34" s="95">
        <v>18</v>
      </c>
      <c r="G34" s="95">
        <v>27</v>
      </c>
      <c r="H34" s="94">
        <v>24</v>
      </c>
      <c r="I34" s="93">
        <v>21</v>
      </c>
      <c r="J34" s="95">
        <v>23</v>
      </c>
      <c r="K34" s="95">
        <v>34</v>
      </c>
      <c r="L34" s="95">
        <v>19</v>
      </c>
      <c r="M34" s="95">
        <v>33</v>
      </c>
      <c r="N34" s="94">
        <v>50</v>
      </c>
      <c r="O34" s="93">
        <v>33</v>
      </c>
      <c r="P34" s="95">
        <v>81</v>
      </c>
      <c r="Q34" s="95">
        <v>26</v>
      </c>
      <c r="R34" s="95">
        <v>74</v>
      </c>
      <c r="S34" s="95">
        <v>15</v>
      </c>
      <c r="T34" s="94">
        <v>31</v>
      </c>
      <c r="U34" s="20"/>
      <c r="V34" s="20"/>
      <c r="W34" s="20"/>
      <c r="X34" s="125"/>
      <c r="Y34" s="125"/>
      <c r="Z34" s="125"/>
      <c r="AA34" s="125"/>
      <c r="AB34" s="125"/>
      <c r="AC34" s="125"/>
      <c r="AD34" s="125"/>
      <c r="AE34" s="125"/>
      <c r="AF34" s="20"/>
      <c r="AG34" s="6">
        <f>AVERAGE(AF31:AF34)*30</f>
        <v>24.705882352941174</v>
      </c>
    </row>
    <row r="35" ht="14.25">
      <c r="A35" s="87">
        <v>45445.875</v>
      </c>
      <c r="B35" s="88" t="s">
        <v>74</v>
      </c>
      <c r="C35" s="88" t="s">
        <v>89</v>
      </c>
      <c r="D35" s="93">
        <v>1</v>
      </c>
      <c r="E35" s="95">
        <v>1</v>
      </c>
      <c r="F35" s="95">
        <v>1</v>
      </c>
      <c r="G35" s="95">
        <v>1</v>
      </c>
      <c r="H35" s="94">
        <v>1</v>
      </c>
      <c r="I35" s="93">
        <v>1</v>
      </c>
      <c r="J35" s="95">
        <v>1</v>
      </c>
      <c r="K35" s="95">
        <v>1</v>
      </c>
      <c r="L35" s="95">
        <v>1</v>
      </c>
      <c r="M35" s="95">
        <v>1</v>
      </c>
      <c r="N35" s="94">
        <v>1</v>
      </c>
      <c r="O35" s="93">
        <v>0</v>
      </c>
      <c r="P35" s="95">
        <v>1</v>
      </c>
      <c r="Q35" s="95">
        <v>1</v>
      </c>
      <c r="R35" s="95">
        <v>0</v>
      </c>
      <c r="S35" s="95">
        <v>1</v>
      </c>
      <c r="T35" s="94">
        <v>1</v>
      </c>
      <c r="U35" s="21">
        <f>SUM(D36:T36)/60</f>
        <v>9</v>
      </c>
      <c r="V35" s="21">
        <f>SUM(D35:T35)</f>
        <v>15</v>
      </c>
      <c r="W35" s="21">
        <f>17-V35</f>
        <v>2</v>
      </c>
      <c r="X35" s="123">
        <v>0</v>
      </c>
      <c r="Y35" s="123">
        <v>3</v>
      </c>
      <c r="Z35" s="123">
        <v>1</v>
      </c>
      <c r="AA35" s="123">
        <v>0</v>
      </c>
      <c r="AB35" s="123">
        <v>0</v>
      </c>
      <c r="AC35" s="123">
        <v>0</v>
      </c>
      <c r="AD35" s="123">
        <v>0</v>
      </c>
      <c r="AE35" s="123">
        <v>1</v>
      </c>
      <c r="AF35" s="21">
        <f>V35/17</f>
        <v>0.88235294117647056</v>
      </c>
      <c r="AG35" s="6"/>
    </row>
    <row r="36" ht="14.25">
      <c r="A36" s="91"/>
      <c r="B36" s="92"/>
      <c r="C36" s="92"/>
      <c r="D36" s="93">
        <v>22</v>
      </c>
      <c r="E36" s="95">
        <v>16</v>
      </c>
      <c r="F36" s="95">
        <v>30</v>
      </c>
      <c r="G36" s="95">
        <v>41</v>
      </c>
      <c r="H36" s="94">
        <v>23</v>
      </c>
      <c r="I36" s="93">
        <v>24</v>
      </c>
      <c r="J36" s="95">
        <v>44</v>
      </c>
      <c r="K36" s="95">
        <v>16</v>
      </c>
      <c r="L36" s="95">
        <v>23</v>
      </c>
      <c r="M36" s="95">
        <v>30</v>
      </c>
      <c r="N36" s="94">
        <v>19</v>
      </c>
      <c r="O36" s="93">
        <v>33</v>
      </c>
      <c r="P36" s="95">
        <v>27</v>
      </c>
      <c r="Q36" s="95">
        <v>57</v>
      </c>
      <c r="R36" s="95">
        <v>53</v>
      </c>
      <c r="S36" s="95">
        <v>56</v>
      </c>
      <c r="T36" s="94">
        <v>26</v>
      </c>
      <c r="U36" s="20"/>
      <c r="V36" s="20"/>
      <c r="W36" s="20"/>
      <c r="X36" s="124"/>
      <c r="Y36" s="124"/>
      <c r="Z36" s="124"/>
      <c r="AA36" s="124"/>
      <c r="AB36" s="124"/>
      <c r="AC36" s="124"/>
      <c r="AD36" s="124"/>
      <c r="AE36" s="124"/>
      <c r="AF36" s="20"/>
      <c r="AG36" s="6"/>
    </row>
    <row r="37" ht="14.25">
      <c r="A37" s="87">
        <v>45445.958333333336</v>
      </c>
      <c r="B37" s="88" t="s">
        <v>74</v>
      </c>
      <c r="C37" s="88" t="s">
        <v>90</v>
      </c>
      <c r="D37" s="93">
        <v>1</v>
      </c>
      <c r="E37" s="95">
        <v>0</v>
      </c>
      <c r="F37" s="95">
        <v>1</v>
      </c>
      <c r="G37" s="95">
        <v>0</v>
      </c>
      <c r="H37" s="94">
        <v>1</v>
      </c>
      <c r="I37" s="93">
        <v>1</v>
      </c>
      <c r="J37" s="95">
        <v>1</v>
      </c>
      <c r="K37" s="95">
        <v>1</v>
      </c>
      <c r="L37" s="95">
        <v>1</v>
      </c>
      <c r="M37" s="95">
        <v>1</v>
      </c>
      <c r="N37" s="94">
        <v>1</v>
      </c>
      <c r="O37" s="93">
        <v>1</v>
      </c>
      <c r="P37" s="95">
        <v>0</v>
      </c>
      <c r="Q37" s="95">
        <v>1</v>
      </c>
      <c r="R37" s="95">
        <v>1</v>
      </c>
      <c r="S37" s="95">
        <v>1</v>
      </c>
      <c r="T37" s="94">
        <v>1</v>
      </c>
      <c r="U37" s="21">
        <f>SUM(D38:T38)/60</f>
        <v>10.816666666666666</v>
      </c>
      <c r="V37" s="21">
        <f>SUM(D37:T37)</f>
        <v>14</v>
      </c>
      <c r="W37" s="21">
        <f>17-V37</f>
        <v>3</v>
      </c>
      <c r="X37" s="124"/>
      <c r="Y37" s="124"/>
      <c r="Z37" s="124"/>
      <c r="AA37" s="124"/>
      <c r="AB37" s="124"/>
      <c r="AC37" s="124"/>
      <c r="AD37" s="124"/>
      <c r="AE37" s="124"/>
      <c r="AF37" s="21">
        <f>V37/17</f>
        <v>0.82352941176470584</v>
      </c>
      <c r="AG37" s="6"/>
    </row>
    <row r="38" ht="14.25">
      <c r="A38" s="91"/>
      <c r="B38" s="92"/>
      <c r="C38" s="92"/>
      <c r="D38" s="93">
        <v>19</v>
      </c>
      <c r="E38" s="95">
        <v>74</v>
      </c>
      <c r="F38" s="95">
        <v>25</v>
      </c>
      <c r="G38" s="95">
        <v>31</v>
      </c>
      <c r="H38" s="94">
        <v>33</v>
      </c>
      <c r="I38" s="93">
        <v>21</v>
      </c>
      <c r="J38" s="95">
        <v>84</v>
      </c>
      <c r="K38" s="95">
        <v>57</v>
      </c>
      <c r="L38" s="95">
        <v>40</v>
      </c>
      <c r="M38" s="95">
        <v>25</v>
      </c>
      <c r="N38" s="94">
        <v>24</v>
      </c>
      <c r="O38" s="93">
        <v>37</v>
      </c>
      <c r="P38" s="95">
        <v>27</v>
      </c>
      <c r="Q38" s="95">
        <v>44</v>
      </c>
      <c r="R38" s="95">
        <v>51</v>
      </c>
      <c r="S38" s="95">
        <v>35</v>
      </c>
      <c r="T38" s="94">
        <v>22</v>
      </c>
      <c r="U38" s="20"/>
      <c r="V38" s="20"/>
      <c r="W38" s="20"/>
      <c r="X38" s="125"/>
      <c r="Y38" s="125"/>
      <c r="Z38" s="125"/>
      <c r="AA38" s="125"/>
      <c r="AB38" s="125"/>
      <c r="AC38" s="125"/>
      <c r="AD38" s="125"/>
      <c r="AE38" s="125"/>
      <c r="AF38" s="20"/>
      <c r="AG38" s="6">
        <f>AVERAGE(AF35:AF38)*30</f>
        <v>25.588235294117645</v>
      </c>
    </row>
    <row r="39" ht="14.25">
      <c r="A39" s="87">
        <v>45446.382638888892</v>
      </c>
      <c r="B39" s="88" t="s">
        <v>75</v>
      </c>
      <c r="C39" s="88" t="s">
        <v>89</v>
      </c>
      <c r="D39" s="93">
        <v>1</v>
      </c>
      <c r="E39" s="95">
        <v>1</v>
      </c>
      <c r="F39" s="95">
        <v>1</v>
      </c>
      <c r="G39" s="95">
        <v>1</v>
      </c>
      <c r="H39" s="94">
        <v>1</v>
      </c>
      <c r="I39" s="93">
        <v>0</v>
      </c>
      <c r="J39" s="95">
        <v>1</v>
      </c>
      <c r="K39" s="95">
        <v>1</v>
      </c>
      <c r="L39" s="95">
        <v>1</v>
      </c>
      <c r="M39" s="95">
        <v>1</v>
      </c>
      <c r="N39" s="94">
        <v>1</v>
      </c>
      <c r="O39" s="93">
        <v>1</v>
      </c>
      <c r="P39" s="95">
        <v>1</v>
      </c>
      <c r="Q39" s="95">
        <v>1</v>
      </c>
      <c r="R39" s="95">
        <v>1</v>
      </c>
      <c r="S39" s="95">
        <v>1</v>
      </c>
      <c r="T39" s="94">
        <v>1</v>
      </c>
      <c r="U39" s="21">
        <f>SUM(D40:T40)/60</f>
        <v>11.333333333333334</v>
      </c>
      <c r="V39" s="21">
        <f>SUM(D39:T39)</f>
        <v>16</v>
      </c>
      <c r="W39" s="21">
        <f>17-V39</f>
        <v>1</v>
      </c>
      <c r="X39" s="123">
        <v>0</v>
      </c>
      <c r="Y39" s="123">
        <v>1</v>
      </c>
      <c r="Z39" s="123">
        <v>1</v>
      </c>
      <c r="AA39" s="123">
        <v>0</v>
      </c>
      <c r="AB39" s="123">
        <v>0</v>
      </c>
      <c r="AC39" s="123">
        <v>0</v>
      </c>
      <c r="AD39" s="123">
        <v>0</v>
      </c>
      <c r="AE39" s="123">
        <v>0</v>
      </c>
      <c r="AF39" s="21">
        <f>V39/17</f>
        <v>0.94117647058823528</v>
      </c>
      <c r="AG39" s="6"/>
    </row>
    <row r="40" ht="14.25">
      <c r="A40" s="91"/>
      <c r="B40" s="92"/>
      <c r="C40" s="92"/>
      <c r="D40" s="93">
        <v>44</v>
      </c>
      <c r="E40" s="95">
        <v>30</v>
      </c>
      <c r="F40" s="95">
        <v>30</v>
      </c>
      <c r="G40" s="95">
        <v>58</v>
      </c>
      <c r="H40" s="94">
        <v>12</v>
      </c>
      <c r="I40" s="93">
        <v>38</v>
      </c>
      <c r="J40" s="95">
        <v>40</v>
      </c>
      <c r="K40" s="95">
        <v>58</v>
      </c>
      <c r="L40" s="95">
        <v>35</v>
      </c>
      <c r="M40" s="95">
        <v>29</v>
      </c>
      <c r="N40" s="94">
        <v>61</v>
      </c>
      <c r="O40" s="93">
        <v>43</v>
      </c>
      <c r="P40" s="95">
        <v>73</v>
      </c>
      <c r="Q40" s="95">
        <v>20</v>
      </c>
      <c r="R40" s="95">
        <v>61</v>
      </c>
      <c r="S40" s="95">
        <v>31</v>
      </c>
      <c r="T40" s="94">
        <v>17</v>
      </c>
      <c r="U40" s="20"/>
      <c r="V40" s="20"/>
      <c r="W40" s="20"/>
      <c r="X40" s="124"/>
      <c r="Y40" s="124"/>
      <c r="Z40" s="124"/>
      <c r="AA40" s="124"/>
      <c r="AB40" s="124"/>
      <c r="AC40" s="124"/>
      <c r="AD40" s="124"/>
      <c r="AE40" s="124"/>
      <c r="AF40" s="20"/>
      <c r="AG40" s="6"/>
    </row>
    <row r="41" ht="14.25">
      <c r="A41" s="87">
        <v>45446.382638888892</v>
      </c>
      <c r="B41" s="88" t="s">
        <v>75</v>
      </c>
      <c r="C41" s="88" t="s">
        <v>90</v>
      </c>
      <c r="D41" s="93">
        <v>1</v>
      </c>
      <c r="E41" s="95">
        <v>1</v>
      </c>
      <c r="F41" s="95">
        <v>1</v>
      </c>
      <c r="G41" s="95">
        <v>0</v>
      </c>
      <c r="H41" s="94">
        <v>1</v>
      </c>
      <c r="I41" s="93">
        <v>1</v>
      </c>
      <c r="J41" s="95">
        <v>1</v>
      </c>
      <c r="K41" s="95">
        <v>1</v>
      </c>
      <c r="L41" s="95">
        <v>1</v>
      </c>
      <c r="M41" s="95">
        <v>1</v>
      </c>
      <c r="N41" s="94">
        <v>1</v>
      </c>
      <c r="O41" s="93">
        <v>1</v>
      </c>
      <c r="P41" s="95">
        <v>1</v>
      </c>
      <c r="Q41" s="95">
        <v>1</v>
      </c>
      <c r="R41" s="95">
        <v>1</v>
      </c>
      <c r="S41" s="95">
        <v>1</v>
      </c>
      <c r="T41" s="94">
        <v>1</v>
      </c>
      <c r="U41" s="21">
        <f>SUM(D42:T42)/60</f>
        <v>12.9</v>
      </c>
      <c r="V41" s="21">
        <f>SUM(D41:T41)</f>
        <v>16</v>
      </c>
      <c r="W41" s="21">
        <f>17-V41</f>
        <v>1</v>
      </c>
      <c r="X41" s="124"/>
      <c r="Y41" s="124"/>
      <c r="Z41" s="124"/>
      <c r="AA41" s="124"/>
      <c r="AB41" s="124"/>
      <c r="AC41" s="124"/>
      <c r="AD41" s="124"/>
      <c r="AE41" s="124"/>
      <c r="AF41" s="21">
        <f>V41/17</f>
        <v>0.94117647058823528</v>
      </c>
      <c r="AG41" s="6"/>
    </row>
    <row r="42" ht="14.25">
      <c r="A42" s="91"/>
      <c r="B42" s="92"/>
      <c r="C42" s="92"/>
      <c r="D42" s="93">
        <v>27</v>
      </c>
      <c r="E42" s="95">
        <v>29</v>
      </c>
      <c r="F42" s="95">
        <v>37</v>
      </c>
      <c r="G42" s="95">
        <v>60</v>
      </c>
      <c r="H42" s="94">
        <v>29</v>
      </c>
      <c r="I42" s="93">
        <v>87</v>
      </c>
      <c r="J42" s="95">
        <v>51</v>
      </c>
      <c r="K42" s="95">
        <v>24</v>
      </c>
      <c r="L42" s="95">
        <v>51</v>
      </c>
      <c r="M42" s="95">
        <v>51</v>
      </c>
      <c r="N42" s="94">
        <v>21</v>
      </c>
      <c r="O42" s="93">
        <v>64</v>
      </c>
      <c r="P42" s="95">
        <v>65</v>
      </c>
      <c r="Q42" s="95">
        <v>39</v>
      </c>
      <c r="R42" s="95">
        <v>43</v>
      </c>
      <c r="S42" s="95">
        <v>28</v>
      </c>
      <c r="T42" s="94">
        <v>68</v>
      </c>
      <c r="U42" s="20"/>
      <c r="V42" s="20"/>
      <c r="W42" s="20"/>
      <c r="X42" s="125"/>
      <c r="Y42" s="125"/>
      <c r="Z42" s="125"/>
      <c r="AA42" s="125"/>
      <c r="AB42" s="125"/>
      <c r="AC42" s="125"/>
      <c r="AD42" s="125"/>
      <c r="AE42" s="125"/>
      <c r="AF42" s="20"/>
      <c r="AG42" s="6">
        <f>AVERAGE(AF39:AF42)*30</f>
        <v>28.235294117647058</v>
      </c>
    </row>
    <row r="43" ht="14.25">
      <c r="A43" s="87">
        <v>45447.757638888892</v>
      </c>
      <c r="B43" s="88" t="s">
        <v>76</v>
      </c>
      <c r="C43" s="88" t="s">
        <v>89</v>
      </c>
      <c r="D43" s="93">
        <v>1</v>
      </c>
      <c r="E43" s="95">
        <v>1</v>
      </c>
      <c r="F43" s="95">
        <v>1</v>
      </c>
      <c r="G43" s="95">
        <v>1</v>
      </c>
      <c r="H43" s="94">
        <v>1</v>
      </c>
      <c r="I43" s="93">
        <v>1</v>
      </c>
      <c r="J43" s="95">
        <v>1</v>
      </c>
      <c r="K43" s="95">
        <v>1</v>
      </c>
      <c r="L43" s="95">
        <v>1</v>
      </c>
      <c r="M43" s="95">
        <v>1</v>
      </c>
      <c r="N43" s="94">
        <v>1</v>
      </c>
      <c r="O43" s="93">
        <v>1</v>
      </c>
      <c r="P43" s="95">
        <v>1</v>
      </c>
      <c r="Q43" s="95">
        <v>1</v>
      </c>
      <c r="R43" s="95">
        <v>1</v>
      </c>
      <c r="S43" s="95">
        <v>1</v>
      </c>
      <c r="T43" s="94">
        <v>1</v>
      </c>
      <c r="U43" s="21">
        <f>SUM(D44:T44)/60</f>
        <v>8.1999999999999993</v>
      </c>
      <c r="V43" s="21">
        <f>SUM(D43:T43)</f>
        <v>17</v>
      </c>
      <c r="W43" s="21">
        <f>17-V43</f>
        <v>0</v>
      </c>
      <c r="X43" s="123">
        <v>0</v>
      </c>
      <c r="Y43" s="123">
        <v>3</v>
      </c>
      <c r="Z43" s="123">
        <v>0</v>
      </c>
      <c r="AA43" s="123">
        <v>0</v>
      </c>
      <c r="AB43" s="123">
        <v>0</v>
      </c>
      <c r="AC43" s="123">
        <v>0</v>
      </c>
      <c r="AD43" s="123">
        <v>0</v>
      </c>
      <c r="AE43" s="123">
        <v>0</v>
      </c>
      <c r="AF43" s="21">
        <f>V43/17</f>
        <v>1</v>
      </c>
      <c r="AG43" s="6"/>
    </row>
    <row r="44" ht="14.25">
      <c r="A44" s="91"/>
      <c r="B44" s="92"/>
      <c r="C44" s="92"/>
      <c r="D44" s="93">
        <v>21</v>
      </c>
      <c r="E44" s="95">
        <v>77</v>
      </c>
      <c r="F44" s="95">
        <v>21</v>
      </c>
      <c r="G44" s="95">
        <v>21</v>
      </c>
      <c r="H44" s="94">
        <v>19</v>
      </c>
      <c r="I44" s="93">
        <v>18</v>
      </c>
      <c r="J44" s="95">
        <v>27</v>
      </c>
      <c r="K44" s="95">
        <v>32</v>
      </c>
      <c r="L44" s="95">
        <v>33</v>
      </c>
      <c r="M44" s="95">
        <v>23</v>
      </c>
      <c r="N44" s="94">
        <v>36</v>
      </c>
      <c r="O44" s="93">
        <v>27</v>
      </c>
      <c r="P44" s="95">
        <v>37</v>
      </c>
      <c r="Q44" s="95">
        <v>28</v>
      </c>
      <c r="R44" s="95">
        <v>28</v>
      </c>
      <c r="S44" s="95">
        <v>23</v>
      </c>
      <c r="T44" s="94">
        <v>21</v>
      </c>
      <c r="U44" s="20"/>
      <c r="V44" s="20"/>
      <c r="W44" s="20"/>
      <c r="X44" s="124"/>
      <c r="Y44" s="124"/>
      <c r="Z44" s="124"/>
      <c r="AA44" s="124"/>
      <c r="AB44" s="124"/>
      <c r="AC44" s="124"/>
      <c r="AD44" s="124"/>
      <c r="AE44" s="124"/>
      <c r="AF44" s="20"/>
      <c r="AG44" s="6"/>
    </row>
    <row r="45" ht="14.25">
      <c r="A45" s="87">
        <v>45447.757638888892</v>
      </c>
      <c r="B45" s="88" t="s">
        <v>76</v>
      </c>
      <c r="C45" s="88" t="s">
        <v>90</v>
      </c>
      <c r="D45" s="93">
        <v>1</v>
      </c>
      <c r="E45" s="95">
        <v>1</v>
      </c>
      <c r="F45" s="95">
        <v>1</v>
      </c>
      <c r="G45" s="95">
        <v>0</v>
      </c>
      <c r="H45" s="94">
        <v>1</v>
      </c>
      <c r="I45" s="93">
        <v>1</v>
      </c>
      <c r="J45" s="95">
        <v>1</v>
      </c>
      <c r="K45" s="95">
        <v>0</v>
      </c>
      <c r="L45" s="95">
        <v>1</v>
      </c>
      <c r="M45" s="95">
        <v>1</v>
      </c>
      <c r="N45" s="94">
        <v>1</v>
      </c>
      <c r="O45" s="93">
        <v>1</v>
      </c>
      <c r="P45" s="95">
        <v>1</v>
      </c>
      <c r="Q45" s="95">
        <v>1</v>
      </c>
      <c r="R45" s="95">
        <v>1</v>
      </c>
      <c r="S45" s="95">
        <v>1</v>
      </c>
      <c r="T45" s="94">
        <v>0</v>
      </c>
      <c r="U45" s="21">
        <f>SUM(D46:T46)/60</f>
        <v>9.8333333333333339</v>
      </c>
      <c r="V45" s="21">
        <f>SUM(D45:T45)</f>
        <v>14</v>
      </c>
      <c r="W45" s="21">
        <f>17-V45</f>
        <v>3</v>
      </c>
      <c r="X45" s="124"/>
      <c r="Y45" s="124"/>
      <c r="Z45" s="124"/>
      <c r="AA45" s="124"/>
      <c r="AB45" s="124"/>
      <c r="AC45" s="124"/>
      <c r="AD45" s="124"/>
      <c r="AE45" s="124"/>
      <c r="AF45" s="21">
        <f>V45/17</f>
        <v>0.82352941176470584</v>
      </c>
      <c r="AG45" s="6"/>
    </row>
    <row r="46" ht="14.25">
      <c r="A46" s="91"/>
      <c r="B46" s="92"/>
      <c r="C46" s="92"/>
      <c r="D46" s="93">
        <v>32</v>
      </c>
      <c r="E46" s="95">
        <v>22</v>
      </c>
      <c r="F46" s="95">
        <v>15</v>
      </c>
      <c r="G46" s="95">
        <v>59</v>
      </c>
      <c r="H46" s="94">
        <v>37</v>
      </c>
      <c r="I46" s="93">
        <v>29</v>
      </c>
      <c r="J46" s="95">
        <v>29</v>
      </c>
      <c r="K46" s="95">
        <v>20</v>
      </c>
      <c r="L46" s="95">
        <v>26</v>
      </c>
      <c r="M46" s="95">
        <v>38</v>
      </c>
      <c r="N46" s="94">
        <v>31</v>
      </c>
      <c r="O46" s="93">
        <v>20</v>
      </c>
      <c r="P46" s="95">
        <v>25</v>
      </c>
      <c r="Q46" s="95">
        <v>40</v>
      </c>
      <c r="R46" s="95">
        <v>74</v>
      </c>
      <c r="S46" s="95">
        <v>63</v>
      </c>
      <c r="T46" s="94">
        <v>30</v>
      </c>
      <c r="U46" s="20"/>
      <c r="V46" s="20"/>
      <c r="W46" s="20"/>
      <c r="X46" s="125"/>
      <c r="Y46" s="125"/>
      <c r="Z46" s="125"/>
      <c r="AA46" s="125"/>
      <c r="AB46" s="125"/>
      <c r="AC46" s="125"/>
      <c r="AD46" s="125"/>
      <c r="AE46" s="125"/>
      <c r="AF46" s="20"/>
      <c r="AG46" s="6">
        <f>AVERAGE(AF43:AF46)*30</f>
        <v>27.352941176470587</v>
      </c>
    </row>
    <row r="47" ht="14.25">
      <c r="A47" s="87">
        <v>45450.757638888892</v>
      </c>
      <c r="B47" s="88" t="s">
        <v>77</v>
      </c>
      <c r="C47" s="88" t="s">
        <v>89</v>
      </c>
      <c r="D47" s="93">
        <v>0</v>
      </c>
      <c r="E47" s="95">
        <v>1</v>
      </c>
      <c r="F47" s="95">
        <v>1</v>
      </c>
      <c r="G47" s="95">
        <v>1</v>
      </c>
      <c r="H47" s="94">
        <v>0</v>
      </c>
      <c r="I47" s="93">
        <v>1</v>
      </c>
      <c r="J47" s="95">
        <v>1</v>
      </c>
      <c r="K47" s="95">
        <v>1</v>
      </c>
      <c r="L47" s="95">
        <v>1</v>
      </c>
      <c r="M47" s="95">
        <v>1</v>
      </c>
      <c r="N47" s="94">
        <v>0</v>
      </c>
      <c r="O47" s="93">
        <v>1</v>
      </c>
      <c r="P47" s="95">
        <v>1</v>
      </c>
      <c r="Q47" s="95">
        <v>0</v>
      </c>
      <c r="R47" s="95">
        <v>1</v>
      </c>
      <c r="S47" s="95">
        <v>0</v>
      </c>
      <c r="T47" s="94">
        <v>1</v>
      </c>
      <c r="U47" s="21">
        <f>SUM(D48:T48)/60</f>
        <v>10.800000000000001</v>
      </c>
      <c r="V47" s="21">
        <f>SUM(D47:T47)</f>
        <v>12</v>
      </c>
      <c r="W47" s="21">
        <f>17-V47</f>
        <v>5</v>
      </c>
      <c r="X47" s="123">
        <v>0</v>
      </c>
      <c r="Y47" s="123">
        <v>7</v>
      </c>
      <c r="Z47" s="123">
        <v>1</v>
      </c>
      <c r="AA47" s="123">
        <v>0</v>
      </c>
      <c r="AB47" s="123">
        <v>1</v>
      </c>
      <c r="AC47" s="123">
        <v>0</v>
      </c>
      <c r="AD47" s="123">
        <v>1</v>
      </c>
      <c r="AE47" s="123">
        <v>0</v>
      </c>
      <c r="AF47" s="21">
        <f>V47/17</f>
        <v>0.70588235294117652</v>
      </c>
      <c r="AG47" s="6"/>
    </row>
    <row r="48" ht="14.25">
      <c r="A48" s="91"/>
      <c r="B48" s="92"/>
      <c r="C48" s="92"/>
      <c r="D48" s="93">
        <v>96</v>
      </c>
      <c r="E48" s="95">
        <v>27</v>
      </c>
      <c r="F48" s="95">
        <v>31</v>
      </c>
      <c r="G48" s="95">
        <v>93</v>
      </c>
      <c r="H48" s="94">
        <v>62</v>
      </c>
      <c r="I48" s="93">
        <v>32</v>
      </c>
      <c r="J48" s="95">
        <v>25</v>
      </c>
      <c r="K48" s="95">
        <v>12</v>
      </c>
      <c r="L48" s="95">
        <v>33</v>
      </c>
      <c r="M48" s="95">
        <v>16</v>
      </c>
      <c r="N48" s="94">
        <v>19</v>
      </c>
      <c r="O48" s="93">
        <v>36</v>
      </c>
      <c r="P48" s="95">
        <v>29</v>
      </c>
      <c r="Q48" s="95">
        <v>70</v>
      </c>
      <c r="R48" s="95">
        <v>11</v>
      </c>
      <c r="S48" s="95">
        <v>16</v>
      </c>
      <c r="T48" s="94">
        <v>40</v>
      </c>
      <c r="U48" s="20"/>
      <c r="V48" s="20"/>
      <c r="W48" s="20"/>
      <c r="X48" s="124"/>
      <c r="Y48" s="124"/>
      <c r="Z48" s="124"/>
      <c r="AA48" s="124"/>
      <c r="AB48" s="124"/>
      <c r="AC48" s="124"/>
      <c r="AD48" s="124"/>
      <c r="AE48" s="124"/>
      <c r="AF48" s="20"/>
      <c r="AG48" s="6"/>
    </row>
    <row r="49" ht="14.25">
      <c r="A49" s="87">
        <v>45450.757638888892</v>
      </c>
      <c r="B49" s="88" t="s">
        <v>77</v>
      </c>
      <c r="C49" s="88" t="s">
        <v>90</v>
      </c>
      <c r="D49" s="93">
        <v>1</v>
      </c>
      <c r="E49" s="95">
        <v>1</v>
      </c>
      <c r="F49" s="95">
        <v>0</v>
      </c>
      <c r="G49" s="95">
        <v>1</v>
      </c>
      <c r="H49" s="94">
        <v>1</v>
      </c>
      <c r="I49" s="93">
        <v>1</v>
      </c>
      <c r="J49" s="95">
        <v>0</v>
      </c>
      <c r="K49" s="95">
        <v>0</v>
      </c>
      <c r="L49" s="95">
        <v>1</v>
      </c>
      <c r="M49" s="95">
        <v>1</v>
      </c>
      <c r="N49" s="94">
        <v>0</v>
      </c>
      <c r="O49" s="93">
        <v>1</v>
      </c>
      <c r="P49" s="95">
        <v>1</v>
      </c>
      <c r="Q49" s="95">
        <v>0</v>
      </c>
      <c r="R49" s="95">
        <v>1</v>
      </c>
      <c r="S49" s="95">
        <v>1</v>
      </c>
      <c r="T49" s="94">
        <v>1</v>
      </c>
      <c r="U49" s="21">
        <f>SUM(D50:T50)/60</f>
        <v>14.233333333333333</v>
      </c>
      <c r="V49" s="21">
        <f>SUM(D49:T49)</f>
        <v>12</v>
      </c>
      <c r="W49" s="21">
        <f>17-V49</f>
        <v>5</v>
      </c>
      <c r="X49" s="124"/>
      <c r="Y49" s="124"/>
      <c r="Z49" s="124"/>
      <c r="AA49" s="124"/>
      <c r="AB49" s="124"/>
      <c r="AC49" s="124"/>
      <c r="AD49" s="124"/>
      <c r="AE49" s="124"/>
      <c r="AF49" s="21">
        <f>V49/17</f>
        <v>0.70588235294117652</v>
      </c>
      <c r="AG49" s="6"/>
    </row>
    <row r="50" ht="14.25">
      <c r="A50" s="91"/>
      <c r="B50" s="92"/>
      <c r="C50" s="92"/>
      <c r="D50" s="93">
        <v>19</v>
      </c>
      <c r="E50" s="95">
        <v>64</v>
      </c>
      <c r="F50" s="95">
        <v>106</v>
      </c>
      <c r="G50" s="95">
        <v>38</v>
      </c>
      <c r="H50" s="94">
        <v>26</v>
      </c>
      <c r="I50" s="93">
        <v>41</v>
      </c>
      <c r="J50" s="95">
        <v>95</v>
      </c>
      <c r="K50" s="95">
        <v>67</v>
      </c>
      <c r="L50" s="95">
        <v>72</v>
      </c>
      <c r="M50" s="95">
        <v>27</v>
      </c>
      <c r="N50" s="94">
        <v>60</v>
      </c>
      <c r="O50" s="93">
        <v>24</v>
      </c>
      <c r="P50" s="95">
        <v>21</v>
      </c>
      <c r="Q50" s="95">
        <v>83</v>
      </c>
      <c r="R50" s="95">
        <v>67</v>
      </c>
      <c r="S50" s="95">
        <v>20</v>
      </c>
      <c r="T50" s="94">
        <v>24</v>
      </c>
      <c r="U50" s="20"/>
      <c r="V50" s="20"/>
      <c r="W50" s="20"/>
      <c r="X50" s="125"/>
      <c r="Y50" s="125"/>
      <c r="Z50" s="125"/>
      <c r="AA50" s="125"/>
      <c r="AB50" s="125"/>
      <c r="AC50" s="125"/>
      <c r="AD50" s="125"/>
      <c r="AE50" s="125"/>
      <c r="AF50" s="20"/>
      <c r="AG50" s="6">
        <f>AVERAGE(AF47:AF50)*30</f>
        <v>21.176470588235297</v>
      </c>
    </row>
    <row r="51" ht="14.25">
      <c r="A51" s="87">
        <v>45455.757638888892</v>
      </c>
      <c r="B51" s="88" t="s">
        <v>78</v>
      </c>
      <c r="C51" s="88" t="s">
        <v>89</v>
      </c>
      <c r="D51" s="93">
        <v>1</v>
      </c>
      <c r="E51" s="95">
        <v>1</v>
      </c>
      <c r="F51" s="95">
        <v>0</v>
      </c>
      <c r="G51" s="95">
        <v>1</v>
      </c>
      <c r="H51" s="94">
        <v>0</v>
      </c>
      <c r="I51" s="93">
        <v>1</v>
      </c>
      <c r="J51" s="95">
        <v>1</v>
      </c>
      <c r="K51" s="95">
        <v>1</v>
      </c>
      <c r="L51" s="95">
        <v>0</v>
      </c>
      <c r="M51" s="95">
        <v>1</v>
      </c>
      <c r="N51" s="94">
        <v>1</v>
      </c>
      <c r="O51" s="93">
        <v>1</v>
      </c>
      <c r="P51" s="95">
        <v>1</v>
      </c>
      <c r="Q51" s="95">
        <v>1</v>
      </c>
      <c r="R51" s="95">
        <v>0</v>
      </c>
      <c r="S51" s="95">
        <v>1</v>
      </c>
      <c r="T51" s="94">
        <v>1</v>
      </c>
      <c r="U51" s="21">
        <f>SUM(D52:T52)/60</f>
        <v>12.75</v>
      </c>
      <c r="V51" s="21">
        <f>SUM(D51:T51)</f>
        <v>13</v>
      </c>
      <c r="W51" s="21">
        <f>17-V51</f>
        <v>4</v>
      </c>
      <c r="X51" s="123">
        <v>0</v>
      </c>
      <c r="Y51" s="123">
        <v>7</v>
      </c>
      <c r="Z51" s="123">
        <v>1</v>
      </c>
      <c r="AA51" s="123">
        <v>0</v>
      </c>
      <c r="AB51" s="123">
        <v>1</v>
      </c>
      <c r="AC51" s="123">
        <v>0</v>
      </c>
      <c r="AD51" s="123">
        <v>0</v>
      </c>
      <c r="AE51" s="123">
        <v>0</v>
      </c>
      <c r="AF51" s="21">
        <f>V51/17</f>
        <v>0.76470588235294112</v>
      </c>
      <c r="AG51" s="6"/>
    </row>
    <row r="52" ht="14.25">
      <c r="A52" s="91"/>
      <c r="B52" s="92"/>
      <c r="C52" s="92"/>
      <c r="D52" s="93">
        <v>50</v>
      </c>
      <c r="E52" s="95">
        <v>19</v>
      </c>
      <c r="F52" s="95">
        <v>86</v>
      </c>
      <c r="G52" s="95">
        <v>26</v>
      </c>
      <c r="H52" s="94">
        <v>59</v>
      </c>
      <c r="I52" s="93">
        <v>18</v>
      </c>
      <c r="J52" s="95">
        <v>20</v>
      </c>
      <c r="K52" s="95">
        <v>28</v>
      </c>
      <c r="L52" s="95">
        <v>95</v>
      </c>
      <c r="M52" s="95">
        <v>33</v>
      </c>
      <c r="N52" s="94">
        <v>25</v>
      </c>
      <c r="O52" s="93">
        <v>26</v>
      </c>
      <c r="P52" s="95">
        <v>29</v>
      </c>
      <c r="Q52" s="95">
        <v>47</v>
      </c>
      <c r="R52" s="95">
        <v>61</v>
      </c>
      <c r="S52" s="95">
        <v>122</v>
      </c>
      <c r="T52" s="94">
        <v>21</v>
      </c>
      <c r="U52" s="20"/>
      <c r="V52" s="20"/>
      <c r="W52" s="20"/>
      <c r="X52" s="124"/>
      <c r="Y52" s="124"/>
      <c r="Z52" s="124"/>
      <c r="AA52" s="124"/>
      <c r="AB52" s="124"/>
      <c r="AC52" s="124"/>
      <c r="AD52" s="124"/>
      <c r="AE52" s="124"/>
      <c r="AF52" s="20"/>
      <c r="AG52" s="6"/>
    </row>
    <row r="53" ht="14.25">
      <c r="A53" s="87">
        <v>45455.757638888892</v>
      </c>
      <c r="B53" s="88" t="s">
        <v>78</v>
      </c>
      <c r="C53" s="88" t="s">
        <v>90</v>
      </c>
      <c r="D53" s="93">
        <v>0</v>
      </c>
      <c r="E53" s="95">
        <v>1</v>
      </c>
      <c r="F53" s="95">
        <v>1</v>
      </c>
      <c r="G53" s="95">
        <v>1</v>
      </c>
      <c r="H53" s="94">
        <v>1</v>
      </c>
      <c r="I53" s="93">
        <v>1</v>
      </c>
      <c r="J53" s="95">
        <v>1</v>
      </c>
      <c r="K53" s="95">
        <v>0</v>
      </c>
      <c r="L53" s="95">
        <v>0</v>
      </c>
      <c r="M53" s="95">
        <v>1</v>
      </c>
      <c r="N53" s="94">
        <v>1</v>
      </c>
      <c r="O53" s="93">
        <v>1</v>
      </c>
      <c r="P53" s="95">
        <v>1</v>
      </c>
      <c r="Q53" s="95">
        <v>1</v>
      </c>
      <c r="R53" s="95">
        <v>0</v>
      </c>
      <c r="S53" s="95">
        <v>0</v>
      </c>
      <c r="T53" s="94">
        <v>1</v>
      </c>
      <c r="U53" s="21">
        <f>SUM(D54:T54)/60</f>
        <v>11.166666666666666</v>
      </c>
      <c r="V53" s="21">
        <f>SUM(D53:T53)</f>
        <v>12</v>
      </c>
      <c r="W53" s="21">
        <f>17-V53</f>
        <v>5</v>
      </c>
      <c r="X53" s="124"/>
      <c r="Y53" s="124"/>
      <c r="Z53" s="124"/>
      <c r="AA53" s="124"/>
      <c r="AB53" s="124"/>
      <c r="AC53" s="124"/>
      <c r="AD53" s="124"/>
      <c r="AE53" s="124"/>
      <c r="AF53" s="21">
        <f>V53/17</f>
        <v>0.70588235294117652</v>
      </c>
      <c r="AG53" s="6"/>
    </row>
    <row r="54" ht="14.25">
      <c r="A54" s="91"/>
      <c r="B54" s="92"/>
      <c r="C54" s="92"/>
      <c r="D54" s="93">
        <v>48</v>
      </c>
      <c r="E54" s="95">
        <v>23</v>
      </c>
      <c r="F54" s="95">
        <v>13</v>
      </c>
      <c r="G54" s="95">
        <v>23</v>
      </c>
      <c r="H54" s="94">
        <v>38</v>
      </c>
      <c r="I54" s="93">
        <v>71</v>
      </c>
      <c r="J54" s="95">
        <v>32</v>
      </c>
      <c r="K54" s="95">
        <v>20</v>
      </c>
      <c r="L54" s="95">
        <v>98</v>
      </c>
      <c r="M54" s="95">
        <v>31</v>
      </c>
      <c r="N54" s="94">
        <v>66</v>
      </c>
      <c r="O54" s="93">
        <v>47</v>
      </c>
      <c r="P54" s="95">
        <v>25</v>
      </c>
      <c r="Q54" s="95">
        <v>18</v>
      </c>
      <c r="R54" s="95">
        <v>36</v>
      </c>
      <c r="S54" s="95">
        <v>30</v>
      </c>
      <c r="T54" s="94">
        <v>51</v>
      </c>
      <c r="U54" s="20"/>
      <c r="V54" s="20"/>
      <c r="W54" s="20"/>
      <c r="X54" s="125"/>
      <c r="Y54" s="125"/>
      <c r="Z54" s="125"/>
      <c r="AA54" s="125"/>
      <c r="AB54" s="125"/>
      <c r="AC54" s="125"/>
      <c r="AD54" s="125"/>
      <c r="AE54" s="125"/>
      <c r="AF54" s="20"/>
      <c r="AG54" s="6">
        <f>AVERAGE(AF51:AF54)*30</f>
        <v>22.058823529411768</v>
      </c>
    </row>
    <row r="55" ht="14.25">
      <c r="A55" s="87">
        <v>45456.757638888892</v>
      </c>
      <c r="B55" s="88" t="s">
        <v>79</v>
      </c>
      <c r="C55" s="88" t="s">
        <v>89</v>
      </c>
      <c r="D55" s="93">
        <v>1</v>
      </c>
      <c r="E55" s="95">
        <v>0</v>
      </c>
      <c r="F55" s="95">
        <v>1</v>
      </c>
      <c r="G55" s="95">
        <v>1</v>
      </c>
      <c r="H55" s="94">
        <v>1</v>
      </c>
      <c r="I55" s="93">
        <v>1</v>
      </c>
      <c r="J55" s="95">
        <v>0</v>
      </c>
      <c r="K55" s="95">
        <v>1</v>
      </c>
      <c r="L55" s="95">
        <v>1</v>
      </c>
      <c r="M55" s="95">
        <v>1</v>
      </c>
      <c r="N55" s="94">
        <v>1</v>
      </c>
      <c r="O55" s="93">
        <v>1</v>
      </c>
      <c r="P55" s="95">
        <v>1</v>
      </c>
      <c r="Q55" s="95">
        <v>0</v>
      </c>
      <c r="R55" s="95">
        <v>1</v>
      </c>
      <c r="S55" s="95">
        <v>1</v>
      </c>
      <c r="T55" s="94">
        <v>1</v>
      </c>
      <c r="U55" s="21">
        <f>SUM(D56:T56)/60</f>
        <v>13.566666666666666</v>
      </c>
      <c r="V55" s="21">
        <f>SUM(D55:T55)</f>
        <v>14</v>
      </c>
      <c r="W55" s="21">
        <f>17-V55</f>
        <v>3</v>
      </c>
      <c r="X55" s="123">
        <v>0</v>
      </c>
      <c r="Y55" s="123">
        <v>6</v>
      </c>
      <c r="Z55" s="123">
        <v>1</v>
      </c>
      <c r="AA55" s="123">
        <v>0</v>
      </c>
      <c r="AB55" s="123">
        <v>1</v>
      </c>
      <c r="AC55" s="123">
        <v>0</v>
      </c>
      <c r="AD55" s="123">
        <v>0</v>
      </c>
      <c r="AE55" s="123">
        <v>0</v>
      </c>
      <c r="AF55" s="21">
        <f>V55/17</f>
        <v>0.82352941176470584</v>
      </c>
      <c r="AG55" s="6"/>
    </row>
    <row r="56" ht="14.25">
      <c r="A56" s="91"/>
      <c r="B56" s="92"/>
      <c r="C56" s="92"/>
      <c r="D56" s="93">
        <v>37</v>
      </c>
      <c r="E56" s="95">
        <v>38</v>
      </c>
      <c r="F56" s="95">
        <v>24</v>
      </c>
      <c r="G56" s="95">
        <v>17</v>
      </c>
      <c r="H56" s="94">
        <v>19</v>
      </c>
      <c r="I56" s="93">
        <v>48</v>
      </c>
      <c r="J56" s="95">
        <v>39</v>
      </c>
      <c r="K56" s="95">
        <v>52</v>
      </c>
      <c r="L56" s="95">
        <v>40</v>
      </c>
      <c r="M56" s="95">
        <v>203</v>
      </c>
      <c r="N56" s="94">
        <v>30</v>
      </c>
      <c r="O56" s="93">
        <v>73</v>
      </c>
      <c r="P56" s="95">
        <v>57</v>
      </c>
      <c r="Q56" s="95">
        <v>35</v>
      </c>
      <c r="R56" s="95">
        <v>26</v>
      </c>
      <c r="S56" s="95">
        <v>52</v>
      </c>
      <c r="T56" s="94">
        <v>24</v>
      </c>
      <c r="U56" s="20"/>
      <c r="V56" s="20"/>
      <c r="W56" s="20"/>
      <c r="X56" s="124"/>
      <c r="Y56" s="124"/>
      <c r="Z56" s="124"/>
      <c r="AA56" s="124"/>
      <c r="AB56" s="124"/>
      <c r="AC56" s="124"/>
      <c r="AD56" s="124"/>
      <c r="AE56" s="124"/>
      <c r="AF56" s="20"/>
      <c r="AG56" s="6"/>
    </row>
    <row r="57" ht="14.25">
      <c r="A57" s="87">
        <v>45456.757638888892</v>
      </c>
      <c r="B57" s="88" t="s">
        <v>79</v>
      </c>
      <c r="C57" s="88" t="s">
        <v>90</v>
      </c>
      <c r="D57" s="93">
        <v>1</v>
      </c>
      <c r="E57" s="95">
        <v>1</v>
      </c>
      <c r="F57" s="95">
        <v>1</v>
      </c>
      <c r="G57" s="95">
        <v>1</v>
      </c>
      <c r="H57" s="94">
        <v>0</v>
      </c>
      <c r="I57" s="93">
        <v>1</v>
      </c>
      <c r="J57" s="95">
        <v>1</v>
      </c>
      <c r="K57" s="95">
        <v>0</v>
      </c>
      <c r="L57" s="95">
        <v>1</v>
      </c>
      <c r="M57" s="95">
        <v>1</v>
      </c>
      <c r="N57" s="94">
        <v>1</v>
      </c>
      <c r="O57" s="93">
        <v>0</v>
      </c>
      <c r="P57" s="95">
        <v>1</v>
      </c>
      <c r="Q57" s="95">
        <v>0</v>
      </c>
      <c r="R57" s="95">
        <v>1</v>
      </c>
      <c r="S57" s="95">
        <v>0</v>
      </c>
      <c r="T57" s="94">
        <v>1</v>
      </c>
      <c r="U57" s="21">
        <f>SUM(D58:T58)/60</f>
        <v>10.316666666666666</v>
      </c>
      <c r="V57" s="21">
        <f>SUM(D57:T57)</f>
        <v>12</v>
      </c>
      <c r="W57" s="21">
        <f>17-V57</f>
        <v>5</v>
      </c>
      <c r="X57" s="124"/>
      <c r="Y57" s="124"/>
      <c r="Z57" s="124"/>
      <c r="AA57" s="124"/>
      <c r="AB57" s="124"/>
      <c r="AC57" s="124"/>
      <c r="AD57" s="124"/>
      <c r="AE57" s="124"/>
      <c r="AF57" s="21">
        <f>V57/17</f>
        <v>0.70588235294117652</v>
      </c>
      <c r="AG57" s="6"/>
    </row>
    <row r="58" ht="14.25">
      <c r="A58" s="91"/>
      <c r="B58" s="92"/>
      <c r="C58" s="92"/>
      <c r="D58" s="93">
        <v>29</v>
      </c>
      <c r="E58" s="95">
        <v>25</v>
      </c>
      <c r="F58" s="95">
        <v>14</v>
      </c>
      <c r="G58" s="95">
        <v>21</v>
      </c>
      <c r="H58" s="94">
        <v>84</v>
      </c>
      <c r="I58" s="93">
        <v>31</v>
      </c>
      <c r="J58" s="95">
        <v>36</v>
      </c>
      <c r="K58" s="95">
        <v>74</v>
      </c>
      <c r="L58" s="95">
        <v>23</v>
      </c>
      <c r="M58" s="95">
        <v>64</v>
      </c>
      <c r="N58" s="94">
        <v>13</v>
      </c>
      <c r="O58" s="93">
        <v>28</v>
      </c>
      <c r="P58" s="95">
        <v>15</v>
      </c>
      <c r="Q58" s="95">
        <v>45</v>
      </c>
      <c r="R58" s="95">
        <v>27</v>
      </c>
      <c r="S58" s="95">
        <v>59</v>
      </c>
      <c r="T58" s="94">
        <v>31</v>
      </c>
      <c r="U58" s="20"/>
      <c r="V58" s="20"/>
      <c r="W58" s="20"/>
      <c r="X58" s="125"/>
      <c r="Y58" s="125"/>
      <c r="Z58" s="125"/>
      <c r="AA58" s="125"/>
      <c r="AB58" s="125"/>
      <c r="AC58" s="125"/>
      <c r="AD58" s="125"/>
      <c r="AE58" s="125"/>
      <c r="AF58" s="20"/>
      <c r="AG58" s="6">
        <f>AVERAGE(AF55:AF58)*30</f>
        <v>22.941176470588232</v>
      </c>
    </row>
    <row r="59" ht="14.25">
      <c r="A59" s="87">
        <v>45460.757638888892</v>
      </c>
      <c r="B59" s="88" t="s">
        <v>80</v>
      </c>
      <c r="C59" s="88" t="s">
        <v>89</v>
      </c>
      <c r="D59" s="93">
        <v>1</v>
      </c>
      <c r="E59" s="95">
        <v>1</v>
      </c>
      <c r="F59" s="95">
        <v>0</v>
      </c>
      <c r="G59" s="95">
        <v>1</v>
      </c>
      <c r="H59" s="94">
        <v>1</v>
      </c>
      <c r="I59" s="93">
        <v>1</v>
      </c>
      <c r="J59" s="95">
        <v>1</v>
      </c>
      <c r="K59" s="95">
        <v>1</v>
      </c>
      <c r="L59" s="95">
        <v>1</v>
      </c>
      <c r="M59" s="95">
        <v>0</v>
      </c>
      <c r="N59" s="94">
        <v>1</v>
      </c>
      <c r="O59" s="93">
        <v>1</v>
      </c>
      <c r="P59" s="95">
        <v>1</v>
      </c>
      <c r="Q59" s="95">
        <v>1</v>
      </c>
      <c r="R59" s="95">
        <v>1</v>
      </c>
      <c r="S59" s="95">
        <v>0</v>
      </c>
      <c r="T59" s="94">
        <v>1</v>
      </c>
      <c r="U59" s="21">
        <f>SUM(D60:T60)/60</f>
        <v>9.5666666666666664</v>
      </c>
      <c r="V59" s="21">
        <f>SUM(D59:T59)</f>
        <v>14</v>
      </c>
      <c r="W59" s="21">
        <f>17-V59</f>
        <v>3</v>
      </c>
      <c r="X59" s="123">
        <v>0</v>
      </c>
      <c r="Y59" s="123">
        <v>4</v>
      </c>
      <c r="Z59" s="123">
        <v>1</v>
      </c>
      <c r="AA59" s="123">
        <v>0</v>
      </c>
      <c r="AB59" s="123">
        <v>1</v>
      </c>
      <c r="AC59" s="123">
        <v>0</v>
      </c>
      <c r="AD59" s="123">
        <v>1</v>
      </c>
      <c r="AE59" s="123">
        <v>1</v>
      </c>
      <c r="AF59" s="21">
        <f>V59/17</f>
        <v>0.82352941176470584</v>
      </c>
      <c r="AG59" s="6"/>
    </row>
    <row r="60" ht="14.25">
      <c r="A60" s="91"/>
      <c r="B60" s="92"/>
      <c r="C60" s="92"/>
      <c r="D60" s="93">
        <v>58</v>
      </c>
      <c r="E60" s="95">
        <v>33</v>
      </c>
      <c r="F60" s="95">
        <v>55</v>
      </c>
      <c r="G60" s="95">
        <v>24</v>
      </c>
      <c r="H60" s="94">
        <v>22</v>
      </c>
      <c r="I60" s="93">
        <v>39</v>
      </c>
      <c r="J60" s="95">
        <v>29</v>
      </c>
      <c r="K60" s="95">
        <v>15</v>
      </c>
      <c r="L60" s="95">
        <v>22</v>
      </c>
      <c r="M60" s="95">
        <v>39</v>
      </c>
      <c r="N60" s="94">
        <v>29</v>
      </c>
      <c r="O60" s="93">
        <v>30</v>
      </c>
      <c r="P60" s="95">
        <v>59</v>
      </c>
      <c r="Q60" s="95">
        <v>34</v>
      </c>
      <c r="R60" s="95">
        <v>18</v>
      </c>
      <c r="S60" s="95">
        <v>52</v>
      </c>
      <c r="T60" s="94">
        <v>16</v>
      </c>
      <c r="U60" s="20"/>
      <c r="V60" s="20"/>
      <c r="W60" s="20"/>
      <c r="X60" s="124"/>
      <c r="Y60" s="124"/>
      <c r="Z60" s="124"/>
      <c r="AA60" s="124"/>
      <c r="AB60" s="124"/>
      <c r="AC60" s="124"/>
      <c r="AD60" s="124"/>
      <c r="AE60" s="124"/>
      <c r="AF60" s="20"/>
      <c r="AG60" s="6"/>
    </row>
    <row r="61" ht="14.25">
      <c r="A61" s="87">
        <v>45460.757638888892</v>
      </c>
      <c r="B61" s="88" t="s">
        <v>80</v>
      </c>
      <c r="C61" s="88" t="s">
        <v>90</v>
      </c>
      <c r="D61" s="93">
        <v>0</v>
      </c>
      <c r="E61" s="95">
        <v>1</v>
      </c>
      <c r="F61" s="95">
        <v>0</v>
      </c>
      <c r="G61" s="95">
        <v>0</v>
      </c>
      <c r="H61" s="94">
        <v>1</v>
      </c>
      <c r="I61" s="93">
        <v>1</v>
      </c>
      <c r="J61" s="95">
        <v>1</v>
      </c>
      <c r="K61" s="95">
        <v>1</v>
      </c>
      <c r="L61" s="95">
        <v>1</v>
      </c>
      <c r="M61" s="95">
        <v>0</v>
      </c>
      <c r="N61" s="94">
        <v>0</v>
      </c>
      <c r="O61" s="93">
        <v>1</v>
      </c>
      <c r="P61" s="95">
        <v>1</v>
      </c>
      <c r="Q61" s="95">
        <v>1</v>
      </c>
      <c r="R61" s="95">
        <v>1</v>
      </c>
      <c r="S61" s="95">
        <v>1</v>
      </c>
      <c r="T61" s="94">
        <v>1</v>
      </c>
      <c r="U61" s="21">
        <f>SUM(D62:T62)/60</f>
        <v>11.133333333333333</v>
      </c>
      <c r="V61" s="21">
        <f>SUM(D61:T61)</f>
        <v>12</v>
      </c>
      <c r="W61" s="21">
        <f>17-V61</f>
        <v>5</v>
      </c>
      <c r="X61" s="124"/>
      <c r="Y61" s="124"/>
      <c r="Z61" s="124"/>
      <c r="AA61" s="124"/>
      <c r="AB61" s="124"/>
      <c r="AC61" s="124"/>
      <c r="AD61" s="124"/>
      <c r="AE61" s="124"/>
      <c r="AF61" s="21">
        <f>V61/17</f>
        <v>0.70588235294117652</v>
      </c>
      <c r="AG61" s="6"/>
    </row>
    <row r="62" ht="14.25">
      <c r="A62" s="91"/>
      <c r="B62" s="92"/>
      <c r="C62" s="92"/>
      <c r="D62" s="93">
        <v>46</v>
      </c>
      <c r="E62" s="95">
        <v>22</v>
      </c>
      <c r="F62" s="95">
        <v>38</v>
      </c>
      <c r="G62" s="95">
        <v>55</v>
      </c>
      <c r="H62" s="94">
        <v>34</v>
      </c>
      <c r="I62" s="93">
        <v>28</v>
      </c>
      <c r="J62" s="95">
        <v>40</v>
      </c>
      <c r="K62" s="95">
        <v>64</v>
      </c>
      <c r="L62" s="95">
        <v>28</v>
      </c>
      <c r="M62" s="95">
        <v>71</v>
      </c>
      <c r="N62" s="94">
        <v>47</v>
      </c>
      <c r="O62" s="93">
        <v>60</v>
      </c>
      <c r="P62" s="95">
        <v>18</v>
      </c>
      <c r="Q62" s="95">
        <v>49</v>
      </c>
      <c r="R62" s="95">
        <v>32</v>
      </c>
      <c r="S62" s="95">
        <v>16</v>
      </c>
      <c r="T62" s="94">
        <v>20</v>
      </c>
      <c r="U62" s="20"/>
      <c r="V62" s="20"/>
      <c r="W62" s="20"/>
      <c r="X62" s="125"/>
      <c r="Y62" s="125"/>
      <c r="Z62" s="125"/>
      <c r="AA62" s="125"/>
      <c r="AB62" s="125"/>
      <c r="AC62" s="125"/>
      <c r="AD62" s="125"/>
      <c r="AE62" s="125"/>
      <c r="AF62" s="20"/>
      <c r="AG62" s="6">
        <f>AVERAGE(AF59:AF62)*30</f>
        <v>22.941176470588232</v>
      </c>
    </row>
    <row r="63" ht="14.25">
      <c r="A63" s="87">
        <v>45462.382638888892</v>
      </c>
      <c r="B63" s="88" t="s">
        <v>81</v>
      </c>
      <c r="C63" s="88" t="s">
        <v>89</v>
      </c>
      <c r="D63" s="93">
        <v>0</v>
      </c>
      <c r="E63" s="95">
        <v>1</v>
      </c>
      <c r="F63" s="95">
        <v>1</v>
      </c>
      <c r="G63" s="95">
        <v>1</v>
      </c>
      <c r="H63" s="94">
        <v>1</v>
      </c>
      <c r="I63" s="93">
        <v>0</v>
      </c>
      <c r="J63" s="95">
        <v>1</v>
      </c>
      <c r="K63" s="95">
        <v>0</v>
      </c>
      <c r="L63" s="95">
        <v>1</v>
      </c>
      <c r="M63" s="95">
        <v>1</v>
      </c>
      <c r="N63" s="94">
        <v>1</v>
      </c>
      <c r="O63" s="93">
        <v>1</v>
      </c>
      <c r="P63" s="95">
        <v>1</v>
      </c>
      <c r="Q63" s="95">
        <v>0</v>
      </c>
      <c r="R63" s="95">
        <v>1</v>
      </c>
      <c r="S63" s="95">
        <v>1</v>
      </c>
      <c r="T63" s="94">
        <v>0</v>
      </c>
      <c r="U63" s="21">
        <f>SUM(D64:T64)/60</f>
        <v>11.1</v>
      </c>
      <c r="V63" s="21">
        <f>SUM(D63:T63)</f>
        <v>12</v>
      </c>
      <c r="W63" s="21">
        <f>17-V63</f>
        <v>5</v>
      </c>
      <c r="X63" s="123">
        <v>0</v>
      </c>
      <c r="Y63" s="123">
        <v>4</v>
      </c>
      <c r="Z63" s="123">
        <v>2</v>
      </c>
      <c r="AA63" s="123">
        <v>1</v>
      </c>
      <c r="AB63" s="123">
        <v>0</v>
      </c>
      <c r="AC63" s="123">
        <v>0</v>
      </c>
      <c r="AD63" s="123">
        <v>0</v>
      </c>
      <c r="AE63" s="123">
        <v>0</v>
      </c>
      <c r="AF63" s="21">
        <f>V63/17</f>
        <v>0.70588235294117652</v>
      </c>
      <c r="AG63" s="6"/>
    </row>
    <row r="64" ht="14.25">
      <c r="A64" s="91"/>
      <c r="B64" s="92"/>
      <c r="C64" s="92"/>
      <c r="D64" s="93">
        <v>54</v>
      </c>
      <c r="E64" s="95">
        <v>19</v>
      </c>
      <c r="F64" s="95">
        <v>50</v>
      </c>
      <c r="G64" s="95">
        <v>47</v>
      </c>
      <c r="H64" s="94">
        <v>59</v>
      </c>
      <c r="I64" s="93">
        <v>42</v>
      </c>
      <c r="J64" s="95">
        <v>20</v>
      </c>
      <c r="K64" s="95">
        <v>71</v>
      </c>
      <c r="L64" s="95">
        <v>29</v>
      </c>
      <c r="M64" s="95">
        <v>7</v>
      </c>
      <c r="N64" s="94">
        <v>36</v>
      </c>
      <c r="O64" s="93">
        <v>20</v>
      </c>
      <c r="P64" s="95">
        <v>13</v>
      </c>
      <c r="Q64" s="95">
        <v>77</v>
      </c>
      <c r="R64" s="95">
        <v>28</v>
      </c>
      <c r="S64" s="95">
        <v>24</v>
      </c>
      <c r="T64" s="94">
        <v>70</v>
      </c>
      <c r="U64" s="20"/>
      <c r="V64" s="20"/>
      <c r="W64" s="20"/>
      <c r="X64" s="124"/>
      <c r="Y64" s="124"/>
      <c r="Z64" s="124"/>
      <c r="AA64" s="124"/>
      <c r="AB64" s="124"/>
      <c r="AC64" s="124"/>
      <c r="AD64" s="124"/>
      <c r="AE64" s="124"/>
      <c r="AF64" s="20"/>
      <c r="AG64" s="6"/>
    </row>
    <row r="65" ht="14.25">
      <c r="A65" s="87">
        <v>45462.382638888892</v>
      </c>
      <c r="B65" s="88" t="s">
        <v>81</v>
      </c>
      <c r="C65" s="88" t="s">
        <v>90</v>
      </c>
      <c r="D65" s="93">
        <v>0</v>
      </c>
      <c r="E65" s="95">
        <v>1</v>
      </c>
      <c r="F65" s="95">
        <v>0</v>
      </c>
      <c r="G65" s="95">
        <v>1</v>
      </c>
      <c r="H65" s="94">
        <v>1</v>
      </c>
      <c r="I65" s="93">
        <v>1</v>
      </c>
      <c r="J65" s="95">
        <v>1</v>
      </c>
      <c r="K65" s="95">
        <v>1</v>
      </c>
      <c r="L65" s="95">
        <v>1</v>
      </c>
      <c r="M65" s="95">
        <v>1</v>
      </c>
      <c r="N65" s="94">
        <v>1</v>
      </c>
      <c r="O65" s="93">
        <v>1</v>
      </c>
      <c r="P65" s="95">
        <v>1</v>
      </c>
      <c r="Q65" s="95">
        <v>1</v>
      </c>
      <c r="R65" s="95">
        <v>1</v>
      </c>
      <c r="S65" s="95">
        <v>1</v>
      </c>
      <c r="T65" s="94">
        <v>1</v>
      </c>
      <c r="U65" s="21">
        <f>SUM(D66:T66)/60</f>
        <v>10.766666666666667</v>
      </c>
      <c r="V65" s="21">
        <f>SUM(D65:T65)</f>
        <v>15</v>
      </c>
      <c r="W65" s="21">
        <f>17-V65</f>
        <v>2</v>
      </c>
      <c r="X65" s="124"/>
      <c r="Y65" s="124"/>
      <c r="Z65" s="124"/>
      <c r="AA65" s="124"/>
      <c r="AB65" s="124"/>
      <c r="AC65" s="124"/>
      <c r="AD65" s="124"/>
      <c r="AE65" s="124"/>
      <c r="AF65" s="21">
        <f>V65/17</f>
        <v>0.88235294117647056</v>
      </c>
      <c r="AG65" s="6"/>
    </row>
    <row r="66" ht="14.25">
      <c r="A66" s="91"/>
      <c r="B66" s="92"/>
      <c r="C66" s="92"/>
      <c r="D66" s="93">
        <v>36</v>
      </c>
      <c r="E66" s="95">
        <v>19</v>
      </c>
      <c r="F66" s="95">
        <v>64</v>
      </c>
      <c r="G66" s="95">
        <v>18</v>
      </c>
      <c r="H66" s="94">
        <v>24</v>
      </c>
      <c r="I66" s="93">
        <v>22</v>
      </c>
      <c r="J66" s="95">
        <v>93</v>
      </c>
      <c r="K66" s="95">
        <v>51</v>
      </c>
      <c r="L66" s="95">
        <v>37</v>
      </c>
      <c r="M66" s="95">
        <v>74</v>
      </c>
      <c r="N66" s="94">
        <v>19</v>
      </c>
      <c r="O66" s="93">
        <v>30</v>
      </c>
      <c r="P66" s="95">
        <v>23</v>
      </c>
      <c r="Q66" s="95">
        <v>30</v>
      </c>
      <c r="R66" s="95">
        <v>50</v>
      </c>
      <c r="S66" s="95">
        <v>25</v>
      </c>
      <c r="T66" s="94">
        <v>31</v>
      </c>
      <c r="U66" s="20"/>
      <c r="V66" s="20"/>
      <c r="W66" s="20"/>
      <c r="X66" s="125"/>
      <c r="Y66" s="125"/>
      <c r="Z66" s="125"/>
      <c r="AA66" s="125"/>
      <c r="AB66" s="125"/>
      <c r="AC66" s="125"/>
      <c r="AD66" s="125"/>
      <c r="AE66" s="125"/>
      <c r="AF66" s="20"/>
      <c r="AG66" s="6">
        <f>AVERAGE(AF63:AF66)*30</f>
        <v>23.823529411764707</v>
      </c>
    </row>
    <row r="67" ht="14.25">
      <c r="A67" s="87">
        <v>45478.674305555556</v>
      </c>
      <c r="B67" s="88" t="s">
        <v>82</v>
      </c>
      <c r="C67" s="88" t="s">
        <v>89</v>
      </c>
      <c r="D67" s="93">
        <v>1</v>
      </c>
      <c r="E67" s="95">
        <v>1</v>
      </c>
      <c r="F67" s="95">
        <v>1</v>
      </c>
      <c r="G67" s="95">
        <v>1</v>
      </c>
      <c r="H67" s="94">
        <v>0</v>
      </c>
      <c r="I67" s="93">
        <v>1</v>
      </c>
      <c r="J67" s="95">
        <v>1</v>
      </c>
      <c r="K67" s="95">
        <v>1</v>
      </c>
      <c r="L67" s="95">
        <v>0</v>
      </c>
      <c r="M67" s="95">
        <v>1</v>
      </c>
      <c r="N67" s="94">
        <v>1</v>
      </c>
      <c r="O67" s="93">
        <v>1</v>
      </c>
      <c r="P67" s="95">
        <v>1</v>
      </c>
      <c r="Q67" s="95">
        <v>0</v>
      </c>
      <c r="R67" s="95">
        <v>1</v>
      </c>
      <c r="S67" s="95">
        <v>1</v>
      </c>
      <c r="T67" s="94">
        <v>0</v>
      </c>
      <c r="U67" s="21">
        <f>SUM(D68:T68)/60</f>
        <v>7.9333333333333336</v>
      </c>
      <c r="V67" s="21">
        <f>SUM(D67:T67)</f>
        <v>13</v>
      </c>
      <c r="W67" s="21">
        <f>17-V67</f>
        <v>4</v>
      </c>
      <c r="X67" s="123">
        <v>0</v>
      </c>
      <c r="Y67" s="123">
        <v>2</v>
      </c>
      <c r="Z67" s="123">
        <v>1</v>
      </c>
      <c r="AA67" s="123">
        <v>0</v>
      </c>
      <c r="AB67" s="123">
        <v>1</v>
      </c>
      <c r="AC67" s="123">
        <v>0</v>
      </c>
      <c r="AD67" s="123">
        <v>1</v>
      </c>
      <c r="AE67" s="123">
        <v>1</v>
      </c>
      <c r="AF67" s="21">
        <f>V67/17</f>
        <v>0.76470588235294112</v>
      </c>
      <c r="AG67" s="6"/>
    </row>
    <row r="68" ht="14.25">
      <c r="A68" s="91"/>
      <c r="B68" s="92"/>
      <c r="C68" s="92"/>
      <c r="D68" s="93">
        <v>29</v>
      </c>
      <c r="E68" s="95">
        <v>22</v>
      </c>
      <c r="F68" s="95">
        <v>20</v>
      </c>
      <c r="G68" s="95">
        <v>17</v>
      </c>
      <c r="H68" s="94">
        <v>43</v>
      </c>
      <c r="I68" s="93">
        <v>40</v>
      </c>
      <c r="J68" s="95">
        <v>23</v>
      </c>
      <c r="K68" s="95">
        <v>23</v>
      </c>
      <c r="L68" s="95">
        <v>23</v>
      </c>
      <c r="M68" s="95">
        <v>18</v>
      </c>
      <c r="N68" s="94">
        <v>28</v>
      </c>
      <c r="O68" s="93">
        <v>68</v>
      </c>
      <c r="P68" s="95">
        <v>17</v>
      </c>
      <c r="Q68" s="95">
        <v>31</v>
      </c>
      <c r="R68" s="95">
        <v>21</v>
      </c>
      <c r="S68" s="95">
        <v>20</v>
      </c>
      <c r="T68" s="94">
        <v>33</v>
      </c>
      <c r="U68" s="20"/>
      <c r="V68" s="20"/>
      <c r="W68" s="20"/>
      <c r="X68" s="124"/>
      <c r="Y68" s="124"/>
      <c r="Z68" s="124"/>
      <c r="AA68" s="124"/>
      <c r="AB68" s="124"/>
      <c r="AC68" s="124"/>
      <c r="AD68" s="124"/>
      <c r="AE68" s="124"/>
      <c r="AF68" s="20"/>
      <c r="AG68" s="6"/>
    </row>
    <row r="69" ht="14.25">
      <c r="A69" s="87">
        <v>45478.674305555556</v>
      </c>
      <c r="B69" s="88" t="s">
        <v>82</v>
      </c>
      <c r="C69" s="88" t="s">
        <v>90</v>
      </c>
      <c r="D69" s="93">
        <v>1</v>
      </c>
      <c r="E69" s="95">
        <v>1</v>
      </c>
      <c r="F69" s="95">
        <v>1</v>
      </c>
      <c r="G69" s="95">
        <v>1</v>
      </c>
      <c r="H69" s="94">
        <v>1</v>
      </c>
      <c r="I69" s="93">
        <v>0</v>
      </c>
      <c r="J69" s="95">
        <v>1</v>
      </c>
      <c r="K69" s="95">
        <v>1</v>
      </c>
      <c r="L69" s="95">
        <v>1</v>
      </c>
      <c r="M69" s="95">
        <v>0</v>
      </c>
      <c r="N69" s="94">
        <v>1</v>
      </c>
      <c r="O69" s="93">
        <v>1</v>
      </c>
      <c r="P69" s="95">
        <v>1</v>
      </c>
      <c r="Q69" s="95">
        <v>1</v>
      </c>
      <c r="R69" s="95">
        <v>1</v>
      </c>
      <c r="S69" s="95">
        <v>1</v>
      </c>
      <c r="T69" s="94">
        <v>1</v>
      </c>
      <c r="U69" s="21">
        <f>SUM(D70:T70)/60</f>
        <v>7.6833333333333336</v>
      </c>
      <c r="V69" s="21">
        <f>SUM(D69:T69)</f>
        <v>15</v>
      </c>
      <c r="W69" s="21">
        <f>17-V69</f>
        <v>2</v>
      </c>
      <c r="X69" s="124"/>
      <c r="Y69" s="124"/>
      <c r="Z69" s="124"/>
      <c r="AA69" s="124"/>
      <c r="AB69" s="124"/>
      <c r="AC69" s="124"/>
      <c r="AD69" s="124"/>
      <c r="AE69" s="124"/>
      <c r="AF69" s="21">
        <f>V69/17</f>
        <v>0.88235294117647056</v>
      </c>
      <c r="AG69" s="6"/>
    </row>
    <row r="70" ht="14.25">
      <c r="A70" s="91"/>
      <c r="B70" s="92"/>
      <c r="C70" s="92"/>
      <c r="D70" s="93">
        <v>22</v>
      </c>
      <c r="E70" s="95">
        <v>14</v>
      </c>
      <c r="F70" s="95">
        <v>27</v>
      </c>
      <c r="G70" s="95">
        <v>30</v>
      </c>
      <c r="H70" s="94">
        <v>35</v>
      </c>
      <c r="I70" s="93">
        <v>22</v>
      </c>
      <c r="J70" s="95">
        <v>46</v>
      </c>
      <c r="K70" s="95">
        <v>35</v>
      </c>
      <c r="L70" s="95">
        <v>15</v>
      </c>
      <c r="M70" s="95">
        <v>35</v>
      </c>
      <c r="N70" s="94">
        <v>18</v>
      </c>
      <c r="O70" s="93">
        <v>22</v>
      </c>
      <c r="P70" s="95">
        <v>21</v>
      </c>
      <c r="Q70" s="95">
        <v>26</v>
      </c>
      <c r="R70" s="95">
        <v>52</v>
      </c>
      <c r="S70" s="95">
        <v>22</v>
      </c>
      <c r="T70" s="94">
        <v>19</v>
      </c>
      <c r="U70" s="20"/>
      <c r="V70" s="20"/>
      <c r="W70" s="20"/>
      <c r="X70" s="125"/>
      <c r="Y70" s="125"/>
      <c r="Z70" s="125"/>
      <c r="AA70" s="125"/>
      <c r="AB70" s="125"/>
      <c r="AC70" s="125"/>
      <c r="AD70" s="125"/>
      <c r="AE70" s="125"/>
      <c r="AF70" s="20"/>
      <c r="AG70" s="6">
        <f>AVERAGE(AF67:AF70)*30</f>
        <v>24.705882352941174</v>
      </c>
    </row>
    <row r="71" ht="14.25">
      <c r="A71" s="87">
        <v>45481.674305555556</v>
      </c>
      <c r="B71" s="88" t="s">
        <v>83</v>
      </c>
      <c r="C71" s="88" t="s">
        <v>89</v>
      </c>
      <c r="D71" s="93">
        <v>1</v>
      </c>
      <c r="E71" s="95">
        <v>1</v>
      </c>
      <c r="F71" s="95">
        <v>1</v>
      </c>
      <c r="G71" s="95">
        <v>1</v>
      </c>
      <c r="H71" s="94">
        <v>1</v>
      </c>
      <c r="I71" s="93">
        <v>1</v>
      </c>
      <c r="J71" s="95">
        <v>1</v>
      </c>
      <c r="K71" s="95">
        <v>1</v>
      </c>
      <c r="L71" s="95">
        <v>1</v>
      </c>
      <c r="M71" s="95">
        <v>1</v>
      </c>
      <c r="N71" s="94">
        <v>1</v>
      </c>
      <c r="O71" s="93">
        <v>1</v>
      </c>
      <c r="P71" s="95">
        <v>1</v>
      </c>
      <c r="Q71" s="95">
        <v>1</v>
      </c>
      <c r="R71" s="95">
        <v>1</v>
      </c>
      <c r="S71" s="95">
        <v>0</v>
      </c>
      <c r="T71" s="94">
        <v>1</v>
      </c>
      <c r="U71" s="21">
        <f>SUM(D72:T72)/60</f>
        <v>9.7333333333333325</v>
      </c>
      <c r="V71" s="21">
        <f>SUM(D71:T71)</f>
        <v>16</v>
      </c>
      <c r="W71" s="21">
        <f>17-V71</f>
        <v>1</v>
      </c>
      <c r="X71" s="123">
        <v>0</v>
      </c>
      <c r="Y71" s="123">
        <v>2</v>
      </c>
      <c r="Z71" s="123">
        <v>0</v>
      </c>
      <c r="AA71" s="123">
        <v>0</v>
      </c>
      <c r="AB71" s="123">
        <v>0</v>
      </c>
      <c r="AC71" s="123">
        <v>0</v>
      </c>
      <c r="AD71" s="123">
        <v>2</v>
      </c>
      <c r="AE71" s="123">
        <v>1</v>
      </c>
      <c r="AF71" s="21">
        <f>V71/17</f>
        <v>0.94117647058823528</v>
      </c>
      <c r="AG71" s="6"/>
    </row>
    <row r="72" ht="14.25">
      <c r="A72" s="91"/>
      <c r="B72" s="92"/>
      <c r="C72" s="92"/>
      <c r="D72" s="93">
        <v>14</v>
      </c>
      <c r="E72" s="95">
        <v>50</v>
      </c>
      <c r="F72" s="95">
        <v>17</v>
      </c>
      <c r="G72" s="95">
        <v>46</v>
      </c>
      <c r="H72" s="94">
        <v>12</v>
      </c>
      <c r="I72" s="93">
        <v>20</v>
      </c>
      <c r="J72" s="95">
        <v>27</v>
      </c>
      <c r="K72" s="95">
        <v>65</v>
      </c>
      <c r="L72" s="95">
        <v>23</v>
      </c>
      <c r="M72" s="95">
        <v>47</v>
      </c>
      <c r="N72" s="94">
        <v>28</v>
      </c>
      <c r="O72" s="93">
        <v>54</v>
      </c>
      <c r="P72" s="95">
        <v>44</v>
      </c>
      <c r="Q72" s="95">
        <v>37</v>
      </c>
      <c r="R72" s="95">
        <v>39</v>
      </c>
      <c r="S72" s="95">
        <v>47</v>
      </c>
      <c r="T72" s="94">
        <v>14</v>
      </c>
      <c r="U72" s="20"/>
      <c r="V72" s="20"/>
      <c r="W72" s="20"/>
      <c r="X72" s="124"/>
      <c r="Y72" s="124"/>
      <c r="Z72" s="124"/>
      <c r="AA72" s="124"/>
      <c r="AB72" s="124"/>
      <c r="AC72" s="124"/>
      <c r="AD72" s="124"/>
      <c r="AE72" s="124"/>
      <c r="AF72" s="20"/>
      <c r="AG72" s="6"/>
    </row>
    <row r="73" ht="14.25">
      <c r="A73" s="87">
        <v>45481.674305555556</v>
      </c>
      <c r="B73" s="88" t="s">
        <v>83</v>
      </c>
      <c r="C73" s="88" t="s">
        <v>90</v>
      </c>
      <c r="D73" s="93">
        <v>1</v>
      </c>
      <c r="E73" s="95">
        <v>1</v>
      </c>
      <c r="F73" s="95">
        <v>0</v>
      </c>
      <c r="G73" s="95">
        <v>1</v>
      </c>
      <c r="H73" s="94">
        <v>0</v>
      </c>
      <c r="I73" s="93">
        <v>1</v>
      </c>
      <c r="J73" s="95">
        <v>0</v>
      </c>
      <c r="K73" s="95">
        <v>1</v>
      </c>
      <c r="L73" s="95">
        <v>1</v>
      </c>
      <c r="M73" s="95">
        <v>1</v>
      </c>
      <c r="N73" s="94">
        <v>1</v>
      </c>
      <c r="O73" s="93">
        <v>1</v>
      </c>
      <c r="P73" s="95">
        <v>1</v>
      </c>
      <c r="Q73" s="95">
        <v>1</v>
      </c>
      <c r="R73" s="95">
        <v>1</v>
      </c>
      <c r="S73" s="95">
        <v>1</v>
      </c>
      <c r="T73" s="94">
        <v>0</v>
      </c>
      <c r="U73" s="21">
        <f>SUM(D74:T74)/60</f>
        <v>9.6999999999999993</v>
      </c>
      <c r="V73" s="21">
        <f>SUM(D73:T73)</f>
        <v>13</v>
      </c>
      <c r="W73" s="21">
        <f>17-V73</f>
        <v>4</v>
      </c>
      <c r="X73" s="124"/>
      <c r="Y73" s="124"/>
      <c r="Z73" s="124"/>
      <c r="AA73" s="124"/>
      <c r="AB73" s="124"/>
      <c r="AC73" s="124"/>
      <c r="AD73" s="124"/>
      <c r="AE73" s="124"/>
      <c r="AF73" s="21">
        <f>V73/17</f>
        <v>0.76470588235294112</v>
      </c>
      <c r="AG73" s="6"/>
    </row>
    <row r="74" ht="14.25">
      <c r="A74" s="91"/>
      <c r="B74" s="92"/>
      <c r="C74" s="92"/>
      <c r="D74" s="93">
        <v>30</v>
      </c>
      <c r="E74" s="95">
        <v>47</v>
      </c>
      <c r="F74" s="95">
        <v>33</v>
      </c>
      <c r="G74" s="95">
        <v>60</v>
      </c>
      <c r="H74" s="94">
        <v>53</v>
      </c>
      <c r="I74" s="93">
        <v>36</v>
      </c>
      <c r="J74" s="95">
        <v>28</v>
      </c>
      <c r="K74" s="95">
        <v>24</v>
      </c>
      <c r="L74" s="95">
        <v>49</v>
      </c>
      <c r="M74" s="95">
        <v>31</v>
      </c>
      <c r="N74" s="94">
        <v>13</v>
      </c>
      <c r="O74" s="93">
        <v>16</v>
      </c>
      <c r="P74" s="95">
        <v>13</v>
      </c>
      <c r="Q74" s="95">
        <v>17</v>
      </c>
      <c r="R74" s="95">
        <v>41</v>
      </c>
      <c r="S74" s="95">
        <v>27</v>
      </c>
      <c r="T74" s="94">
        <v>64</v>
      </c>
      <c r="U74" s="20"/>
      <c r="V74" s="20"/>
      <c r="W74" s="20"/>
      <c r="X74" s="125"/>
      <c r="Y74" s="125"/>
      <c r="Z74" s="125"/>
      <c r="AA74" s="125"/>
      <c r="AB74" s="125"/>
      <c r="AC74" s="125"/>
      <c r="AD74" s="125"/>
      <c r="AE74" s="125"/>
      <c r="AF74" s="20"/>
      <c r="AG74" s="6">
        <f>AVERAGE(AF71:AF74)*30</f>
        <v>25.588235294117645</v>
      </c>
    </row>
    <row r="75" ht="14.25">
      <c r="A75" s="87">
        <v>45484.674305555556</v>
      </c>
      <c r="B75" s="88" t="s">
        <v>84</v>
      </c>
      <c r="C75" s="88" t="s">
        <v>89</v>
      </c>
      <c r="D75" s="93">
        <v>1</v>
      </c>
      <c r="E75" s="95">
        <v>1</v>
      </c>
      <c r="F75" s="95">
        <v>0</v>
      </c>
      <c r="G75" s="95">
        <v>1</v>
      </c>
      <c r="H75" s="94">
        <v>1</v>
      </c>
      <c r="I75" s="93">
        <v>1</v>
      </c>
      <c r="J75" s="95">
        <v>1</v>
      </c>
      <c r="K75" s="95">
        <v>1</v>
      </c>
      <c r="L75" s="95">
        <v>1</v>
      </c>
      <c r="M75" s="95">
        <v>1</v>
      </c>
      <c r="N75" s="94">
        <v>1</v>
      </c>
      <c r="O75" s="93">
        <v>1</v>
      </c>
      <c r="P75" s="95">
        <v>1</v>
      </c>
      <c r="Q75" s="95">
        <v>1</v>
      </c>
      <c r="R75" s="95">
        <v>1</v>
      </c>
      <c r="S75" s="95">
        <v>1</v>
      </c>
      <c r="T75" s="94">
        <v>1</v>
      </c>
      <c r="U75" s="21">
        <f>SUM(D76:T76)/60</f>
        <v>9.9166666666666661</v>
      </c>
      <c r="V75" s="21">
        <f>SUM(D75:T75)</f>
        <v>16</v>
      </c>
      <c r="W75" s="21">
        <f>17-V75</f>
        <v>1</v>
      </c>
      <c r="X75" s="123">
        <v>0</v>
      </c>
      <c r="Y75" s="123">
        <v>1</v>
      </c>
      <c r="Z75" s="123">
        <v>0</v>
      </c>
      <c r="AA75" s="123">
        <v>0</v>
      </c>
      <c r="AB75" s="123">
        <v>1</v>
      </c>
      <c r="AC75" s="123">
        <v>0</v>
      </c>
      <c r="AD75" s="123">
        <v>2</v>
      </c>
      <c r="AE75" s="123">
        <v>1</v>
      </c>
      <c r="AF75" s="21">
        <f>V75/17</f>
        <v>0.94117647058823528</v>
      </c>
      <c r="AG75" s="6"/>
    </row>
    <row r="76" ht="14.25">
      <c r="A76" s="91"/>
      <c r="B76" s="92"/>
      <c r="C76" s="92"/>
      <c r="D76" s="93">
        <v>14</v>
      </c>
      <c r="E76" s="95">
        <v>43</v>
      </c>
      <c r="F76" s="95">
        <v>39</v>
      </c>
      <c r="G76" s="95">
        <v>36</v>
      </c>
      <c r="H76" s="94">
        <v>14</v>
      </c>
      <c r="I76" s="93">
        <v>52</v>
      </c>
      <c r="J76" s="95">
        <v>23</v>
      </c>
      <c r="K76" s="95">
        <v>18</v>
      </c>
      <c r="L76" s="95">
        <v>69</v>
      </c>
      <c r="M76" s="95">
        <v>17</v>
      </c>
      <c r="N76" s="94">
        <v>30</v>
      </c>
      <c r="O76" s="93">
        <v>61</v>
      </c>
      <c r="P76" s="95">
        <v>64</v>
      </c>
      <c r="Q76" s="95">
        <v>33</v>
      </c>
      <c r="R76" s="95">
        <v>19</v>
      </c>
      <c r="S76" s="95">
        <v>19</v>
      </c>
      <c r="T76" s="94">
        <v>44</v>
      </c>
      <c r="U76" s="20"/>
      <c r="V76" s="20"/>
      <c r="W76" s="20"/>
      <c r="X76" s="124"/>
      <c r="Y76" s="124"/>
      <c r="Z76" s="124"/>
      <c r="AA76" s="124"/>
      <c r="AB76" s="124"/>
      <c r="AC76" s="124"/>
      <c r="AD76" s="124"/>
      <c r="AE76" s="124"/>
      <c r="AF76" s="20"/>
      <c r="AG76" s="6"/>
    </row>
    <row r="77" ht="14.25">
      <c r="A77" s="87">
        <v>45484.674305555556</v>
      </c>
      <c r="B77" s="88" t="s">
        <v>84</v>
      </c>
      <c r="C77" s="88" t="s">
        <v>90</v>
      </c>
      <c r="D77" s="93">
        <v>1</v>
      </c>
      <c r="E77" s="95">
        <v>1</v>
      </c>
      <c r="F77" s="95">
        <v>0</v>
      </c>
      <c r="G77" s="95">
        <v>0</v>
      </c>
      <c r="H77" s="94">
        <v>1</v>
      </c>
      <c r="I77" s="93">
        <v>1</v>
      </c>
      <c r="J77" s="95">
        <v>1</v>
      </c>
      <c r="K77" s="95">
        <v>1</v>
      </c>
      <c r="L77" s="95">
        <v>1</v>
      </c>
      <c r="M77" s="95">
        <v>0</v>
      </c>
      <c r="N77" s="94">
        <v>1</v>
      </c>
      <c r="O77" s="93">
        <v>1</v>
      </c>
      <c r="P77" s="95">
        <v>1</v>
      </c>
      <c r="Q77" s="95">
        <v>1</v>
      </c>
      <c r="R77" s="95">
        <v>1</v>
      </c>
      <c r="S77" s="95">
        <v>1</v>
      </c>
      <c r="T77" s="94">
        <v>0</v>
      </c>
      <c r="U77" s="21">
        <f>SUM(D78:T78)/60</f>
        <v>10.033333333333333</v>
      </c>
      <c r="V77" s="21">
        <f>SUM(D77:T77)</f>
        <v>13</v>
      </c>
      <c r="W77" s="21">
        <f>17-V77</f>
        <v>4</v>
      </c>
      <c r="X77" s="124"/>
      <c r="Y77" s="124"/>
      <c r="Z77" s="124"/>
      <c r="AA77" s="124"/>
      <c r="AB77" s="124"/>
      <c r="AC77" s="124"/>
      <c r="AD77" s="124"/>
      <c r="AE77" s="124"/>
      <c r="AF77" s="21">
        <f>V77/17</f>
        <v>0.76470588235294112</v>
      </c>
      <c r="AG77" s="6"/>
    </row>
    <row r="78" ht="14.25">
      <c r="A78" s="91"/>
      <c r="B78" s="92"/>
      <c r="C78" s="92"/>
      <c r="D78" s="93">
        <v>34</v>
      </c>
      <c r="E78" s="95">
        <v>46</v>
      </c>
      <c r="F78" s="95">
        <v>44</v>
      </c>
      <c r="G78" s="95">
        <v>49</v>
      </c>
      <c r="H78" s="94">
        <v>45</v>
      </c>
      <c r="I78" s="93">
        <v>60</v>
      </c>
      <c r="J78" s="95">
        <v>26</v>
      </c>
      <c r="K78" s="95">
        <v>29</v>
      </c>
      <c r="L78" s="95">
        <v>28</v>
      </c>
      <c r="M78" s="95">
        <v>47</v>
      </c>
      <c r="N78" s="94">
        <v>11</v>
      </c>
      <c r="O78" s="93">
        <v>38</v>
      </c>
      <c r="P78" s="95">
        <v>17</v>
      </c>
      <c r="Q78" s="95">
        <v>45</v>
      </c>
      <c r="R78" s="95">
        <v>25</v>
      </c>
      <c r="S78" s="95">
        <v>23</v>
      </c>
      <c r="T78" s="94">
        <v>35</v>
      </c>
      <c r="U78" s="20"/>
      <c r="V78" s="20"/>
      <c r="W78" s="20"/>
      <c r="X78" s="125"/>
      <c r="Y78" s="125"/>
      <c r="Z78" s="125"/>
      <c r="AA78" s="125"/>
      <c r="AB78" s="125"/>
      <c r="AC78" s="125"/>
      <c r="AD78" s="125"/>
      <c r="AE78" s="125"/>
      <c r="AF78" s="20"/>
      <c r="AG78" s="6">
        <f>AVERAGE(AF75:AF78)*30</f>
        <v>25.588235294117645</v>
      </c>
    </row>
    <row r="79" ht="14.25">
      <c r="A79" s="87">
        <v>45486.674305555556</v>
      </c>
      <c r="B79" s="88" t="s">
        <v>85</v>
      </c>
      <c r="C79" s="88" t="s">
        <v>89</v>
      </c>
      <c r="D79" s="93">
        <v>1</v>
      </c>
      <c r="E79" s="95">
        <v>1</v>
      </c>
      <c r="F79" s="95">
        <v>1</v>
      </c>
      <c r="G79" s="95">
        <v>1</v>
      </c>
      <c r="H79" s="94">
        <v>1</v>
      </c>
      <c r="I79" s="93">
        <v>1</v>
      </c>
      <c r="J79" s="95">
        <v>1</v>
      </c>
      <c r="K79" s="95">
        <v>1</v>
      </c>
      <c r="L79" s="95">
        <v>1</v>
      </c>
      <c r="M79" s="95">
        <v>1</v>
      </c>
      <c r="N79" s="94">
        <v>1</v>
      </c>
      <c r="O79" s="93">
        <v>1</v>
      </c>
      <c r="P79" s="95">
        <v>1</v>
      </c>
      <c r="Q79" s="95">
        <v>1</v>
      </c>
      <c r="R79" s="95">
        <v>1</v>
      </c>
      <c r="S79" s="95">
        <v>1</v>
      </c>
      <c r="T79" s="94">
        <v>1</v>
      </c>
      <c r="U79" s="21">
        <f>SUM(D80:T80)/60</f>
        <v>8.7833333333333332</v>
      </c>
      <c r="V79" s="21">
        <f>SUM(D79:T79)</f>
        <v>17</v>
      </c>
      <c r="W79" s="21">
        <f>17-V79</f>
        <v>0</v>
      </c>
      <c r="X79" s="123">
        <v>0</v>
      </c>
      <c r="Y79" s="123">
        <v>1</v>
      </c>
      <c r="Z79" s="123">
        <v>2</v>
      </c>
      <c r="AA79" s="123">
        <v>0</v>
      </c>
      <c r="AB79" s="123">
        <v>0</v>
      </c>
      <c r="AC79" s="123">
        <v>0</v>
      </c>
      <c r="AD79" s="123">
        <v>0</v>
      </c>
      <c r="AE79" s="123">
        <v>0</v>
      </c>
      <c r="AF79" s="21">
        <f>V79/17</f>
        <v>1</v>
      </c>
      <c r="AG79" s="6"/>
    </row>
    <row r="80" ht="14.25">
      <c r="A80" s="91"/>
      <c r="B80" s="92"/>
      <c r="C80" s="92"/>
      <c r="D80" s="93">
        <v>22</v>
      </c>
      <c r="E80" s="95">
        <v>19</v>
      </c>
      <c r="F80" s="95">
        <v>35</v>
      </c>
      <c r="G80" s="95">
        <v>28</v>
      </c>
      <c r="H80" s="94">
        <v>18</v>
      </c>
      <c r="I80" s="93">
        <v>23</v>
      </c>
      <c r="J80" s="95">
        <v>13</v>
      </c>
      <c r="K80" s="95">
        <v>38</v>
      </c>
      <c r="L80" s="95">
        <v>63</v>
      </c>
      <c r="M80" s="95">
        <v>28</v>
      </c>
      <c r="N80" s="94">
        <v>30</v>
      </c>
      <c r="O80" s="93">
        <v>31</v>
      </c>
      <c r="P80" s="95">
        <v>19</v>
      </c>
      <c r="Q80" s="95">
        <v>18</v>
      </c>
      <c r="R80" s="95">
        <v>19</v>
      </c>
      <c r="S80" s="95">
        <v>28</v>
      </c>
      <c r="T80" s="94">
        <v>95</v>
      </c>
      <c r="U80" s="20"/>
      <c r="V80" s="20"/>
      <c r="W80" s="20"/>
      <c r="X80" s="124"/>
      <c r="Y80" s="124"/>
      <c r="Z80" s="124"/>
      <c r="AA80" s="124"/>
      <c r="AB80" s="124"/>
      <c r="AC80" s="124"/>
      <c r="AD80" s="124"/>
      <c r="AE80" s="124"/>
      <c r="AF80" s="20"/>
      <c r="AG80" s="6"/>
    </row>
    <row r="81" ht="14.25">
      <c r="A81" s="87">
        <v>45486.674305555556</v>
      </c>
      <c r="B81" s="88" t="s">
        <v>85</v>
      </c>
      <c r="C81" s="88" t="s">
        <v>90</v>
      </c>
      <c r="D81" s="93">
        <v>0</v>
      </c>
      <c r="E81" s="95">
        <v>1</v>
      </c>
      <c r="F81" s="95">
        <v>1</v>
      </c>
      <c r="G81" s="95">
        <v>1</v>
      </c>
      <c r="H81" s="94">
        <v>1</v>
      </c>
      <c r="I81" s="93">
        <v>1</v>
      </c>
      <c r="J81" s="95">
        <v>1</v>
      </c>
      <c r="K81" s="95">
        <v>1</v>
      </c>
      <c r="L81" s="95">
        <v>0</v>
      </c>
      <c r="M81" s="95">
        <v>1</v>
      </c>
      <c r="N81" s="94">
        <v>1</v>
      </c>
      <c r="O81" s="93">
        <v>0</v>
      </c>
      <c r="P81" s="95">
        <v>1</v>
      </c>
      <c r="Q81" s="95">
        <v>1</v>
      </c>
      <c r="R81" s="95">
        <v>1</v>
      </c>
      <c r="S81" s="95">
        <v>1</v>
      </c>
      <c r="T81" s="94">
        <v>1</v>
      </c>
      <c r="U81" s="21">
        <f>SUM(D82:T82)/60</f>
        <v>11.766666666666667</v>
      </c>
      <c r="V81" s="21">
        <f>SUM(D81:T81)</f>
        <v>14</v>
      </c>
      <c r="W81" s="21">
        <f>17-V81</f>
        <v>3</v>
      </c>
      <c r="X81" s="124"/>
      <c r="Y81" s="124"/>
      <c r="Z81" s="124"/>
      <c r="AA81" s="124"/>
      <c r="AB81" s="124"/>
      <c r="AC81" s="124"/>
      <c r="AD81" s="124"/>
      <c r="AE81" s="124"/>
      <c r="AF81" s="21">
        <f>V81/17</f>
        <v>0.82352941176470584</v>
      </c>
      <c r="AG81" s="6"/>
    </row>
    <row r="82" ht="14.25">
      <c r="A82" s="91"/>
      <c r="B82" s="92"/>
      <c r="C82" s="92"/>
      <c r="D82" s="93">
        <v>92</v>
      </c>
      <c r="E82" s="95">
        <v>15</v>
      </c>
      <c r="F82" s="95">
        <v>27</v>
      </c>
      <c r="G82" s="95">
        <v>21</v>
      </c>
      <c r="H82" s="94">
        <v>41</v>
      </c>
      <c r="I82" s="93">
        <v>61</v>
      </c>
      <c r="J82" s="95">
        <v>75</v>
      </c>
      <c r="K82" s="95">
        <v>35</v>
      </c>
      <c r="L82" s="95">
        <v>58</v>
      </c>
      <c r="M82" s="95">
        <v>43</v>
      </c>
      <c r="N82" s="94">
        <v>21</v>
      </c>
      <c r="O82" s="93">
        <v>42</v>
      </c>
      <c r="P82" s="95">
        <v>14</v>
      </c>
      <c r="Q82" s="95">
        <v>59</v>
      </c>
      <c r="R82" s="95">
        <v>34</v>
      </c>
      <c r="S82" s="95">
        <v>44</v>
      </c>
      <c r="T82" s="94">
        <v>24</v>
      </c>
      <c r="U82" s="20"/>
      <c r="V82" s="20"/>
      <c r="W82" s="20"/>
      <c r="X82" s="125"/>
      <c r="Y82" s="125"/>
      <c r="Z82" s="125"/>
      <c r="AA82" s="125"/>
      <c r="AB82" s="125"/>
      <c r="AC82" s="125"/>
      <c r="AD82" s="125"/>
      <c r="AE82" s="125"/>
      <c r="AF82" s="20"/>
      <c r="AG82" s="6">
        <f>AVERAGE(AF79:AF82)*30</f>
        <v>27.352941176470587</v>
      </c>
    </row>
    <row r="83" ht="14.25">
      <c r="A83" s="87">
        <v>45565.375</v>
      </c>
      <c r="B83" s="88" t="s">
        <v>86</v>
      </c>
      <c r="C83" s="88" t="s">
        <v>89</v>
      </c>
      <c r="D83" s="93">
        <v>1</v>
      </c>
      <c r="E83" s="95">
        <v>1</v>
      </c>
      <c r="F83" s="95">
        <v>1</v>
      </c>
      <c r="G83" s="95">
        <v>1</v>
      </c>
      <c r="H83" s="94">
        <v>1</v>
      </c>
      <c r="I83" s="93">
        <v>1</v>
      </c>
      <c r="J83" s="95">
        <v>1</v>
      </c>
      <c r="K83" s="95">
        <v>1</v>
      </c>
      <c r="L83" s="95">
        <v>1</v>
      </c>
      <c r="M83" s="95">
        <v>1</v>
      </c>
      <c r="N83" s="94">
        <v>1</v>
      </c>
      <c r="O83" s="93">
        <v>0</v>
      </c>
      <c r="P83" s="95">
        <v>1</v>
      </c>
      <c r="Q83" s="95">
        <v>0</v>
      </c>
      <c r="R83" s="95">
        <v>1</v>
      </c>
      <c r="S83" s="95">
        <v>1</v>
      </c>
      <c r="T83" s="94">
        <v>1</v>
      </c>
      <c r="U83" s="21">
        <f>SUM(D84:T84)/60</f>
        <v>9.1666666666666661</v>
      </c>
      <c r="V83" s="21">
        <f>SUM(D83:T83)</f>
        <v>15</v>
      </c>
      <c r="W83" s="21">
        <f>17-V83</f>
        <v>2</v>
      </c>
      <c r="X83" s="123">
        <v>0</v>
      </c>
      <c r="Y83" s="123">
        <v>3</v>
      </c>
      <c r="Z83" s="123">
        <v>1</v>
      </c>
      <c r="AA83" s="123">
        <v>0</v>
      </c>
      <c r="AB83" s="123">
        <v>0</v>
      </c>
      <c r="AC83" s="123">
        <v>0</v>
      </c>
      <c r="AD83" s="123">
        <v>1</v>
      </c>
      <c r="AE83" s="123">
        <v>0</v>
      </c>
      <c r="AF83" s="21">
        <f>V83/17</f>
        <v>0.88235294117647056</v>
      </c>
      <c r="AG83" s="6"/>
    </row>
    <row r="84" ht="14.25">
      <c r="A84" s="91"/>
      <c r="B84" s="92"/>
      <c r="C84" s="92"/>
      <c r="D84" s="93">
        <v>18</v>
      </c>
      <c r="E84" s="95">
        <v>14</v>
      </c>
      <c r="F84" s="95">
        <v>9</v>
      </c>
      <c r="G84" s="95">
        <v>67</v>
      </c>
      <c r="H84" s="94">
        <v>17</v>
      </c>
      <c r="I84" s="93">
        <v>25</v>
      </c>
      <c r="J84" s="95">
        <v>40</v>
      </c>
      <c r="K84" s="95">
        <v>60</v>
      </c>
      <c r="L84" s="95">
        <v>34</v>
      </c>
      <c r="M84" s="95">
        <v>13</v>
      </c>
      <c r="N84" s="94">
        <v>42</v>
      </c>
      <c r="O84" s="93">
        <v>37</v>
      </c>
      <c r="P84" s="95">
        <v>18</v>
      </c>
      <c r="Q84" s="95">
        <v>40</v>
      </c>
      <c r="R84" s="95">
        <v>40</v>
      </c>
      <c r="S84" s="95">
        <v>38</v>
      </c>
      <c r="T84" s="94">
        <v>38</v>
      </c>
      <c r="U84" s="20"/>
      <c r="V84" s="20"/>
      <c r="W84" s="20"/>
      <c r="X84" s="124"/>
      <c r="Y84" s="124"/>
      <c r="Z84" s="124"/>
      <c r="AA84" s="124"/>
      <c r="AB84" s="124"/>
      <c r="AC84" s="124"/>
      <c r="AD84" s="124"/>
      <c r="AE84" s="124"/>
      <c r="AF84" s="20"/>
      <c r="AG84" s="6"/>
    </row>
    <row r="85" ht="14.25">
      <c r="A85" s="87">
        <v>45565.375</v>
      </c>
      <c r="B85" s="88" t="s">
        <v>86</v>
      </c>
      <c r="C85" s="88" t="s">
        <v>90</v>
      </c>
      <c r="D85" s="93">
        <v>1</v>
      </c>
      <c r="E85" s="95">
        <v>1</v>
      </c>
      <c r="F85" s="95">
        <v>1</v>
      </c>
      <c r="G85" s="95">
        <v>1</v>
      </c>
      <c r="H85" s="94">
        <v>0</v>
      </c>
      <c r="I85" s="93">
        <v>1</v>
      </c>
      <c r="J85" s="95">
        <v>0</v>
      </c>
      <c r="K85" s="95">
        <v>1</v>
      </c>
      <c r="L85" s="95">
        <v>1</v>
      </c>
      <c r="M85" s="95">
        <v>1</v>
      </c>
      <c r="N85" s="94">
        <v>1</v>
      </c>
      <c r="O85" s="93">
        <v>1</v>
      </c>
      <c r="P85" s="95">
        <v>0</v>
      </c>
      <c r="Q85" s="95">
        <v>1</v>
      </c>
      <c r="R85" s="95">
        <v>1</v>
      </c>
      <c r="S85" s="95">
        <v>1</v>
      </c>
      <c r="T85" s="94">
        <v>1</v>
      </c>
      <c r="U85" s="21">
        <f>SUM(D86:T86)/60</f>
        <v>10.333333333333334</v>
      </c>
      <c r="V85" s="21">
        <f>SUM(D85:T85)</f>
        <v>14</v>
      </c>
      <c r="W85" s="21">
        <f>17-V85</f>
        <v>3</v>
      </c>
      <c r="X85" s="124"/>
      <c r="Y85" s="124"/>
      <c r="Z85" s="124"/>
      <c r="AA85" s="124"/>
      <c r="AB85" s="124"/>
      <c r="AC85" s="124"/>
      <c r="AD85" s="124"/>
      <c r="AE85" s="124"/>
      <c r="AF85" s="21">
        <f>V85/17</f>
        <v>0.82352941176470584</v>
      </c>
      <c r="AG85" s="6"/>
    </row>
    <row r="86" ht="14.25">
      <c r="A86" s="91"/>
      <c r="B86" s="92"/>
      <c r="C86" s="92"/>
      <c r="D86" s="93">
        <v>68</v>
      </c>
      <c r="E86" s="95">
        <v>26</v>
      </c>
      <c r="F86" s="95">
        <v>11</v>
      </c>
      <c r="G86" s="95">
        <v>33</v>
      </c>
      <c r="H86" s="94">
        <v>55</v>
      </c>
      <c r="I86" s="93">
        <v>20</v>
      </c>
      <c r="J86" s="95">
        <v>88</v>
      </c>
      <c r="K86" s="95">
        <v>30</v>
      </c>
      <c r="L86" s="95">
        <v>27</v>
      </c>
      <c r="M86" s="95">
        <v>67</v>
      </c>
      <c r="N86" s="94">
        <v>25</v>
      </c>
      <c r="O86" s="93">
        <v>50</v>
      </c>
      <c r="P86" s="95">
        <v>50</v>
      </c>
      <c r="Q86" s="95">
        <v>29</v>
      </c>
      <c r="R86" s="95">
        <v>19</v>
      </c>
      <c r="S86" s="95">
        <v>13</v>
      </c>
      <c r="T86" s="94">
        <v>9</v>
      </c>
      <c r="U86" s="20"/>
      <c r="V86" s="20"/>
      <c r="W86" s="20"/>
      <c r="X86" s="125"/>
      <c r="Y86" s="125"/>
      <c r="Z86" s="125"/>
      <c r="AA86" s="125"/>
      <c r="AB86" s="125"/>
      <c r="AC86" s="125"/>
      <c r="AD86" s="125"/>
      <c r="AE86" s="125"/>
      <c r="AF86" s="20"/>
      <c r="AG86" s="6">
        <f>AVERAGE(AF83:AF86)*30</f>
        <v>25.588235294117645</v>
      </c>
    </row>
    <row r="87" ht="14.25">
      <c r="A87" s="111">
        <v>45566.375</v>
      </c>
      <c r="B87" s="112" t="s">
        <v>87</v>
      </c>
      <c r="C87" s="88" t="s">
        <v>89</v>
      </c>
      <c r="D87" s="93">
        <v>1</v>
      </c>
      <c r="E87" s="95">
        <v>1</v>
      </c>
      <c r="F87" s="95">
        <v>1</v>
      </c>
      <c r="G87" s="95">
        <v>1</v>
      </c>
      <c r="H87" s="94">
        <v>1</v>
      </c>
      <c r="I87" s="93">
        <v>1</v>
      </c>
      <c r="J87" s="95">
        <v>0</v>
      </c>
      <c r="K87" s="95">
        <v>1</v>
      </c>
      <c r="L87" s="95">
        <v>1</v>
      </c>
      <c r="M87" s="95">
        <v>1</v>
      </c>
      <c r="N87" s="94">
        <v>1</v>
      </c>
      <c r="O87" s="93">
        <v>1</v>
      </c>
      <c r="P87" s="95">
        <v>1</v>
      </c>
      <c r="Q87" s="95">
        <v>1</v>
      </c>
      <c r="R87" s="95">
        <v>1</v>
      </c>
      <c r="S87" s="95">
        <v>1</v>
      </c>
      <c r="T87" s="94">
        <v>1</v>
      </c>
      <c r="U87" s="21">
        <f>SUM(D88:T88)/60</f>
        <v>7.4333333333333336</v>
      </c>
      <c r="V87" s="21">
        <f>SUM(D87:T87)</f>
        <v>16</v>
      </c>
      <c r="W87" s="21">
        <f>17-V87</f>
        <v>1</v>
      </c>
      <c r="X87" s="123">
        <v>0</v>
      </c>
      <c r="Y87" s="123">
        <v>3</v>
      </c>
      <c r="Z87" s="123">
        <v>1</v>
      </c>
      <c r="AA87" s="123">
        <v>0</v>
      </c>
      <c r="AB87" s="123">
        <v>0</v>
      </c>
      <c r="AC87" s="123">
        <v>0</v>
      </c>
      <c r="AD87" s="123">
        <v>1</v>
      </c>
      <c r="AE87" s="123">
        <v>0</v>
      </c>
      <c r="AF87" s="21">
        <f>V87/17</f>
        <v>0.94117647058823528</v>
      </c>
      <c r="AG87" s="6"/>
    </row>
    <row r="88" ht="14.25">
      <c r="A88" s="110"/>
      <c r="B88" s="92"/>
      <c r="C88" s="92"/>
      <c r="D88" s="93">
        <v>17</v>
      </c>
      <c r="E88" s="95">
        <v>18</v>
      </c>
      <c r="F88" s="95">
        <v>32</v>
      </c>
      <c r="G88" s="95">
        <v>22</v>
      </c>
      <c r="H88" s="94">
        <v>17</v>
      </c>
      <c r="I88" s="93">
        <v>73</v>
      </c>
      <c r="J88" s="95">
        <v>31</v>
      </c>
      <c r="K88" s="95">
        <v>27</v>
      </c>
      <c r="L88" s="95">
        <v>25</v>
      </c>
      <c r="M88" s="95">
        <v>22</v>
      </c>
      <c r="N88" s="94">
        <v>13</v>
      </c>
      <c r="O88" s="93">
        <v>38</v>
      </c>
      <c r="P88" s="95">
        <v>21</v>
      </c>
      <c r="Q88" s="95">
        <v>17</v>
      </c>
      <c r="R88" s="95">
        <v>19</v>
      </c>
      <c r="S88" s="95">
        <v>41</v>
      </c>
      <c r="T88" s="94">
        <v>13</v>
      </c>
      <c r="U88" s="20"/>
      <c r="V88" s="20"/>
      <c r="W88" s="20"/>
      <c r="X88" s="124"/>
      <c r="Y88" s="124"/>
      <c r="Z88" s="124"/>
      <c r="AA88" s="124"/>
      <c r="AB88" s="124"/>
      <c r="AC88" s="124"/>
      <c r="AD88" s="124"/>
      <c r="AE88" s="124"/>
      <c r="AF88" s="20"/>
      <c r="AG88" s="6"/>
    </row>
    <row r="89" ht="14.25">
      <c r="A89" s="111">
        <v>45566.375</v>
      </c>
      <c r="B89" s="112" t="s">
        <v>87</v>
      </c>
      <c r="C89" s="88" t="s">
        <v>90</v>
      </c>
      <c r="D89" s="93">
        <v>0</v>
      </c>
      <c r="E89" s="95">
        <v>1</v>
      </c>
      <c r="F89" s="95">
        <v>1</v>
      </c>
      <c r="G89" s="95">
        <v>1</v>
      </c>
      <c r="H89" s="94">
        <v>1</v>
      </c>
      <c r="I89" s="93">
        <v>1</v>
      </c>
      <c r="J89" s="95">
        <v>1</v>
      </c>
      <c r="K89" s="95">
        <v>1</v>
      </c>
      <c r="L89" s="95">
        <v>1</v>
      </c>
      <c r="M89" s="95">
        <v>0</v>
      </c>
      <c r="N89" s="94">
        <v>1</v>
      </c>
      <c r="O89" s="93">
        <v>0</v>
      </c>
      <c r="P89" s="95">
        <v>1</v>
      </c>
      <c r="Q89" s="95">
        <v>1</v>
      </c>
      <c r="R89" s="95">
        <v>1</v>
      </c>
      <c r="S89" s="95">
        <v>1</v>
      </c>
      <c r="T89" s="94">
        <v>0</v>
      </c>
      <c r="U89" s="21">
        <f>SUM(D90:T90)/60</f>
        <v>8.9666666666666668</v>
      </c>
      <c r="V89" s="21">
        <f>SUM(D89:T89)</f>
        <v>13</v>
      </c>
      <c r="W89" s="21">
        <f>17-V89</f>
        <v>4</v>
      </c>
      <c r="X89" s="124"/>
      <c r="Y89" s="124"/>
      <c r="Z89" s="124"/>
      <c r="AA89" s="124"/>
      <c r="AB89" s="124"/>
      <c r="AC89" s="124"/>
      <c r="AD89" s="124"/>
      <c r="AE89" s="124"/>
      <c r="AF89" s="21">
        <f>V89/17</f>
        <v>0.76470588235294112</v>
      </c>
      <c r="AG89" s="6"/>
    </row>
    <row r="90" ht="14.25">
      <c r="A90" s="110"/>
      <c r="B90" s="92"/>
      <c r="C90" s="92"/>
      <c r="D90" s="93">
        <v>30</v>
      </c>
      <c r="E90" s="95">
        <v>83</v>
      </c>
      <c r="F90" s="95">
        <v>20</v>
      </c>
      <c r="G90" s="95">
        <v>11</v>
      </c>
      <c r="H90" s="94">
        <v>26</v>
      </c>
      <c r="I90" s="93">
        <v>29</v>
      </c>
      <c r="J90" s="95">
        <v>35</v>
      </c>
      <c r="K90" s="95">
        <v>30</v>
      </c>
      <c r="L90" s="95">
        <v>21</v>
      </c>
      <c r="M90" s="95">
        <v>37</v>
      </c>
      <c r="N90" s="94">
        <v>26</v>
      </c>
      <c r="O90" s="93">
        <v>36</v>
      </c>
      <c r="P90" s="95">
        <v>15</v>
      </c>
      <c r="Q90" s="95">
        <v>13</v>
      </c>
      <c r="R90" s="95">
        <v>73</v>
      </c>
      <c r="S90" s="95">
        <v>27</v>
      </c>
      <c r="T90" s="94">
        <v>26</v>
      </c>
      <c r="U90" s="20"/>
      <c r="V90" s="20"/>
      <c r="W90" s="20"/>
      <c r="X90" s="125"/>
      <c r="Y90" s="125"/>
      <c r="Z90" s="125"/>
      <c r="AA90" s="125"/>
      <c r="AB90" s="125"/>
      <c r="AC90" s="125"/>
      <c r="AD90" s="125"/>
      <c r="AE90" s="125"/>
      <c r="AF90" s="20"/>
      <c r="AG90" s="6">
        <f>AVERAGE(AF87:AF90)*30</f>
        <v>25.588235294117645</v>
      </c>
    </row>
  </sheetData>
  <mergeCells count="485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  <mergeCell ref="A71:A72"/>
    <mergeCell ref="B71:B72"/>
    <mergeCell ref="C71:C72"/>
    <mergeCell ref="U71:U72"/>
    <mergeCell ref="V71:V72"/>
    <mergeCell ref="W71:W72"/>
    <mergeCell ref="X71:X74"/>
    <mergeCell ref="Y71:Y74"/>
    <mergeCell ref="Z71:Z74"/>
    <mergeCell ref="AA71:AA74"/>
    <mergeCell ref="AB71:AB74"/>
    <mergeCell ref="AC71:AC74"/>
    <mergeCell ref="AD71:AD74"/>
    <mergeCell ref="AE71:AE74"/>
    <mergeCell ref="AF71:AF72"/>
    <mergeCell ref="A73:A74"/>
    <mergeCell ref="B73:B74"/>
    <mergeCell ref="C73:C74"/>
    <mergeCell ref="U73:U74"/>
    <mergeCell ref="V73:V74"/>
    <mergeCell ref="W73:W74"/>
    <mergeCell ref="AF73:AF74"/>
    <mergeCell ref="A75:A76"/>
    <mergeCell ref="B75:B76"/>
    <mergeCell ref="C75:C76"/>
    <mergeCell ref="U75:U76"/>
    <mergeCell ref="V75:V76"/>
    <mergeCell ref="W75:W76"/>
    <mergeCell ref="X75:X78"/>
    <mergeCell ref="Y75:Y78"/>
    <mergeCell ref="Z75:Z78"/>
    <mergeCell ref="AA75:AA78"/>
    <mergeCell ref="AB75:AB78"/>
    <mergeCell ref="AC75:AC78"/>
    <mergeCell ref="AD75:AD78"/>
    <mergeCell ref="AE75:AE78"/>
    <mergeCell ref="AF75:AF76"/>
    <mergeCell ref="A77:A78"/>
    <mergeCell ref="B77:B78"/>
    <mergeCell ref="C77:C78"/>
    <mergeCell ref="U77:U78"/>
    <mergeCell ref="V77:V78"/>
    <mergeCell ref="W77:W78"/>
    <mergeCell ref="AF77:AF78"/>
    <mergeCell ref="A79:A80"/>
    <mergeCell ref="B79:B80"/>
    <mergeCell ref="C79:C80"/>
    <mergeCell ref="U79:U80"/>
    <mergeCell ref="V79:V80"/>
    <mergeCell ref="W79:W80"/>
    <mergeCell ref="X79:X82"/>
    <mergeCell ref="Y79:Y82"/>
    <mergeCell ref="Z79:Z82"/>
    <mergeCell ref="AA79:AA82"/>
    <mergeCell ref="AB79:AB82"/>
    <mergeCell ref="AC79:AC82"/>
    <mergeCell ref="AD79:AD82"/>
    <mergeCell ref="AE79:AE82"/>
    <mergeCell ref="AF79:AF80"/>
    <mergeCell ref="A81:A82"/>
    <mergeCell ref="B81:B82"/>
    <mergeCell ref="C81:C82"/>
    <mergeCell ref="U81:U82"/>
    <mergeCell ref="V81:V82"/>
    <mergeCell ref="W81:W82"/>
    <mergeCell ref="AF81:AF82"/>
    <mergeCell ref="A83:A84"/>
    <mergeCell ref="B83:B84"/>
    <mergeCell ref="C83:C84"/>
    <mergeCell ref="U83:U84"/>
    <mergeCell ref="V83:V84"/>
    <mergeCell ref="W83:W84"/>
    <mergeCell ref="X83:X86"/>
    <mergeCell ref="Y83:Y86"/>
    <mergeCell ref="Z83:Z86"/>
    <mergeCell ref="AA83:AA86"/>
    <mergeCell ref="AB83:AB86"/>
    <mergeCell ref="AC83:AC86"/>
    <mergeCell ref="AD83:AD86"/>
    <mergeCell ref="AE83:AE86"/>
    <mergeCell ref="AF83:AF84"/>
    <mergeCell ref="A85:A86"/>
    <mergeCell ref="B85:B86"/>
    <mergeCell ref="C85:C86"/>
    <mergeCell ref="U85:U86"/>
    <mergeCell ref="V85:V86"/>
    <mergeCell ref="W85:W86"/>
    <mergeCell ref="AF85:AF86"/>
    <mergeCell ref="A87:A88"/>
    <mergeCell ref="B87:B88"/>
    <mergeCell ref="C87:C88"/>
    <mergeCell ref="U87:U88"/>
    <mergeCell ref="V87:V88"/>
    <mergeCell ref="W87:W88"/>
    <mergeCell ref="X87:X90"/>
    <mergeCell ref="Y87:Y90"/>
    <mergeCell ref="Z87:Z90"/>
    <mergeCell ref="AA87:AA90"/>
    <mergeCell ref="AB87:AB90"/>
    <mergeCell ref="AC87:AC90"/>
    <mergeCell ref="AD87:AD90"/>
    <mergeCell ref="AE87:AE90"/>
    <mergeCell ref="AF87:AF88"/>
    <mergeCell ref="A89:A90"/>
    <mergeCell ref="B89:B90"/>
    <mergeCell ref="C89:C90"/>
    <mergeCell ref="U89:U90"/>
    <mergeCell ref="V89:V90"/>
    <mergeCell ref="W89:W90"/>
    <mergeCell ref="AF89:AF90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1:AE7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5:AE7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9:AE8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83:AE8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87:AE9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50001D-0015-4BD3-ABBD-003E00B7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2A0004-0021-454A-AE4C-00CD0082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7B0086-0095-4140-9ADE-002700F4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FC000A-0048-4146-B57E-00E10018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540023-0097-4B5E-B356-007A0049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B1008D-0062-4D11-AAAB-005E00F0001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720013-00E4-494A-86F0-005E00B5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3B003E-004D-403C-A116-004200F4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690048-0031-4B4F-AA2E-000E00B8009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6000E4-005A-4C09-9D78-00CC00A7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2200CB-000B-4F26-93B8-00F80042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F10076-00A3-495B-87C0-0065000E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D80014-002D-4DB6-B4F3-00E50085005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4A003E-00EF-433B-B62D-000B00E1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400079-006F-4841-AD50-00A30036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DE00C9-00F2-4182-95B0-007B00DE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B00005-009E-41DB-8656-008900AE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300004-00CC-44FF-B44B-008E0010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930085-0001-4716-B456-008700A7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69003F-0034-47F2-9187-006B0000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E6006E-009C-4767-AB06-009700C9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CB00DD-00A4-40C8-8539-00A000FC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4500F5-0095-4765-AD41-00100064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7800F1-00E6-4795-B8C8-00A60061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D200FC-00A4-4B25-A206-00360088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8B0034-005B-4B40-8A5A-007E009C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6E006A-00E3-4FD9-A115-00ED0044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A60051-00E8-4DF7-B1E9-00F60011004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CB0067-00B8-412B-997B-00BC0087007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01001F-0068-4541-A9A5-003400E6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3400F3-0091-4AF0-A34D-0027000D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42003F-005F-48D2-9051-000D00EA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0700DD-003F-43B3-A38A-00D800FB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250068-00BB-4879-80AA-009B0011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C300EC-009E-4421-9FD5-00AA008F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3F009C-009C-4B58-A8F5-005D00F9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D90053-002E-4EB4-8E9D-00510074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7100DF-00A9-4CA9-B786-004000EE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AF001D-0015-4D27-9BEB-00290089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AE00A6-00A6-4C16-98CC-0009007A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6600A8-004D-4726-96B0-00FA00F7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CA0056-00FE-4791-AB68-001F00E8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A4005F-0040-4A95-957C-00230080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29007F-00B2-420E-AB0F-000C0068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020036-009F-4EC6-8427-00F70079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DC00E3-003D-4654-9D4E-00E70055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0200F7-00EA-4847-A4BD-008B0007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60008A-0052-40B6-9079-00D30003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A90094-0066-4521-88DE-00300082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7600EB-00A6-43B9-BF00-00C3007B00B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B400F7-00C1-4B61-9089-00C90077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E800DA-00A0-421C-A995-001600CA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2C00ED-000F-4870-B73E-007B000A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0400BA-0027-4357-A4AA-003B00B0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0900B4-00F0-4145-B592-00F90084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8D00BF-005E-416A-A6D1-008400CA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D50005-00BE-4E4A-9033-00D1003A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0600CA-00D3-4D68-BE6D-00190041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6F00A6-00B9-44B4-8548-000500C4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F1007B-0005-4288-BAF8-0046002A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79005F-00D0-4B0A-AACF-00CB004C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A3007F-000A-4D4B-B643-003F0078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C200F1-00E5-413E-A5DA-003F0085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7D0089-002B-493D-ABEB-00B00037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3600FB-0066-4025-BA45-00070054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1200CC-002F-4344-AD68-00B0003A00D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0100B5-0086-4BF1-967D-0095000C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070078-0022-4A90-AB52-00990065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C300D2-0083-4AE5-9992-0088007F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660015-00B9-44B2-A235-00EC0082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EE00B7-000E-4D30-B727-005900AA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EA000A-0061-4573-A218-00E90050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D40088-0058-4816-AC53-00860093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F300F3-00EC-4B2E-80AD-00D70075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CF00B5-0061-495B-98D6-00A9004D009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E0000E-00DD-4100-8CA9-00D2009E00B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C8005B-002E-4BED-AB9B-00A60094007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B400C4-0048-471E-8C28-00550032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8000C0-002F-49CF-9F71-007A006E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DF00AE-00B3-4F6F-94CB-00A50092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2600FD-00C1-4383-A6D8-00660054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3000C5-00BC-4F9A-B9C6-00F80052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3D007A-00E1-446F-A28D-0021003F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1A00C2-00B9-46D2-829C-000B001F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DC00B7-004C-4CE9-9C9B-004F0028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960069-00B2-436C-A1F4-00ED00AF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DE009E-000A-476B-85AB-0090008A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700016-0084-4462-90D5-00C100A9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500072-00B9-4FB2-B7E2-00010065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04006B-00F2-4212-91DB-00890060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2E00C6-0003-4605-A53C-006500FB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B8007F-003F-410B-B6E0-00290087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A200A7-00C0-473A-A0C3-004E0081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A00037-00E2-4B23-8AB7-00770031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4" operator="equal" id="{004D0010-004D-40A0-BFAF-0087009D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1E0098-00DB-4579-85FD-005C0039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C70039-001C-4CA7-8869-007500E6005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6F0011-0032-4892-8EBE-00FA00B0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BB00BC-0061-4DE6-8C1C-00510098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4" operator="equal" id="{00500031-0034-4DF4-BB37-009B0018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4" operator="equal" id="{00100089-0020-47C3-AC42-00E700A6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8400D1-0092-4DB5-B4AE-00810083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1D00CC-00B0-4883-87BB-00F40022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B6000D-0062-499B-9464-00310067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E400DC-0000-4C14-9FDB-007700F4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4" operator="equal" id="{001B00BE-0017-42F0-A863-0046005E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4" operator="equal" id="{002B00DA-00F8-4562-82DC-002C00B2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7600B1-00F6-4E6D-930A-00E8000B006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AD00E3-001F-4729-8131-00420029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7B0089-00A5-4A41-A6CC-00E7002A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0E00E5-0011-4AAE-845E-003700B5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4" operator="equal" id="{00AE0000-00BB-40C3-8097-000900CD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D81:K81</xm:sqref>
        </x14:conditionalFormatting>
        <x14:conditionalFormatting xmlns:xm="http://schemas.microsoft.com/office/excel/2006/main">
          <x14:cfRule type="cellIs" priority="3" operator="equal" id="{00DF00BB-0090-4B62-8015-00AD0043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9E0077-00D5-4347-AF14-004C00A2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DC0047-003C-48C0-BB47-005700AE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EF007B-0067-4E0B-AE3F-00660050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7300EB-00B8-4EB9-A92F-00FD0028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98003F-00E6-4B0D-970B-006F0037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DD0031-0018-4AD3-86ED-00D10096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A90063-0026-4BFF-8E80-00AA0098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72007B-00A0-4318-AB49-00B50060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66007C-0052-4BD1-ADA7-001300EA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CE0099-00EC-4765-A200-00BB004D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B8002C-00A5-4269-AFF4-00420043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590091-003A-4681-8119-00BF00E1000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E0005C-00BA-46F7-AFC9-003D00A4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88003B-0035-4D03-A247-009C0017000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28009A-0038-4C22-B7F9-000B007D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B900F4-00D8-4194-AFFE-00470059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F30053-000B-4FEB-9442-00AF0031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9D00AD-009B-4A24-8A6A-006000EF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0A0063-0019-4CF1-834B-007F00B9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FE00BF-0099-4182-ABA4-00A500AA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9B00A9-00C5-4379-9B31-0072006E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BC0076-006E-4EA4-BE35-00C10009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810023-005A-440E-863B-00F700F5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2D0084-0047-4862-B3FB-008700C8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7100CA-008D-4CBC-840D-00E300F6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2100F7-00C1-43FA-A998-004A008B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4C0046-005D-4A48-A876-003A00EE00B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CA00B4-0057-4F14-ADE2-00D200CD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BB007A-00C3-4825-8CF1-00F90098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3C006A-00EE-4A86-B10C-00F600C5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270071-0047-4201-BBF6-000100A4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E800F3-0063-4B9B-8685-00AE0044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FF00DB-006C-41B0-852F-00F200EC00F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9C00F4-00B2-46C0-A4D7-004800D2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52007F-0033-4F3D-9876-00C100F5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8C00FA-006F-4391-84AD-007B002E007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8A000A-0087-4859-A4DF-00AC00EC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5C00B6-0036-4D05-BF84-00420052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2100BA-0034-45AA-BBDC-00B40077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00007F-002E-4EA5-A658-00330036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0C00FE-0016-4CB2-A53B-000C002B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A100CA-00DB-4476-AF8E-00250040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14001F-00C4-4AB2-9AB6-000A007E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9B00A0-0086-4A80-9890-00070052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2B0070-000C-43C2-B2C3-000E00AC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C40064-0063-4A71-A52D-00990095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2D00A9-00E0-4732-8262-00C1006E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E8004E-006C-4C37-9C02-00CC00B0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B60006-00BC-4769-8238-004C005D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E50087-00DC-4A03-B6ED-007800A0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5C00AA-0023-4B29-B659-007A0048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FB00F3-005E-46E3-BFFB-000F0076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4E00DA-00DD-49FC-BC4F-00D6003F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7A0066-0098-4C2F-8155-00110053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D60065-00A1-4C03-82FC-00F700E0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8E00F6-00D4-4DD3-B01C-00E10075001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26005D-008D-49A9-88C5-00B200CC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E70089-000D-4A06-932B-00A7006E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3900C6-0056-4821-AE1D-00F00080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8F002C-0029-4D7B-BF70-003300A7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4B00C6-00FC-4F6B-BD17-009E00DE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670058-00E4-4E7A-99FF-005B006D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6900BF-001D-429E-9040-00570048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1200CF-0033-491C-A297-000700F3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D400C9-0078-476A-A411-00B2006E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6D00C6-009D-4208-AABF-00450024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FF00EE-00B3-4B3A-8A45-00F4001D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3B00D5-000F-4429-A2BA-004000F5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E400BC-0081-4EFF-8157-00B80087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85001B-0009-489F-9748-0043000100A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690060-00F7-42C3-99FB-0009000F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2D0051-0002-4EB0-ADF2-002C00A0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30006D-00D1-448B-9BE3-00150009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E100F6-00FA-46BA-9DAB-00DE00B1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E40036-00A2-44F7-8BBB-00420000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EE0020-004B-4464-9CD4-00FA0062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D90010-00E4-4E06-B4F5-00770035005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F20031-0041-4BE9-A151-004A00EF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58001D-00F5-4B15-82C8-00BF0073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B800AA-006C-4463-AE6D-004B0017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9B0081-00A8-4605-8DB3-00980021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4D0073-001C-450C-AEE5-00EB00CB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7E00FD-00A3-4A27-A0EA-00860032008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5600D5-00E4-40B4-98BB-003A0048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AD00A6-007F-4016-AFAB-00FE006D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3C00A4-00A1-4AAD-AB5E-002E0091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880078-00DD-4FCD-9468-00E0002A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9D0030-007B-4A97-B282-00A500B3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F800AC-004E-48AD-A3FD-00A8002E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4E00C8-00F3-497B-8CBF-004F00DA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AC0073-00C0-4986-B4E9-004800A8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7C00A8-00B7-4294-B779-00860019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7D008B-0027-429E-8C3B-007B0050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EB00CA-00D1-48CD-99B7-000900DA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4600AB-004A-44D2-A87F-00D70012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CE0074-00F9-48E9-88AC-00510032006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170064-00EC-4916-9287-006100EF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B7007F-005D-493E-80E3-0093006D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3" operator="equal" id="{00040087-0062-49A1-B6CA-00B70056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3" operator="equal" id="{001A004C-0070-48D1-8AFD-00FC00D8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60008C-0065-449A-A9EF-000100AD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EB00C8-0074-477C-8583-00F4001F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760070-00B4-46E1-AF13-002C007F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3B0078-003F-44DC-91AA-00F3006C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3" operator="equal" id="{00B200E7-003C-4DDF-B2F4-00B0007A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3" operator="equal" id="{001A00C2-008A-4350-9169-00C200DC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2F0061-00F6-47A2-9D1E-008600EE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810079-0005-4B94-BCAB-008D0054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C00011-00EF-4765-86EE-00080029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670036-0059-4D5E-AE5E-009700D3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3" operator="equal" id="{00140019-00B3-4AB2-8D53-005200BC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D81:K81</xm:sqref>
        </x14:conditionalFormatting>
        <x14:conditionalFormatting xmlns:xm="http://schemas.microsoft.com/office/excel/2006/main">
          <x14:cfRule type="cellIs" priority="4" operator="equal" id="{002B001D-00CB-45AB-A7D7-005200A6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L83:T83</xm:sqref>
        </x14:conditionalFormatting>
        <x14:conditionalFormatting xmlns:xm="http://schemas.microsoft.com/office/excel/2006/main">
          <x14:cfRule type="cellIs" priority="4" operator="equal" id="{00E00019-009B-4B14-B9D4-008A0025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D83:K83</xm:sqref>
        </x14:conditionalFormatting>
        <x14:conditionalFormatting xmlns:xm="http://schemas.microsoft.com/office/excel/2006/main">
          <x14:cfRule type="cellIs" priority="4" operator="equal" id="{00500034-0031-4909-8729-00FB00B0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L83:T83</xm:sqref>
        </x14:conditionalFormatting>
        <x14:conditionalFormatting xmlns:xm="http://schemas.microsoft.com/office/excel/2006/main">
          <x14:cfRule type="cellIs" priority="4" operator="equal" id="{004200B3-0053-423A-91BC-003A0086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D83:K83</xm:sqref>
        </x14:conditionalFormatting>
        <x14:conditionalFormatting xmlns:xm="http://schemas.microsoft.com/office/excel/2006/main">
          <x14:cfRule type="cellIs" priority="4" operator="equal" id="{00C400D0-00FB-49D0-8694-00DE0005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L85:T85</xm:sqref>
        </x14:conditionalFormatting>
        <x14:conditionalFormatting xmlns:xm="http://schemas.microsoft.com/office/excel/2006/main">
          <x14:cfRule type="cellIs" priority="4" operator="equal" id="{00630014-0036-4BF5-A55E-001D005A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D85:K85</xm:sqref>
        </x14:conditionalFormatting>
        <x14:conditionalFormatting xmlns:xm="http://schemas.microsoft.com/office/excel/2006/main">
          <x14:cfRule type="cellIs" priority="3" operator="equal" id="{002F0040-0064-4F41-A216-00300010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L83:T83</xm:sqref>
        </x14:conditionalFormatting>
        <x14:conditionalFormatting xmlns:xm="http://schemas.microsoft.com/office/excel/2006/main">
          <x14:cfRule type="cellIs" priority="3" operator="equal" id="{00C70066-0082-45CE-BE8B-00CE007A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D83:K83</xm:sqref>
        </x14:conditionalFormatting>
        <x14:conditionalFormatting xmlns:xm="http://schemas.microsoft.com/office/excel/2006/main">
          <x14:cfRule type="cellIs" priority="3" operator="equal" id="{005F001C-003C-433F-BAC4-006C0044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L83:T83</xm:sqref>
        </x14:conditionalFormatting>
        <x14:conditionalFormatting xmlns:xm="http://schemas.microsoft.com/office/excel/2006/main">
          <x14:cfRule type="cellIs" priority="3" operator="equal" id="{005700EF-00A8-4070-8563-0094003A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D83:K83</xm:sqref>
        </x14:conditionalFormatting>
        <x14:conditionalFormatting xmlns:xm="http://schemas.microsoft.com/office/excel/2006/main">
          <x14:cfRule type="cellIs" priority="3" operator="equal" id="{006D0029-0086-4183-A00B-0046001F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L85:T85</xm:sqref>
        </x14:conditionalFormatting>
        <x14:conditionalFormatting xmlns:xm="http://schemas.microsoft.com/office/excel/2006/main">
          <x14:cfRule type="cellIs" priority="3" operator="equal" id="{00010096-00F8-4679-9367-009200F7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D85:K85</xm:sqref>
        </x14:conditionalFormatting>
        <x14:conditionalFormatting xmlns:xm="http://schemas.microsoft.com/office/excel/2006/main">
          <x14:cfRule type="cellIs" priority="4" operator="equal" id="{00D600DC-0075-453F-AA90-00590003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L87:T87</xm:sqref>
        </x14:conditionalFormatting>
        <x14:conditionalFormatting xmlns:xm="http://schemas.microsoft.com/office/excel/2006/main">
          <x14:cfRule type="cellIs" priority="4" operator="equal" id="{00D10077-0050-4718-9B97-00610070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D87:K87</xm:sqref>
        </x14:conditionalFormatting>
        <x14:conditionalFormatting xmlns:xm="http://schemas.microsoft.com/office/excel/2006/main">
          <x14:cfRule type="cellIs" priority="4" operator="equal" id="{00450060-00F4-4E44-9936-00CB00BD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L87:T87</xm:sqref>
        </x14:conditionalFormatting>
        <x14:conditionalFormatting xmlns:xm="http://schemas.microsoft.com/office/excel/2006/main">
          <x14:cfRule type="cellIs" priority="4" operator="equal" id="{00270066-00AA-40EA-85EE-001400F2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D87:K87</xm:sqref>
        </x14:conditionalFormatting>
        <x14:conditionalFormatting xmlns:xm="http://schemas.microsoft.com/office/excel/2006/main">
          <x14:cfRule type="cellIs" priority="4" operator="equal" id="{00E400C3-0080-4234-BE97-00A400BF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L89:T89</xm:sqref>
        </x14:conditionalFormatting>
        <x14:conditionalFormatting xmlns:xm="http://schemas.microsoft.com/office/excel/2006/main">
          <x14:cfRule type="cellIs" priority="4" operator="equal" id="{00E400D9-007B-4475-8284-00040024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D89:K89</xm:sqref>
        </x14:conditionalFormatting>
        <x14:conditionalFormatting xmlns:xm="http://schemas.microsoft.com/office/excel/2006/main">
          <x14:cfRule type="cellIs" priority="3" operator="equal" id="{008400C1-0037-4598-9479-00D700A4003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L87:T87</xm:sqref>
        </x14:conditionalFormatting>
        <x14:conditionalFormatting xmlns:xm="http://schemas.microsoft.com/office/excel/2006/main">
          <x14:cfRule type="cellIs" priority="3" operator="equal" id="{002D003B-004F-4180-A849-00E900D5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D87:K87</xm:sqref>
        </x14:conditionalFormatting>
        <x14:conditionalFormatting xmlns:xm="http://schemas.microsoft.com/office/excel/2006/main">
          <x14:cfRule type="cellIs" priority="3" operator="equal" id="{004F0026-00DD-435F-A95A-001A00DF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L87:T87</xm:sqref>
        </x14:conditionalFormatting>
        <x14:conditionalFormatting xmlns:xm="http://schemas.microsoft.com/office/excel/2006/main">
          <x14:cfRule type="cellIs" priority="3" operator="equal" id="{00DE005B-0031-45A5-B7C4-0057002A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D87:K87</xm:sqref>
        </x14:conditionalFormatting>
        <x14:conditionalFormatting xmlns:xm="http://schemas.microsoft.com/office/excel/2006/main">
          <x14:cfRule type="cellIs" priority="3" operator="equal" id="{009200F2-001C-4569-A7CF-005A0032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L89:T89</xm:sqref>
        </x14:conditionalFormatting>
        <x14:conditionalFormatting xmlns:xm="http://schemas.microsoft.com/office/excel/2006/main">
          <x14:cfRule type="cellIs" priority="3" operator="equal" id="{0038009F-00E1-4D2A-A28D-00A600DB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D89:K89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A1" activeCellId="0" sqref="A1"/>
    </sheetView>
  </sheetViews>
  <sheetFormatPr defaultRowHeight="14.25"/>
  <cols>
    <col min="1" max="7" style="1" width="9.140625"/>
    <col min="8" max="8" width="9.140625"/>
    <col min="9" max="10" style="1" width="9.140625"/>
    <col bestFit="1" min="11" max="11" style="1" width="9.421875"/>
    <col min="12" max="16384" style="1" width="9.140625"/>
  </cols>
  <sheetData>
    <row r="1" ht="14.25">
      <c r="A1" s="126" t="s">
        <v>100</v>
      </c>
      <c r="B1" s="126" t="s">
        <v>101</v>
      </c>
      <c r="C1" s="127" t="s">
        <v>15</v>
      </c>
      <c r="D1" s="127" t="s">
        <v>16</v>
      </c>
      <c r="E1" s="126" t="s">
        <v>102</v>
      </c>
      <c r="F1" s="126" t="s">
        <v>103</v>
      </c>
      <c r="G1" s="127" t="s">
        <v>104</v>
      </c>
      <c r="H1" s="127" t="s">
        <v>105</v>
      </c>
      <c r="I1" s="127" t="s">
        <v>106</v>
      </c>
      <c r="J1" s="127" t="s">
        <v>107</v>
      </c>
      <c r="K1" s="128" t="s">
        <v>13</v>
      </c>
      <c r="L1" s="128" t="s">
        <v>108</v>
      </c>
    </row>
    <row r="2" ht="14.25">
      <c r="A2" s="129">
        <f>INDEX('Reading+Listening'!$M$7:$M$300,2*ROW()-3)</f>
        <v>18.666666666666668</v>
      </c>
      <c r="B2" s="130">
        <f>INDEX('Reading+Listening'!$N$7:$N$300,2*ROW()-3)</f>
        <v>20.294117647058826</v>
      </c>
      <c r="C2" s="131">
        <f>INDEX('Reading+Listening'!$M$7:$M$300,2*ROW()-3)</f>
        <v>18.666666666666668</v>
      </c>
      <c r="D2" s="131">
        <f>INDEX('Reading+Listening'!$J$7:$J$300,2*ROW()-3)</f>
        <v>20.294117647058826</v>
      </c>
      <c r="E2" s="129">
        <f>INDEX('Reading+Listening'!$K$7:$K$300,2*ROW()-3)</f>
        <v>18.666666666666668</v>
      </c>
      <c r="F2" s="130">
        <f>INDEX('Reading+Listening'!$L$7:$L$300,2*ROW()-3)</f>
        <v>20.294117647058826</v>
      </c>
      <c r="G2" s="131">
        <f>INDEX('Reading+Listening'!$I$7:$I$300,2*ROW()-2)</f>
        <v>96.566666666666663</v>
      </c>
      <c r="H2" s="132">
        <f>INDEX('Reading+Listening'!$K$7:$K$300,2*ROW()-2)</f>
        <v>96.566666666666663</v>
      </c>
      <c r="I2" s="131">
        <f>INDEX('Reading+Listening'!$J$7:$J$300,2*ROW()-2)</f>
        <v>24.333333333333336</v>
      </c>
      <c r="J2" s="132">
        <f>INDEX('Reading+Listening'!$L$7:$L$300,2*ROW()-2)</f>
        <v>24.333333333333336</v>
      </c>
      <c r="K2" s="133">
        <f>INDEX('Reading+Listening'!$B$7:$B$300,2*ROW()-3)</f>
        <v>45409.375</v>
      </c>
      <c r="L2" s="134" t="str">
        <f>INDEX('Reading+Listening'!$C$7:$C$300,2*ROW()-3)</f>
        <v>T25</v>
      </c>
    </row>
    <row r="3" ht="14.25">
      <c r="A3" s="135">
        <f>INDEX('Reading+Listening'!$M$7:$M$300,2*ROW()-3)</f>
        <v>20</v>
      </c>
      <c r="B3" s="136">
        <f>INDEX('Reading+Listening'!$N$7:$N$300,2*ROW()-3)</f>
        <v>20.294117647058826</v>
      </c>
      <c r="C3" s="137">
        <f>INDEX('Reading+Listening'!$I$7:$I$300,2*ROW()-3)</f>
        <v>21.333333333333336</v>
      </c>
      <c r="D3" s="137">
        <f>INDEX('Reading+Listening'!$J$7:$J$300,2*ROW()-3)</f>
        <v>20.294117647058826</v>
      </c>
      <c r="E3" s="135">
        <f>INDEX('Reading+Listening'!$K$7:$K$300,2*ROW()-3)</f>
        <v>20</v>
      </c>
      <c r="F3" s="136">
        <f>INDEX('Reading+Listening'!$L$7:$L$300,2*ROW()-3)</f>
        <v>20.294117647058826</v>
      </c>
      <c r="G3" s="137">
        <f>INDEX('Reading+Listening'!$I$7:$I$300,2*ROW()-2)</f>
        <v>90.849999999999994</v>
      </c>
      <c r="H3" s="138">
        <f>INDEX('Reading+Listening'!$K$7:$K$300,2*ROW()-2)</f>
        <v>93.708333333333329</v>
      </c>
      <c r="I3" s="137">
        <f>INDEX('Reading+Listening'!$J$7:$J$300,2*ROW()-2)</f>
        <v>27</v>
      </c>
      <c r="J3" s="138">
        <f>INDEX('Reading+Listening'!$L$7:$L$300,2*ROW()-2)</f>
        <v>25.666666666666668</v>
      </c>
      <c r="K3" s="133">
        <f>INDEX('Reading+Listening'!$B$7:$B$300,2*ROW()-3)</f>
        <v>45412.375</v>
      </c>
      <c r="L3" s="134" t="str">
        <f>INDEX('Reading+Listening'!$C$7:$C$300,2*ROW()-3)</f>
        <v>T20</v>
      </c>
    </row>
    <row r="4" ht="14.25">
      <c r="A4" s="129">
        <f>INDEX('Reading+Listening'!$M$7:$M$300,2*ROW()-3)</f>
        <v>21.555555555555557</v>
      </c>
      <c r="B4" s="130">
        <f>INDEX('Reading+Listening'!$N$7:$N$300,2*ROW()-3)</f>
        <v>21.47058823529412</v>
      </c>
      <c r="C4" s="131">
        <f>INDEX('Reading+Listening'!$I$7:$I$300,2*ROW()-3)</f>
        <v>24.666666666666668</v>
      </c>
      <c r="D4" s="131">
        <f>INDEX('Reading+Listening'!$J$7:$J$300,2*ROW()-3)</f>
        <v>23.823529411764707</v>
      </c>
      <c r="E4" s="129">
        <f>INDEX('Reading+Listening'!$K$7:$K$300,2*ROW()-3)</f>
        <v>22.333333333333336</v>
      </c>
      <c r="F4" s="130">
        <f>INDEX('Reading+Listening'!$L$7:$L$300,2*ROW()-3)</f>
        <v>22.058823529411768</v>
      </c>
      <c r="G4" s="131">
        <f>INDEX('Reading+Listening'!$I$7:$I$300,2*ROW()-2)</f>
        <v>93.75</v>
      </c>
      <c r="H4" s="132">
        <f>INDEX('Reading+Listening'!$K$7:$K$300,2*ROW()-2)</f>
        <v>93.729166666666657</v>
      </c>
      <c r="I4" s="131">
        <f>INDEX('Reading+Listening'!$J$7:$J$300,2*ROW()-2)</f>
        <v>16.850000000000001</v>
      </c>
      <c r="J4" s="132">
        <f>INDEX('Reading+Listening'!$L$7:$L$300,2*ROW()-2)</f>
        <v>21.258333333333333</v>
      </c>
      <c r="K4" s="133">
        <f>INDEX('Reading+Listening'!$B$7:$B$300,2*ROW()-3)</f>
        <v>45416.357638888891</v>
      </c>
      <c r="L4" s="134" t="str">
        <f>INDEX('Reading+Listening'!$C$7:$C$300,2*ROW()-3)</f>
        <v>T21</v>
      </c>
    </row>
    <row r="5" ht="14.25">
      <c r="A5" s="135">
        <f>INDEX('Reading+Listening'!$M$7:$M$300,2*ROW()-3)</f>
        <v>20.833333333333336</v>
      </c>
      <c r="B5" s="136">
        <f>INDEX('Reading+Listening'!$N$7:$N$300,2*ROW()-3)</f>
        <v>20.955882352941181</v>
      </c>
      <c r="C5" s="137">
        <f>INDEX('Reading+Listening'!$I$7:$I$300,2*ROW()-3)</f>
        <v>18.666666666666668</v>
      </c>
      <c r="D5" s="137">
        <f>INDEX('Reading+Listening'!$J$7:$J$300,2*ROW()-3)</f>
        <v>19.411764705882355</v>
      </c>
      <c r="E5" s="135">
        <f>INDEX('Reading+Listening'!$K$7:$K$300,2*ROW()-3)</f>
        <v>20.5</v>
      </c>
      <c r="F5" s="136">
        <f>INDEX('Reading+Listening'!$L$7:$L$300,2*ROW()-3)</f>
        <v>20.735294117647062</v>
      </c>
      <c r="G5" s="137">
        <f>INDEX('Reading+Listening'!$I$7:$I$300,2*ROW()-2)</f>
        <v>79.466666666666669</v>
      </c>
      <c r="H5" s="138">
        <f>INDEX('Reading+Listening'!$K$7:$K$300,2*ROW()-2)</f>
        <v>86.597916666666663</v>
      </c>
      <c r="I5" s="137">
        <f>INDEX('Reading+Listening'!$J$7:$J$300,2*ROW()-2)</f>
        <v>29.983333333333334</v>
      </c>
      <c r="J5" s="138">
        <f>INDEX('Reading+Listening'!$L$7:$L$300,2*ROW()-2)</f>
        <v>25.620833333333334</v>
      </c>
      <c r="K5" s="133">
        <f>INDEX('Reading+Listening'!$B$7:$B$300,2*ROW()-3)</f>
        <v>45418.357638888891</v>
      </c>
      <c r="L5" s="134" t="str">
        <f>INDEX('Reading+Listening'!$C$7:$C$300,2*ROW()-3)</f>
        <v>T22</v>
      </c>
    </row>
    <row r="6" ht="14.25">
      <c r="A6" s="129">
        <f>INDEX('Reading+Listening'!$M$7:$M$300,2*ROW()-3)</f>
        <v>20.800000000000001</v>
      </c>
      <c r="B6" s="130">
        <f>INDEX('Reading+Listening'!$N$7:$N$300,2*ROW()-3)</f>
        <v>21.176470588235297</v>
      </c>
      <c r="C6" s="131">
        <f>INDEX('Reading+Listening'!$I$7:$I$300,2*ROW()-3)</f>
        <v>20.666666666666664</v>
      </c>
      <c r="D6" s="131">
        <f>INDEX('Reading+Listening'!$J$7:$J$300,2*ROW()-3)</f>
        <v>22.058823529411768</v>
      </c>
      <c r="E6" s="129">
        <f>INDEX('Reading+Listening'!$K$7:$K$300,2*ROW()-3)</f>
        <v>20.583333333333332</v>
      </c>
      <c r="F6" s="130">
        <f>INDEX('Reading+Listening'!$L$7:$L$300,2*ROW()-3)</f>
        <v>21.397058823529413</v>
      </c>
      <c r="G6" s="131">
        <f>INDEX('Reading+Listening'!$I$7:$I$300,2*ROW()-2)</f>
        <v>90.866666666666674</v>
      </c>
      <c r="H6" s="132">
        <f>INDEX('Reading+Listening'!$K$7:$K$300,2*ROW()-2)</f>
        <v>88.732291666666669</v>
      </c>
      <c r="I6" s="131">
        <f>INDEX('Reading+Listening'!$J$7:$J$300,2*ROW()-2)</f>
        <v>21.166666666666664</v>
      </c>
      <c r="J6" s="132">
        <f>INDEX('Reading+Listening'!$L$7:$L$300,2*ROW()-2)</f>
        <v>23.393749999999997</v>
      </c>
      <c r="K6" s="133">
        <f>INDEX('Reading+Listening'!$B$7:$B$300,2*ROW()-3)</f>
        <v>45419.440972222219</v>
      </c>
      <c r="L6" s="134" t="str">
        <f>INDEX('Reading+Listening'!$C$7:$C$300,2*ROW()-3)</f>
        <v>T23</v>
      </c>
    </row>
    <row r="7" ht="14.25">
      <c r="A7" s="135">
        <f>INDEX('Reading+Listening'!$M$7:$M$300,2*ROW()-3)</f>
        <v>21</v>
      </c>
      <c r="B7" s="136">
        <f>INDEX('Reading+Listening'!$N$7:$N$300,2*ROW()-3)</f>
        <v>21.47058823529412</v>
      </c>
      <c r="C7" s="137">
        <f>INDEX('Reading+Listening'!$I$7:$I$300,2*ROW()-3)</f>
        <v>22</v>
      </c>
      <c r="D7" s="137">
        <f>INDEX('Reading+Listening'!$J$7:$J$300,2*ROW()-3)</f>
        <v>22.941176470588232</v>
      </c>
      <c r="E7" s="135">
        <f>INDEX('Reading+Listening'!$K$7:$K$300,2*ROW()-3)</f>
        <v>21.291666666666664</v>
      </c>
      <c r="F7" s="136">
        <f>INDEX('Reading+Listening'!$L$7:$L$300,2*ROW()-3)</f>
        <v>22.169117647058822</v>
      </c>
      <c r="G7" s="137">
        <f>INDEX('Reading+Listening'!$I$7:$I$300,2*ROW()-2)</f>
        <v>72.166666666666657</v>
      </c>
      <c r="H7" s="138">
        <f>INDEX('Reading+Listening'!$K$7:$K$300,2*ROW()-2)</f>
        <v>80.449479166666663</v>
      </c>
      <c r="I7" s="137">
        <f>INDEX('Reading+Listening'!$J$7:$J$300,2*ROW()-2)</f>
        <v>19.5</v>
      </c>
      <c r="J7" s="138">
        <f>INDEX('Reading+Listening'!$L$7:$L$300,2*ROW()-2)</f>
        <v>21.446874999999999</v>
      </c>
      <c r="K7" s="133">
        <f>INDEX('Reading+Listening'!$B$7:$B$300,2*ROW()-3)</f>
        <v>45423.440972222219</v>
      </c>
      <c r="L7" s="134" t="str">
        <f>INDEX('Reading+Listening'!$C$7:$C$300,2*ROW()-3)</f>
        <v>T26</v>
      </c>
    </row>
    <row r="8" ht="14.25">
      <c r="A8" s="129">
        <f>INDEX('Reading+Listening'!$M$7:$M$300,2*ROW()-3)</f>
        <v>21.428571428571427</v>
      </c>
      <c r="B8" s="130">
        <f>INDEX('Reading+Listening'!$N$7:$N$300,2*ROW()-3)</f>
        <v>21.176470588235297</v>
      </c>
      <c r="C8" s="131">
        <f>INDEX('Reading+Listening'!$I$7:$I$300,2*ROW()-3)</f>
        <v>24.000000000000004</v>
      </c>
      <c r="D8" s="131">
        <f>INDEX('Reading+Listening'!$J$7:$J$300,2*ROW()-3)</f>
        <v>19.411764705882351</v>
      </c>
      <c r="E8" s="129">
        <f>INDEX('Reading+Listening'!$K$7:$K$300,2*ROW()-3)</f>
        <v>22.645833333333336</v>
      </c>
      <c r="F8" s="130">
        <f>INDEX('Reading+Listening'!$L$7:$L$300,2*ROW()-3)</f>
        <v>20.790441176470587</v>
      </c>
      <c r="G8" s="131">
        <f>INDEX('Reading+Listening'!$I$7:$I$300,2*ROW()-2)</f>
        <v>87.400000000000006</v>
      </c>
      <c r="H8" s="132">
        <f>INDEX('Reading+Listening'!$K$7:$K$300,2*ROW()-2)</f>
        <v>83.924739583333334</v>
      </c>
      <c r="I8" s="131">
        <f>INDEX('Reading+Listening'!$J$7:$J$300,2*ROW()-2)</f>
        <v>25.700000000000003</v>
      </c>
      <c r="J8" s="132">
        <f>INDEX('Reading+Listening'!$L$7:$L$300,2*ROW()-2)</f>
        <v>23.573437500000001</v>
      </c>
      <c r="K8" s="133">
        <f>INDEX('Reading+Listening'!$B$7:$B$300,2*ROW()-3)</f>
        <v>45439.475694444445</v>
      </c>
      <c r="L8" s="134" t="str">
        <f>INDEX('Reading+Listening'!$C$7:$C$300,2*ROW()-3)</f>
        <v>T24</v>
      </c>
    </row>
    <row r="9" ht="14.25">
      <c r="A9" s="135">
        <f>INDEX('Reading+Listening'!$M$7:$M$300,2*ROW()-3)</f>
        <v>21.666666666666668</v>
      </c>
      <c r="B9" s="136">
        <f>INDEX('Reading+Listening'!$N$7:$N$300,2*ROW()-3)</f>
        <v>21.617647058823529</v>
      </c>
      <c r="C9" s="137">
        <f>INDEX('Reading+Listening'!$I$7:$I$300,2*ROW()-3)</f>
        <v>23.333333333333332</v>
      </c>
      <c r="D9" s="137">
        <f>INDEX('Reading+Listening'!$J$7:$J$300,2*ROW()-3)</f>
        <v>24.705882352941174</v>
      </c>
      <c r="E9" s="135">
        <f>INDEX('Reading+Listening'!$K$7:$K$300,2*ROW()-3)</f>
        <v>22.989583333333336</v>
      </c>
      <c r="F9" s="136">
        <f>INDEX('Reading+Listening'!$L$7:$L$300,2*ROW()-3)</f>
        <v>22.74816176470588</v>
      </c>
      <c r="G9" s="137">
        <f>INDEX('Reading+Listening'!$I$7:$I$300,2*ROW()-2)</f>
        <v>76.75</v>
      </c>
      <c r="H9" s="138">
        <f>INDEX('Reading+Listening'!$K$7:$K$300,2*ROW()-2)</f>
        <v>80.337369791666674</v>
      </c>
      <c r="I9" s="137">
        <f>INDEX('Reading+Listening'!$J$7:$J$300,2*ROW()-2)</f>
        <v>19.833333333333336</v>
      </c>
      <c r="J9" s="138">
        <f>INDEX('Reading+Listening'!$L$7:$L$300,2*ROW()-2)</f>
        <v>21.70338541666667</v>
      </c>
      <c r="K9" s="133">
        <f>INDEX('Reading+Listening'!$B$7:$B$300,2*ROW()-3)</f>
        <v>45444.392361111109</v>
      </c>
      <c r="L9" s="134" t="str">
        <f>INDEX('Reading+Listening'!$C$7:$C$300,2*ROW()-3)</f>
        <v>T27</v>
      </c>
    </row>
    <row r="10" ht="14.25">
      <c r="A10" s="129">
        <f>INDEX('Reading+Listening'!$M$7:$M$300,2*ROW()-3)</f>
        <v>21.851851851851855</v>
      </c>
      <c r="B10" s="130">
        <f>INDEX('Reading+Listening'!$N$7:$N$300,2*ROW()-3)</f>
        <v>22.058823529411764</v>
      </c>
      <c r="C10" s="131">
        <f>INDEX('Reading+Listening'!$I$7:$I$300,2*ROW()-3)</f>
        <v>23.333333333333332</v>
      </c>
      <c r="D10" s="131">
        <f>INDEX('Reading+Listening'!$J$7:$J$300,2*ROW()-3)</f>
        <v>25.588235294117645</v>
      </c>
      <c r="E10" s="129">
        <f>INDEX('Reading+Listening'!$K$7:$K$300,2*ROW()-3)</f>
        <v>23.161458333333336</v>
      </c>
      <c r="F10" s="130">
        <f>INDEX('Reading+Listening'!$L$7:$L$300,2*ROW()-3)</f>
        <v>24.168198529411761</v>
      </c>
      <c r="G10" s="131">
        <f>INDEX('Reading+Listening'!$I$7:$I$300,2*ROW()-2)</f>
        <v>70.783333333333331</v>
      </c>
      <c r="H10" s="132">
        <f>INDEX('Reading+Listening'!$K$7:$K$300,2*ROW()-2)</f>
        <v>75.560351562500003</v>
      </c>
      <c r="I10" s="131">
        <f>INDEX('Reading+Listening'!$J$7:$J$300,2*ROW()-2)</f>
        <v>19.816666666666666</v>
      </c>
      <c r="J10" s="132">
        <f>INDEX('Reading+Listening'!$L$7:$L$300,2*ROW()-2)</f>
        <v>20.76002604166667</v>
      </c>
      <c r="K10" s="133">
        <f>INDEX('Reading+Listening'!$B$7:$B$300,2*ROW()-3)</f>
        <v>45445.392361111109</v>
      </c>
      <c r="L10" s="134" t="str">
        <f>INDEX('Reading+Listening'!$C$7:$C$300,2*ROW()-3)</f>
        <v>T28</v>
      </c>
    </row>
    <row r="11" ht="14.25">
      <c r="A11" s="135">
        <f>INDEX('Reading+Listening'!$M$7:$M$300,2*ROW()-3)</f>
        <v>22.200000000000003</v>
      </c>
      <c r="B11" s="136">
        <f>INDEX('Reading+Listening'!$N$7:$N$300,2*ROW()-3)</f>
        <v>22.676470588235293</v>
      </c>
      <c r="C11" s="137">
        <f>INDEX('Reading+Listening'!$I$7:$I$300,2*ROW()-3)</f>
        <v>25.333333333333332</v>
      </c>
      <c r="D11" s="137">
        <f>INDEX('Reading+Listening'!$J$7:$J$300,2*ROW()-3)</f>
        <v>28.235294117647058</v>
      </c>
      <c r="E11" s="135">
        <f>INDEX('Reading+Listening'!$K$7:$K$300,2*ROW()-3)</f>
        <v>24.247395833333336</v>
      </c>
      <c r="F11" s="136">
        <f>INDEX('Reading+Listening'!$L$7:$L$300,2*ROW()-3)</f>
        <v>26.201746323529409</v>
      </c>
      <c r="G11" s="137">
        <f>INDEX('Reading+Listening'!$I$7:$I$300,2*ROW()-2)</f>
        <v>69.349999999999994</v>
      </c>
      <c r="H11" s="138">
        <f>INDEX('Reading+Listening'!$K$7:$K$300,2*ROW()-2)</f>
        <v>72.455175781250006</v>
      </c>
      <c r="I11" s="137">
        <f>INDEX('Reading+Listening'!$J$7:$J$300,2*ROW()-2)</f>
        <v>24.233333333333334</v>
      </c>
      <c r="J11" s="138">
        <f>INDEX('Reading+Listening'!$L$7:$L$300,2*ROW()-2)</f>
        <v>22.496679687500002</v>
      </c>
      <c r="K11" s="133">
        <f>INDEX('Reading+Listening'!$B$7:$B$300,2*ROW()-3)</f>
        <v>45446.382638888892</v>
      </c>
      <c r="L11" s="134" t="str">
        <f>INDEX('Reading+Listening'!$C$7:$C$300,2*ROW()-3)</f>
        <v>T29</v>
      </c>
    </row>
    <row r="12" ht="14.25">
      <c r="A12" s="129">
        <f>INDEX('Reading+Listening'!$M$7:$M$300,2*ROW()-3)</f>
        <v>22.72727272727273</v>
      </c>
      <c r="B12" s="130">
        <f>INDEX('Reading+Listening'!$N$7:$N$300,2*ROW()-3)</f>
        <v>23.101604278074863</v>
      </c>
      <c r="C12" s="131">
        <f>INDEX('Reading+Listening'!$I$7:$I$300,2*ROW()-3)</f>
        <v>27.999999999999996</v>
      </c>
      <c r="D12" s="131">
        <f>INDEX('Reading+Listening'!$J$7:$J$300,2*ROW()-3)</f>
        <v>27.352941176470587</v>
      </c>
      <c r="E12" s="129">
        <f>INDEX('Reading+Listening'!$K$7:$K$300,2*ROW()-3)</f>
        <v>26.123697916666664</v>
      </c>
      <c r="F12" s="130">
        <f>INDEX('Reading+Listening'!$L$7:$L$300,2*ROW()-3)</f>
        <v>26.77734375</v>
      </c>
      <c r="G12" s="131">
        <f>INDEX('Reading+Listening'!$I$7:$I$300,2*ROW()-2)</f>
        <v>67.633333333333326</v>
      </c>
      <c r="H12" s="132">
        <f>INDEX('Reading+Listening'!$K$7:$K$300,2*ROW()-2)</f>
        <v>70.044254557291666</v>
      </c>
      <c r="I12" s="131">
        <f>INDEX('Reading+Listening'!$J$7:$J$300,2*ROW()-2)</f>
        <v>18.033333333333331</v>
      </c>
      <c r="J12" s="132">
        <f>INDEX('Reading+Listening'!$L$7:$L$300,2*ROW()-2)</f>
        <v>20.265006510416669</v>
      </c>
      <c r="K12" s="133">
        <f>INDEX('Reading+Listening'!$B$7:$B$300,2*ROW()-3)</f>
        <v>45447.757638888892</v>
      </c>
      <c r="L12" s="134" t="str">
        <f>INDEX('Reading+Listening'!$C$7:$C$300,2*ROW()-3)</f>
        <v>T30</v>
      </c>
    </row>
    <row r="13" ht="14.25">
      <c r="A13" s="135">
        <f>INDEX('Reading+Listening'!$M$7:$M$300,2*ROW()-3)</f>
        <v>23.111111111111114</v>
      </c>
      <c r="B13" s="136">
        <f>INDEX('Reading+Listening'!$N$7:$N$300,2*ROW()-3)</f>
        <v>22.941176470588232</v>
      </c>
      <c r="C13" s="137">
        <f>INDEX('Reading+Listening'!$I$7:$I$300,2*ROW()-3)</f>
        <v>27.333333333333332</v>
      </c>
      <c r="D13" s="137">
        <f>INDEX('Reading+Listening'!$J$7:$J$300,2*ROW()-3)</f>
        <v>21.176470588235297</v>
      </c>
      <c r="E13" s="135">
        <f>INDEX('Reading+Listening'!$K$7:$K$300,2*ROW()-3)</f>
        <v>26.728515625</v>
      </c>
      <c r="F13" s="136">
        <f>INDEX('Reading+Listening'!$L$7:$L$300,2*ROW()-3)</f>
        <v>23.976907169117649</v>
      </c>
      <c r="G13" s="137">
        <f>INDEX('Reading+Listening'!$I$7:$I$300,2*ROW()-2)</f>
        <v>69.933333333333337</v>
      </c>
      <c r="H13" s="138">
        <f>INDEX('Reading+Listening'!$K$7:$K$300,2*ROW()-2)</f>
        <v>69.988793945312494</v>
      </c>
      <c r="I13" s="137">
        <f>INDEX('Reading+Listening'!$J$7:$J$300,2*ROW()-2)</f>
        <v>25.033333333333331</v>
      </c>
      <c r="J13" s="138">
        <f>INDEX('Reading+Listening'!$L$7:$L$300,2*ROW()-2)</f>
        <v>22.649169921875</v>
      </c>
      <c r="K13" s="133">
        <f>INDEX('Reading+Listening'!$B$7:$B$300,2*ROW()-3)</f>
        <v>45450.757638888892</v>
      </c>
      <c r="L13" s="134" t="str">
        <f>INDEX('Reading+Listening'!$C$7:$C$300,2*ROW()-3)</f>
        <v>T31</v>
      </c>
    </row>
    <row r="14" ht="14.25">
      <c r="A14" s="129">
        <f>INDEX('Reading+Listening'!$M$7:$M$300,2*ROW()-3)</f>
        <v>23.333333333333336</v>
      </c>
      <c r="B14" s="130">
        <f>INDEX('Reading+Listening'!$N$7:$N$300,2*ROW()-3)</f>
        <v>22.873303167420811</v>
      </c>
      <c r="C14" s="131">
        <f>INDEX('Reading+Listening'!$I$7:$I$300,2*ROW()-3)</f>
        <v>26</v>
      </c>
      <c r="D14" s="131">
        <f>INDEX('Reading+Listening'!$J$7:$J$300,2*ROW()-3)</f>
        <v>22.058823529411768</v>
      </c>
      <c r="E14" s="129">
        <f>INDEX('Reading+Listening'!$K$7:$K$300,2*ROW()-3)</f>
        <v>26.3642578125</v>
      </c>
      <c r="F14" s="130">
        <f>INDEX('Reading+Listening'!$L$7:$L$300,2*ROW()-3)</f>
        <v>23.01786534926471</v>
      </c>
      <c r="G14" s="131">
        <f>INDEX('Reading+Listening'!$I$7:$I$300,2*ROW()-2)</f>
        <v>82.466666666666669</v>
      </c>
      <c r="H14" s="132">
        <f>INDEX('Reading+Listening'!$K$7:$K$300,2*ROW()-2)</f>
        <v>76.227730305989581</v>
      </c>
      <c r="I14" s="131">
        <f>INDEX('Reading+Listening'!$J$7:$J$300,2*ROW()-2)</f>
        <v>23.916666666666664</v>
      </c>
      <c r="J14" s="132">
        <f>INDEX('Reading+Listening'!$L$7:$L$300,2*ROW()-2)</f>
        <v>23.282918294270832</v>
      </c>
      <c r="K14" s="133">
        <f>INDEX('Reading+Listening'!$B$7:$B$300,2*ROW()-3)</f>
        <v>45455.757638888892</v>
      </c>
      <c r="L14" s="134" t="str">
        <f>INDEX('Reading+Listening'!$C$7:$C$300,2*ROW()-3)</f>
        <v>T32</v>
      </c>
    </row>
    <row r="15" ht="14.25">
      <c r="A15" s="135">
        <f>INDEX('Reading+Listening'!$M$7:$M$300,2*ROW()-3)</f>
        <v>23.428571428571434</v>
      </c>
      <c r="B15" s="136">
        <f>INDEX('Reading+Listening'!$N$7:$N$300,2*ROW()-3)</f>
        <v>22.8781512605042</v>
      </c>
      <c r="C15" s="137">
        <f>INDEX('Reading+Listening'!$I$7:$I$300,2*ROW()-3)</f>
        <v>24.666666666666668</v>
      </c>
      <c r="D15" s="137">
        <f>INDEX('Reading+Listening'!$J$7:$J$300,2*ROW()-3)</f>
        <v>22.941176470588232</v>
      </c>
      <c r="E15" s="135">
        <f>INDEX('Reading+Listening'!$K$7:$K$300,2*ROW()-3)</f>
        <v>25.515462239583336</v>
      </c>
      <c r="F15" s="136">
        <f>INDEX('Reading+Listening'!$L$7:$L$300,2*ROW()-3)</f>
        <v>22.979520909926471</v>
      </c>
      <c r="G15" s="137">
        <f>INDEX('Reading+Listening'!$I$7:$I$300,2*ROW()-2)</f>
        <v>90.683333333333337</v>
      </c>
      <c r="H15" s="138">
        <f>INDEX('Reading+Listening'!$K$7:$K$300,2*ROW()-2)</f>
        <v>83.455531819661459</v>
      </c>
      <c r="I15" s="137">
        <f>INDEX('Reading+Listening'!$J$7:$J$300,2*ROW()-2)</f>
        <v>23.883333333333333</v>
      </c>
      <c r="J15" s="138">
        <f>INDEX('Reading+Listening'!$L$7:$L$300,2*ROW()-2)</f>
        <v>23.583125813802084</v>
      </c>
      <c r="K15" s="133">
        <f>INDEX('Reading+Listening'!$B$7:$B$300,2*ROW()-3)</f>
        <v>45456.757638888892</v>
      </c>
      <c r="L15" s="134" t="str">
        <f>INDEX('Reading+Listening'!$C$7:$C$300,2*ROW()-3)</f>
        <v>T33</v>
      </c>
    </row>
    <row r="16" ht="14.25">
      <c r="A16" s="129">
        <f>INDEX('Reading+Listening'!$M$7:$M$300,2*ROW()-3)</f>
        <v>23.644444444444449</v>
      </c>
      <c r="B16" s="130">
        <f>INDEX('Reading+Listening'!$N$7:$N$300,2*ROW()-3)</f>
        <v>22.882352941176467</v>
      </c>
      <c r="C16" s="131">
        <f>INDEX('Reading+Listening'!$I$7:$I$300,2*ROW()-3)</f>
        <v>26.666666666666668</v>
      </c>
      <c r="D16" s="131">
        <f>INDEX('Reading+Listening'!$J$7:$J$300,2*ROW()-3)</f>
        <v>22.941176470588232</v>
      </c>
      <c r="E16" s="129">
        <f>INDEX('Reading+Listening'!$K$7:$K$300,2*ROW()-3)</f>
        <v>26.091064453125</v>
      </c>
      <c r="F16" s="130">
        <f>INDEX('Reading+Listening'!$L$7:$L$300,2*ROW()-3)</f>
        <v>22.960348690257351</v>
      </c>
      <c r="G16" s="131">
        <f>INDEX('Reading+Listening'!$I$7:$I$300,2*ROW()-2)</f>
        <v>72.383333333333326</v>
      </c>
      <c r="H16" s="132">
        <f>INDEX('Reading+Listening'!$K$7:$K$300,2*ROW()-2)</f>
        <v>77.9194325764974</v>
      </c>
      <c r="I16" s="131">
        <f>INDEX('Reading+Listening'!$J$7:$J$300,2*ROW()-2)</f>
        <v>20.699999999999999</v>
      </c>
      <c r="J16" s="132">
        <f>INDEX('Reading+Listening'!$L$7:$L$300,2*ROW()-2)</f>
        <v>22.141562906901044</v>
      </c>
      <c r="K16" s="133">
        <f>INDEX('Reading+Listening'!$B$7:$B$300,2*ROW()-3)</f>
        <v>45460.757638888892</v>
      </c>
      <c r="L16" s="134" t="str">
        <f>INDEX('Reading+Listening'!$C$7:$C$300,2*ROW()-3)</f>
        <v>T34</v>
      </c>
    </row>
    <row r="17" ht="14.25">
      <c r="A17" s="135">
        <f>INDEX('Reading+Listening'!$M$7:$M$300,2*ROW()-3)</f>
        <v>23.750000000000004</v>
      </c>
      <c r="B17" s="136">
        <f>INDEX('Reading+Listening'!$N$7:$N$300,2*ROW()-3)</f>
        <v>22.941176470588232</v>
      </c>
      <c r="C17" s="137">
        <f>INDEX('Reading+Listening'!$I$7:$I$300,2*ROW()-3)</f>
        <v>25.333333333333332</v>
      </c>
      <c r="D17" s="137">
        <f>INDEX('Reading+Listening'!$J$7:$J$300,2*ROW()-3)</f>
        <v>23.823529411764707</v>
      </c>
      <c r="E17" s="135">
        <f>INDEX('Reading+Listening'!$K$7:$K$300,2*ROW()-3)</f>
        <v>25.712198893229164</v>
      </c>
      <c r="F17" s="136">
        <f>INDEX('Reading+Listening'!$L$7:$L$300,2*ROW()-3)</f>
        <v>23.391939051011029</v>
      </c>
      <c r="G17" s="137">
        <f>INDEX('Reading+Listening'!$I$7:$I$300,2*ROW()-2)</f>
        <v>64.833333333333343</v>
      </c>
      <c r="H17" s="138">
        <f>INDEX('Reading+Listening'!$K$7:$K$300,2*ROW()-2)</f>
        <v>71.376382954915371</v>
      </c>
      <c r="I17" s="137">
        <f>INDEX('Reading+Listening'!$J$7:$J$300,2*ROW()-2)</f>
        <v>21.866666666666667</v>
      </c>
      <c r="J17" s="138">
        <f>INDEX('Reading+Listening'!$L$7:$L$300,2*ROW()-2)</f>
        <v>22.004114786783855</v>
      </c>
      <c r="K17" s="133">
        <f>INDEX('Reading+Listening'!$B$7:$B$300,2*ROW()-3)</f>
        <v>45461.882638888892</v>
      </c>
      <c r="L17" s="134" t="str">
        <f>INDEX('Reading+Listening'!$C$7:$C$300,2*ROW()-3)</f>
        <v>T35</v>
      </c>
    </row>
    <row r="18" ht="14.25">
      <c r="A18" s="129">
        <f>INDEX('Reading+Listening'!$M$7:$M$300,2*ROW()-3)</f>
        <v>23.647058823529417</v>
      </c>
      <c r="B18" s="130">
        <f>INDEX('Reading+Listening'!$N$7:$N$300,2*ROW()-3)</f>
        <v>23.044982698961935</v>
      </c>
      <c r="C18" s="131">
        <f>INDEX('Reading+Listening'!$I$7:$I$300,2*ROW()-3)</f>
        <v>22</v>
      </c>
      <c r="D18" s="131">
        <f>INDEX('Reading+Listening'!$J$7:$J$300,2*ROW()-3)</f>
        <v>24.705882352941174</v>
      </c>
      <c r="E18" s="129">
        <f>INDEX('Reading+Listening'!$K$7:$K$300,2*ROW()-3)</f>
        <v>23.856099446614582</v>
      </c>
      <c r="F18" s="130">
        <f>INDEX('Reading+Listening'!$L$7:$L$300,2*ROW()-3)</f>
        <v>24.048910701976101</v>
      </c>
      <c r="G18" s="131">
        <f>INDEX('Reading+Listening'!$I$7:$I$300,2*ROW()-2)</f>
        <v>50.5</v>
      </c>
      <c r="H18" s="132">
        <f>INDEX('Reading+Listening'!$K$7:$K$300,2*ROW()-2)</f>
        <v>60.938191477457686</v>
      </c>
      <c r="I18" s="131">
        <f>INDEX('Reading+Listening'!$J$7:$J$300,2*ROW()-2)</f>
        <v>15.616666666666667</v>
      </c>
      <c r="J18" s="132">
        <f>INDEX('Reading+Listening'!$L$7:$L$300,2*ROW()-2)</f>
        <v>18.810390726725259</v>
      </c>
      <c r="K18" s="133">
        <f>INDEX('Reading+Listening'!$B$7:$B$300,2*ROW()-3)</f>
        <v>45478.674305555556</v>
      </c>
      <c r="L18" s="134" t="str">
        <f>INDEX('Reading+Listening'!$C$7:$C$300,2*ROW()-3)</f>
        <v>T36</v>
      </c>
    </row>
    <row r="19" ht="14.25">
      <c r="A19" s="135">
        <f>INDEX('Reading+Listening'!$M$7:$M$300,2*ROW()-3)</f>
        <v>23.81481481481482</v>
      </c>
      <c r="B19" s="136">
        <f>INDEX('Reading+Listening'!$N$7:$N$300,2*ROW()-3)</f>
        <v>23.186274509803916</v>
      </c>
      <c r="C19" s="137">
        <f>INDEX('Reading+Listening'!$I$7:$I$300,2*ROW()-3)</f>
        <v>26.666666666666668</v>
      </c>
      <c r="D19" s="137">
        <f>INDEX('Reading+Listening'!$J$7:$J$300,2*ROW()-3)</f>
        <v>25.588235294117645</v>
      </c>
      <c r="E19" s="135">
        <f>INDEX('Reading+Listening'!$K$7:$K$300,2*ROW()-3)</f>
        <v>25.261383056640625</v>
      </c>
      <c r="F19" s="136">
        <f>INDEX('Reading+Listening'!$L$7:$L$300,2*ROW()-3)</f>
        <v>24.818572998046875</v>
      </c>
      <c r="G19" s="137">
        <f>INDEX('Reading+Listening'!$I$7:$I$300,2*ROW()-2)</f>
        <v>51.883333333333326</v>
      </c>
      <c r="H19" s="138">
        <f>INDEX('Reading+Listening'!$K$7:$K$300,2*ROW()-2)</f>
        <v>56.410762405395502</v>
      </c>
      <c r="I19" s="137">
        <f>INDEX('Reading+Listening'!$J$7:$J$300,2*ROW()-2)</f>
        <v>19.43333333333333</v>
      </c>
      <c r="J19" s="138">
        <f>INDEX('Reading+Listening'!$L$7:$L$300,2*ROW()-2)</f>
        <v>19.121862030029295</v>
      </c>
      <c r="K19" s="133">
        <f>INDEX('Reading+Listening'!$B$7:$B$300,2*ROW()-3)</f>
        <v>45481.674305555556</v>
      </c>
      <c r="L19" s="134" t="str">
        <f>INDEX('Reading+Listening'!$C$7:$C$300,2*ROW()-3)</f>
        <v>T37</v>
      </c>
    </row>
    <row r="20" ht="14.25">
      <c r="A20" s="129">
        <f>INDEX('Reading+Listening'!$M$7:$M$300,2*ROW()-3)</f>
        <v>23.859649122807024</v>
      </c>
      <c r="B20" s="130">
        <f>INDEX('Reading+Listening'!$N$7:$N$300,2*ROW()-3)</f>
        <v>23.312693498452006</v>
      </c>
      <c r="C20" s="131">
        <f>INDEX('Reading+Listening'!$I$7:$I$300,2*ROW()-3)</f>
        <v>24.666666666666668</v>
      </c>
      <c r="D20" s="131">
        <f>INDEX('Reading+Listening'!$J$7:$J$300,2*ROW()-3)</f>
        <v>25.588235294117645</v>
      </c>
      <c r="E20" s="129">
        <f>INDEX('Reading+Listening'!$K$7:$K$300,2*ROW()-3)</f>
        <v>24.964024861653648</v>
      </c>
      <c r="F20" s="130">
        <f>INDEX('Reading+Listening'!$L$7:$L$300,2*ROW()-3)</f>
        <v>25.20340414608226</v>
      </c>
      <c r="G20" s="131">
        <f>INDEX('Reading+Listening'!$I$7:$I$300,2*ROW()-2)</f>
        <v>57.133333333333326</v>
      </c>
      <c r="H20" s="132">
        <f>INDEX('Reading+Listening'!$K$7:$K$300,2*ROW()-2)</f>
        <v>56.772047869364414</v>
      </c>
      <c r="I20" s="131">
        <f>INDEX('Reading+Listening'!$J$7:$J$300,2*ROW()-2)</f>
        <v>19.949999999999999</v>
      </c>
      <c r="J20" s="132">
        <f>INDEX('Reading+Listening'!$L$7:$L$300,2*ROW()-2)</f>
        <v>19.535931015014647</v>
      </c>
      <c r="K20" s="133">
        <f>INDEX('Reading+Listening'!$B$7:$B$300,2*ROW()-3)</f>
        <v>45484.674305555556</v>
      </c>
      <c r="L20" s="134" t="str">
        <f>INDEX('Reading+Listening'!$C$7:$C$300,2*ROW()-3)</f>
        <v>T38</v>
      </c>
    </row>
    <row r="21" ht="14.25">
      <c r="A21" s="139">
        <f>INDEX('Reading+Listening'!$M$7:$M$300,2*ROW()-3)</f>
        <v>23.866666666666671</v>
      </c>
      <c r="B21" s="140">
        <f>INDEX('Reading+Listening'!$N$7:$N$300,2*ROW()-3)</f>
        <v>23.514705882352935</v>
      </c>
      <c r="C21" s="141">
        <f>INDEX('Reading+Listening'!$I$7:$I$300,2*ROW()-3)</f>
        <v>23.999999999999996</v>
      </c>
      <c r="D21" s="141">
        <f>INDEX('Reading+Listening'!$J$7:$J$300,2*ROW()-3)</f>
        <v>27.352941176470587</v>
      </c>
      <c r="E21" s="139">
        <f>INDEX('Reading+Listening'!$K$7:$K$300,2*ROW()-3)</f>
        <v>24.482012430826821</v>
      </c>
      <c r="F21" s="140">
        <f>INDEX('Reading+Listening'!$L$7:$L$300,2*ROW()-3)</f>
        <v>26.278172661276422</v>
      </c>
      <c r="G21" s="141">
        <f>INDEX('Reading+Listening'!$I$7:$I$300,2*ROW()-2)</f>
        <v>60.349999999999994</v>
      </c>
      <c r="H21" s="142">
        <f>INDEX('Reading+Listening'!$K$7:$K$300,2*ROW()-2)</f>
        <v>58.561023934682204</v>
      </c>
      <c r="I21" s="141">
        <f>INDEX('Reading+Listening'!$J$7:$J$300,2*ROW()-2)</f>
        <v>20.550000000000001</v>
      </c>
      <c r="J21" s="142">
        <f>INDEX('Reading+Listening'!$L$7:$L$300,2*ROW()-2)</f>
        <v>20.042965507507326</v>
      </c>
      <c r="K21" s="133">
        <f>INDEX('Reading+Listening'!$B$7:$B$300,2*ROW()-3)</f>
        <v>45486.674305555556</v>
      </c>
      <c r="L21" s="134" t="str">
        <f>INDEX('Reading+Listening'!$C$7:$C$300,2*ROW()-3)</f>
        <v>T43</v>
      </c>
    </row>
    <row r="22" ht="14.25">
      <c r="A22" s="139">
        <f>INDEX('Reading+Listening'!$M$7:$M$300,2*ROW()-3)</f>
        <v>23.93650793650794</v>
      </c>
      <c r="B22" s="140">
        <f>INDEX('Reading+Listening'!$N$7:$N$300,2*ROW()-3)</f>
        <v>23.613445378151255</v>
      </c>
      <c r="C22" s="141">
        <f>INDEX('Reading+Listening'!$I$7:$I$300,2*ROW()-3)</f>
        <v>25.333333333333332</v>
      </c>
      <c r="D22" s="141">
        <f>INDEX('Reading+Listening'!$J$7:$J$300,2*ROW()-3)</f>
        <v>25.588235294117645</v>
      </c>
      <c r="E22" s="139">
        <f>INDEX('Reading+Listening'!$K$7:$K$300,2*ROW()-3)</f>
        <v>24.907672882080078</v>
      </c>
      <c r="F22" s="140">
        <f>INDEX('Reading+Listening'!$L$7:$L$300,2*ROW()-3)</f>
        <v>25.933203977697033</v>
      </c>
      <c r="G22" s="141">
        <f>INDEX('Reading+Listening'!$I$7:$I$300,2*ROW()-2)</f>
        <v>53.38333333333334</v>
      </c>
      <c r="H22" s="142">
        <f>INDEX('Reading+Listening'!$K$7:$K$300,2*ROW()-2)</f>
        <v>55.972178634007776</v>
      </c>
      <c r="I22" s="141">
        <f>INDEX('Reading+Listening'!$J$7:$J$300,2*ROW()-2)</f>
        <v>19.5</v>
      </c>
      <c r="J22" s="142">
        <f>INDEX('Reading+Listening'!$L$7:$L$300,2*ROW()-2)</f>
        <v>19.771482753753663</v>
      </c>
      <c r="K22" s="133">
        <f>INDEX('Reading+Listening'!$B$7:$B$300,2*ROW()-3)</f>
        <v>45565.375</v>
      </c>
      <c r="L22" s="134" t="str">
        <f>INDEX('Reading+Listening'!$C$7:$C$300,2*ROW()-3)</f>
        <v>T44</v>
      </c>
    </row>
    <row r="23" ht="14.25">
      <c r="A23" s="139">
        <f>INDEX('Reading+Listening'!$M$7:$M$300,2*ROW()-3)</f>
        <v>24.030303030303035</v>
      </c>
      <c r="B23" s="140">
        <f>INDEX('Reading+Listening'!$N$7:$N$300,2*ROW()-3)</f>
        <v>23.703208556149729</v>
      </c>
      <c r="C23" s="141">
        <f>INDEX('Reading+Listening'!$I$7:$I$300,2*ROW()-3)</f>
        <v>26</v>
      </c>
      <c r="D23" s="141">
        <f>INDEX('Reading+Listening'!$J$7:$J$300,2*ROW()-3)</f>
        <v>25.588235294117645</v>
      </c>
      <c r="E23" s="139">
        <f>INDEX('Reading+Listening'!$K$7:$K$300,2*ROW()-3)</f>
        <v>25.453836441040039</v>
      </c>
      <c r="F23" s="140">
        <f>INDEX('Reading+Listening'!$L$7:$L$300,2*ROW()-3)</f>
        <v>25.760719635907339</v>
      </c>
      <c r="G23" s="141">
        <f>INDEX('Reading+Listening'!$I$7:$I$300,2*ROW()-2)</f>
        <v>62.583333333333329</v>
      </c>
      <c r="H23" s="142">
        <f>INDEX('Reading+Listening'!$K$7:$K$300,2*ROW()-2)</f>
        <v>59.277755983670552</v>
      </c>
      <c r="I23" s="141">
        <f>INDEX('Reading+Listening'!$J$7:$J$300,2*ROW()-2)</f>
        <v>16.399999999999999</v>
      </c>
      <c r="J23" s="142">
        <f>INDEX('Reading+Listening'!$L$7:$L$300,2*ROW()-2)</f>
        <v>18.085741376876832</v>
      </c>
      <c r="K23" s="133">
        <f>INDEX('Reading+Listening'!$B$7:$B$300,2*ROW()-3)</f>
        <v>45566.375</v>
      </c>
      <c r="L23" s="134" t="str">
        <f>INDEX('Reading+Listening'!$C$7:$C$300,2*ROW()-3)</f>
        <v>T45</v>
      </c>
    </row>
    <row r="24" ht="14.25">
      <c r="A24" s="68"/>
      <c r="B24" s="68"/>
      <c r="E24" s="68"/>
      <c r="F24" s="68"/>
    </row>
    <row r="25" ht="14.25">
      <c r="A25" s="68"/>
      <c r="B25" s="68"/>
      <c r="C25" s="68"/>
      <c r="D25" s="68"/>
      <c r="E25" s="68"/>
      <c r="F25" s="68"/>
    </row>
    <row r="26" ht="14.25">
      <c r="A26" s="68"/>
      <c r="B26" s="68"/>
      <c r="C26" s="68"/>
      <c r="D26" s="68"/>
      <c r="E26" s="68"/>
      <c r="F26" s="68"/>
    </row>
    <row r="27" ht="14.25">
      <c r="A27" s="68"/>
      <c r="B27" s="68"/>
      <c r="C27" s="68"/>
      <c r="D27" s="68"/>
      <c r="E27" s="68"/>
      <c r="F27" s="68"/>
    </row>
    <row r="28" ht="14.25">
      <c r="A28" s="68"/>
      <c r="B28" s="68"/>
      <c r="C28" s="68">
        <f>AVERAGE(C17:C23)</f>
        <v>24.857142857142858</v>
      </c>
      <c r="D28" s="68">
        <f>AVERAGE(D17:D23)</f>
        <v>25.462184873949582</v>
      </c>
      <c r="E28" s="68"/>
      <c r="F28" s="68"/>
    </row>
    <row r="29" ht="14.25">
      <c r="A29" s="68"/>
      <c r="B29" s="68"/>
      <c r="C29" s="68"/>
      <c r="D29" s="68"/>
      <c r="E29" s="68"/>
      <c r="F29" s="68"/>
    </row>
    <row r="30" ht="14.25">
      <c r="A30" s="68"/>
      <c r="B30" s="68"/>
      <c r="C30" s="68"/>
      <c r="D30" s="68"/>
      <c r="E30" s="68"/>
      <c r="F30" s="68"/>
    </row>
    <row r="31" ht="14.25">
      <c r="A31" s="68"/>
      <c r="B31" s="68"/>
      <c r="C31" s="68"/>
      <c r="D31" s="68"/>
      <c r="E31" s="68"/>
      <c r="F31" s="68"/>
    </row>
    <row r="32" ht="14.25">
      <c r="A32" s="68"/>
      <c r="B32" s="68"/>
      <c r="C32" s="68"/>
      <c r="D32" s="68"/>
      <c r="E32" s="68"/>
      <c r="F32" s="68"/>
    </row>
    <row r="33" ht="14.25">
      <c r="A33" s="68"/>
      <c r="B33" s="68"/>
      <c r="C33" s="68"/>
      <c r="D33" s="68"/>
      <c r="E33" s="68"/>
      <c r="F33" s="68"/>
    </row>
    <row r="34" ht="14.25">
      <c r="A34" s="68"/>
      <c r="B34" s="68"/>
      <c r="C34" s="68"/>
      <c r="D34" s="68"/>
      <c r="E34" s="68"/>
      <c r="F34" s="68"/>
    </row>
    <row r="35" ht="14.25">
      <c r="A35" s="68"/>
      <c r="B35" s="68"/>
      <c r="C35" s="68"/>
      <c r="D35" s="68"/>
      <c r="E35" s="68"/>
      <c r="F35" s="68"/>
    </row>
    <row r="36" ht="14.25">
      <c r="A36" s="68"/>
      <c r="B36" s="68"/>
      <c r="C36" s="68"/>
      <c r="D36" s="68"/>
      <c r="E36" s="68"/>
      <c r="F36" s="68"/>
    </row>
    <row r="37" ht="14.25">
      <c r="A37" s="68"/>
      <c r="B37" s="68"/>
      <c r="C37" s="68"/>
      <c r="D37" s="68"/>
      <c r="E37" s="68"/>
      <c r="F37" s="68"/>
    </row>
    <row r="38" ht="14.25">
      <c r="A38" s="68"/>
      <c r="B38" s="68"/>
      <c r="C38" s="68"/>
      <c r="D38" s="68"/>
      <c r="E38" s="68"/>
      <c r="F38" s="68"/>
    </row>
    <row r="39" ht="14.25">
      <c r="A39" s="68"/>
      <c r="B39" s="68"/>
      <c r="C39" s="68"/>
      <c r="D39" s="68"/>
      <c r="E39" s="68"/>
      <c r="F39" s="68"/>
    </row>
    <row r="40" ht="14.25">
      <c r="A40" s="68"/>
      <c r="B40" s="68"/>
      <c r="C40" s="68"/>
      <c r="D40" s="68"/>
      <c r="E40" s="68"/>
      <c r="F40" s="68"/>
    </row>
    <row r="41" ht="14.25">
      <c r="A41" s="68"/>
      <c r="B41" s="68"/>
      <c r="C41" s="68"/>
      <c r="D41" s="68"/>
      <c r="E41" s="68"/>
      <c r="F41" s="68"/>
    </row>
    <row r="42" ht="14.25">
      <c r="A42" s="68"/>
      <c r="B42" s="68"/>
      <c r="C42" s="68"/>
      <c r="D42" s="68"/>
      <c r="E42" s="68"/>
      <c r="F42" s="68"/>
    </row>
    <row r="43" ht="14.25">
      <c r="A43" s="68"/>
      <c r="B43" s="68"/>
      <c r="C43" s="68"/>
      <c r="D43" s="68"/>
      <c r="E43" s="68"/>
      <c r="F43" s="68"/>
    </row>
    <row r="44" ht="14.25">
      <c r="A44" s="68"/>
      <c r="B44" s="68"/>
      <c r="C44" s="68"/>
      <c r="D44" s="68"/>
      <c r="E44" s="68"/>
      <c r="F44" s="68"/>
    </row>
    <row r="45" ht="14.25">
      <c r="A45" s="68"/>
      <c r="B45" s="68"/>
      <c r="C45" s="68"/>
      <c r="D45" s="68"/>
      <c r="E45" s="68"/>
      <c r="F45" s="68"/>
    </row>
    <row r="46" ht="14.25">
      <c r="A46" s="68"/>
      <c r="B46" s="68"/>
      <c r="C46" s="68"/>
      <c r="D46" s="68"/>
      <c r="E46" s="68"/>
      <c r="F46" s="68"/>
    </row>
    <row r="47" ht="14.25">
      <c r="A47" s="68"/>
      <c r="B47" s="68"/>
      <c r="C47" s="68"/>
      <c r="D47" s="68"/>
      <c r="E47" s="68"/>
      <c r="F47" s="68"/>
    </row>
    <row r="48" ht="14.25">
      <c r="A48" s="68"/>
      <c r="B48" s="68"/>
      <c r="C48" s="68"/>
      <c r="D48" s="68"/>
      <c r="E48" s="68"/>
      <c r="F48" s="68"/>
    </row>
    <row r="49" ht="14.25">
      <c r="A49" s="68"/>
      <c r="B49" s="68"/>
      <c r="C49" s="68"/>
      <c r="D49" s="68"/>
      <c r="E49" s="68"/>
      <c r="F49" s="68"/>
    </row>
    <row r="50" ht="14.25">
      <c r="A50" s="68"/>
      <c r="B50" s="68"/>
      <c r="C50" s="68"/>
      <c r="D50" s="68"/>
      <c r="E50" s="68"/>
      <c r="F50" s="68"/>
    </row>
    <row r="51" ht="14.25">
      <c r="A51" s="68"/>
      <c r="B51" s="68"/>
      <c r="C51" s="68"/>
      <c r="D51" s="68"/>
      <c r="E51" s="68"/>
      <c r="F51" s="68"/>
    </row>
    <row r="52" ht="14.25">
      <c r="A52" s="68"/>
      <c r="B52" s="68"/>
      <c r="C52" s="68"/>
      <c r="D52" s="68"/>
      <c r="E52" s="68"/>
      <c r="F52" s="68"/>
    </row>
    <row r="53" ht="14.25">
      <c r="A53" s="68"/>
      <c r="B53" s="68"/>
      <c r="C53" s="68"/>
      <c r="D53" s="68"/>
      <c r="E53" s="68"/>
      <c r="F53" s="68"/>
    </row>
    <row r="54" ht="14.25">
      <c r="A54" s="68"/>
      <c r="B54" s="68"/>
      <c r="C54" s="68"/>
      <c r="D54" s="68"/>
      <c r="E54" s="68"/>
      <c r="F54" s="68"/>
    </row>
    <row r="55" ht="14.25">
      <c r="A55" s="68"/>
      <c r="B55" s="68"/>
      <c r="C55" s="68"/>
      <c r="D55" s="68"/>
      <c r="E55" s="68"/>
      <c r="F55" s="68"/>
    </row>
    <row r="56" ht="14.25">
      <c r="A56" s="68"/>
      <c r="B56" s="68"/>
      <c r="C56" s="68"/>
      <c r="D56" s="68"/>
      <c r="E56" s="68"/>
      <c r="F56" s="68"/>
    </row>
    <row r="57" ht="14.25">
      <c r="A57" s="68"/>
      <c r="B57" s="68"/>
      <c r="C57" s="68"/>
      <c r="D57" s="68"/>
      <c r="E57" s="68"/>
      <c r="F57" s="68"/>
    </row>
    <row r="58" ht="14.25">
      <c r="A58" s="68"/>
      <c r="B58" s="68"/>
      <c r="C58" s="68"/>
      <c r="D58" s="68"/>
      <c r="E58" s="68"/>
      <c r="F58" s="68"/>
    </row>
    <row r="59" ht="14.25">
      <c r="A59" s="68"/>
      <c r="B59" s="68"/>
      <c r="C59" s="68"/>
      <c r="D59" s="68"/>
      <c r="E59" s="68"/>
      <c r="F59" s="68"/>
    </row>
    <row r="60" ht="14.25">
      <c r="A60" s="68"/>
      <c r="B60" s="68"/>
      <c r="C60" s="68"/>
      <c r="D60" s="68"/>
      <c r="E60" s="68"/>
      <c r="F60" s="68"/>
    </row>
    <row r="61" ht="14.25">
      <c r="A61" s="68"/>
      <c r="B61" s="68"/>
      <c r="C61" s="68"/>
      <c r="D61" s="68"/>
      <c r="E61" s="68"/>
      <c r="F61" s="68"/>
    </row>
    <row r="62" ht="14.25">
      <c r="A62" s="68"/>
      <c r="B62" s="68"/>
      <c r="C62" s="68"/>
      <c r="D62" s="68"/>
      <c r="E62" s="68"/>
      <c r="F62" s="68"/>
    </row>
    <row r="63" ht="14.25">
      <c r="A63" s="68"/>
      <c r="B63" s="68"/>
      <c r="C63" s="68"/>
      <c r="D63" s="68"/>
      <c r="E63" s="68"/>
      <c r="F63" s="68"/>
    </row>
    <row r="64" ht="14.25">
      <c r="A64" s="68"/>
      <c r="B64" s="68"/>
      <c r="C64" s="68"/>
      <c r="D64" s="68"/>
      <c r="E64" s="68"/>
      <c r="F64" s="68"/>
    </row>
    <row r="65" ht="14.25">
      <c r="A65" s="68"/>
      <c r="B65" s="68"/>
      <c r="C65" s="68"/>
      <c r="D65" s="68"/>
      <c r="E65" s="68"/>
      <c r="F65" s="68"/>
    </row>
    <row r="66" ht="14.25">
      <c r="A66" s="68"/>
      <c r="B66" s="68"/>
      <c r="C66" s="68"/>
      <c r="D66" s="68"/>
      <c r="E66" s="68"/>
      <c r="F66" s="68"/>
    </row>
    <row r="67" ht="14.25">
      <c r="A67" s="68"/>
      <c r="B67" s="68"/>
      <c r="C67" s="68"/>
      <c r="D67" s="68"/>
      <c r="E67" s="68"/>
      <c r="F67" s="68"/>
    </row>
    <row r="68" ht="14.25">
      <c r="A68" s="68"/>
      <c r="B68" s="68"/>
      <c r="C68" s="68"/>
      <c r="D68" s="68"/>
      <c r="E68" s="68"/>
      <c r="F68" s="68"/>
    </row>
    <row r="69" ht="14.25">
      <c r="A69" s="68"/>
      <c r="B69" s="68"/>
      <c r="C69" s="68"/>
      <c r="D69" s="68"/>
      <c r="E69" s="68"/>
      <c r="F69" s="68"/>
    </row>
    <row r="70" ht="14.25">
      <c r="A70" s="68"/>
      <c r="B70" s="68"/>
      <c r="C70" s="68"/>
      <c r="D70" s="68"/>
      <c r="E70" s="68"/>
      <c r="F70" s="68"/>
    </row>
    <row r="71" ht="14.25">
      <c r="A71" s="68"/>
      <c r="B71" s="68"/>
      <c r="C71" s="68"/>
      <c r="D71" s="68"/>
      <c r="E71" s="68"/>
      <c r="F71" s="68"/>
    </row>
    <row r="72" ht="14.25">
      <c r="A72" s="68"/>
      <c r="B72" s="68"/>
      <c r="C72" s="68"/>
      <c r="D72" s="68"/>
      <c r="E72" s="68"/>
      <c r="F72" s="68"/>
    </row>
    <row r="73" ht="14.25">
      <c r="A73" s="68"/>
      <c r="B73" s="68"/>
      <c r="C73" s="68"/>
      <c r="D73" s="68"/>
      <c r="E73" s="68"/>
      <c r="F73" s="68"/>
    </row>
    <row r="74" ht="14.25">
      <c r="A74" s="68"/>
      <c r="B74" s="68"/>
      <c r="C74" s="68"/>
      <c r="D74" s="68"/>
      <c r="E74" s="68"/>
      <c r="F74" s="68"/>
    </row>
    <row r="75" ht="14.25">
      <c r="A75" s="68"/>
      <c r="B75" s="68"/>
      <c r="C75" s="68"/>
      <c r="D75" s="68"/>
      <c r="E75" s="68"/>
      <c r="F75" s="68"/>
    </row>
    <row r="76" ht="14.25">
      <c r="A76" s="68"/>
      <c r="B76" s="68"/>
      <c r="C76" s="68"/>
      <c r="D76" s="68"/>
      <c r="E76" s="68"/>
      <c r="F76" s="68"/>
    </row>
    <row r="77" ht="14.25">
      <c r="A77" s="68"/>
      <c r="B77" s="68"/>
      <c r="C77" s="68"/>
      <c r="D77" s="68"/>
      <c r="E77" s="68"/>
      <c r="F77" s="68"/>
    </row>
    <row r="78" ht="14.25">
      <c r="A78" s="68"/>
      <c r="B78" s="68"/>
      <c r="C78" s="68"/>
      <c r="D78" s="68"/>
      <c r="E78" s="68"/>
      <c r="F78" s="68"/>
    </row>
    <row r="79" ht="14.25">
      <c r="A79" s="68"/>
      <c r="B79" s="68"/>
      <c r="C79" s="68"/>
      <c r="D79" s="68"/>
      <c r="E79" s="68"/>
      <c r="F79" s="68"/>
    </row>
    <row r="80" ht="14.25">
      <c r="A80" s="68"/>
      <c r="B80" s="68"/>
      <c r="C80" s="68"/>
      <c r="D80" s="68"/>
      <c r="E80" s="68"/>
      <c r="F80" s="68"/>
    </row>
    <row r="81" ht="14.25">
      <c r="A81" s="68"/>
      <c r="B81" s="68"/>
      <c r="C81" s="68"/>
      <c r="D81" s="68"/>
      <c r="E81" s="68"/>
      <c r="F81" s="68"/>
    </row>
    <row r="82" ht="14.25">
      <c r="A82" s="68"/>
      <c r="B82" s="68"/>
      <c r="C82" s="68"/>
      <c r="D82" s="68"/>
      <c r="E82" s="68"/>
      <c r="F82" s="68"/>
    </row>
    <row r="83" ht="14.25">
      <c r="A83" s="68"/>
      <c r="B83" s="68"/>
      <c r="C83" s="68"/>
      <c r="D83" s="68"/>
      <c r="E83" s="68"/>
      <c r="F83" s="68"/>
    </row>
    <row r="84" ht="14.25">
      <c r="A84" s="68"/>
      <c r="B84" s="68"/>
      <c r="C84" s="68"/>
      <c r="D84" s="68"/>
      <c r="E84" s="68"/>
      <c r="F84" s="68"/>
    </row>
    <row r="85" ht="14.25">
      <c r="A85" s="68"/>
      <c r="B85" s="68"/>
      <c r="C85" s="68"/>
      <c r="D85" s="68"/>
      <c r="E85" s="68"/>
      <c r="F85" s="68"/>
    </row>
    <row r="86" ht="14.25">
      <c r="A86" s="68"/>
      <c r="B86" s="68"/>
      <c r="C86" s="68"/>
      <c r="D86" s="68"/>
      <c r="E86" s="68"/>
      <c r="F86" s="68"/>
    </row>
    <row r="87" ht="14.25">
      <c r="A87" s="68"/>
      <c r="B87" s="68"/>
      <c r="C87" s="68"/>
      <c r="D87" s="68"/>
      <c r="E87" s="68"/>
      <c r="F87" s="68"/>
    </row>
    <row r="88" ht="14.25">
      <c r="A88" s="68"/>
      <c r="B88" s="68"/>
      <c r="C88" s="68"/>
      <c r="D88" s="68"/>
      <c r="E88" s="68"/>
      <c r="F88" s="68"/>
    </row>
    <row r="89" ht="14.25">
      <c r="A89" s="68"/>
      <c r="B89" s="68"/>
      <c r="C89" s="68"/>
      <c r="D89" s="68"/>
      <c r="E89" s="68"/>
      <c r="F89" s="68"/>
    </row>
    <row r="90" ht="14.25">
      <c r="A90" s="68"/>
      <c r="B90" s="68"/>
      <c r="C90" s="68"/>
      <c r="D90" s="68"/>
      <c r="E90" s="68"/>
      <c r="F90" s="68"/>
    </row>
    <row r="91" ht="14.25">
      <c r="A91" s="68"/>
      <c r="B91" s="68"/>
      <c r="C91" s="68"/>
      <c r="D91" s="68"/>
      <c r="E91" s="68"/>
      <c r="F91" s="68"/>
    </row>
    <row r="92" ht="14.25">
      <c r="A92" s="68"/>
      <c r="B92" s="68"/>
      <c r="C92" s="68"/>
      <c r="D92" s="68"/>
      <c r="E92" s="68"/>
      <c r="F92" s="68"/>
    </row>
    <row r="93" ht="14.25">
      <c r="A93" s="68"/>
      <c r="B93" s="68"/>
      <c r="C93" s="68"/>
      <c r="D93" s="68"/>
      <c r="E93" s="68"/>
      <c r="F93" s="68"/>
    </row>
    <row r="94" ht="14.25">
      <c r="A94" s="68"/>
      <c r="B94" s="68"/>
      <c r="C94" s="68"/>
      <c r="D94" s="68"/>
      <c r="E94" s="68"/>
      <c r="F94" s="68"/>
    </row>
    <row r="95" ht="14.25">
      <c r="A95" s="68"/>
      <c r="B95" s="68"/>
      <c r="C95" s="68"/>
      <c r="D95" s="68"/>
      <c r="E95" s="68"/>
      <c r="F95" s="68"/>
    </row>
    <row r="96" ht="14.25">
      <c r="A96" s="68"/>
      <c r="B96" s="68"/>
      <c r="C96" s="68"/>
      <c r="D96" s="68"/>
      <c r="E96" s="68"/>
      <c r="F96" s="68"/>
    </row>
    <row r="97" ht="14.25">
      <c r="A97" s="68"/>
      <c r="B97" s="68"/>
      <c r="C97" s="68"/>
      <c r="D97" s="68"/>
      <c r="E97" s="68"/>
      <c r="F97" s="68"/>
    </row>
    <row r="98" ht="14.25">
      <c r="A98" s="68"/>
      <c r="B98" s="68"/>
      <c r="C98" s="68"/>
      <c r="D98" s="68"/>
      <c r="E98" s="68"/>
      <c r="F98" s="68"/>
    </row>
    <row r="99" ht="14.25">
      <c r="A99" s="68"/>
      <c r="B99" s="68"/>
      <c r="C99" s="68"/>
      <c r="D99" s="68"/>
      <c r="E99" s="68"/>
      <c r="F99" s="68"/>
    </row>
    <row r="100" ht="14.25">
      <c r="A100" s="68"/>
      <c r="B100" s="68"/>
      <c r="C100" s="68"/>
      <c r="D100" s="68"/>
      <c r="E100" s="68"/>
      <c r="F100" s="68"/>
    </row>
    <row r="101" ht="14.25">
      <c r="A101" s="68"/>
      <c r="B101" s="68"/>
      <c r="C101" s="68"/>
      <c r="D101" s="68"/>
      <c r="E101" s="68"/>
      <c r="F101" s="68"/>
    </row>
    <row r="102" ht="14.25">
      <c r="A102" s="68"/>
      <c r="B102" s="68"/>
      <c r="C102" s="68"/>
      <c r="D102" s="68"/>
      <c r="E102" s="68"/>
      <c r="F102" s="68"/>
    </row>
    <row r="103" ht="14.25">
      <c r="A103" s="68"/>
      <c r="B103" s="68"/>
      <c r="C103" s="68"/>
      <c r="D103" s="68"/>
      <c r="E103" s="68"/>
      <c r="F103" s="68"/>
    </row>
    <row r="104" ht="14.25">
      <c r="A104" s="68"/>
      <c r="B104" s="68"/>
      <c r="C104" s="68"/>
      <c r="D104" s="68"/>
      <c r="E104" s="68"/>
      <c r="F104" s="68"/>
    </row>
    <row r="105" ht="14.25">
      <c r="A105" s="68"/>
      <c r="B105" s="68"/>
      <c r="C105" s="68"/>
      <c r="D105" s="68"/>
      <c r="E105" s="68"/>
      <c r="F105" s="68"/>
    </row>
    <row r="106" ht="14.25">
      <c r="A106" s="68"/>
      <c r="B106" s="68"/>
      <c r="C106" s="68"/>
      <c r="D106" s="68"/>
      <c r="E106" s="68"/>
      <c r="F106" s="68"/>
    </row>
    <row r="107" ht="14.25">
      <c r="A107" s="68"/>
      <c r="B107" s="68"/>
      <c r="C107" s="68"/>
      <c r="D107" s="68"/>
      <c r="E107" s="68"/>
      <c r="F107" s="68"/>
    </row>
    <row r="108" ht="14.25">
      <c r="A108" s="68"/>
      <c r="B108" s="68"/>
      <c r="C108" s="68"/>
      <c r="D108" s="68"/>
      <c r="E108" s="68"/>
      <c r="F108" s="68"/>
    </row>
    <row r="109" ht="14.25">
      <c r="A109" s="68"/>
      <c r="B109" s="68"/>
      <c r="C109" s="68"/>
      <c r="D109" s="68"/>
      <c r="E109" s="68"/>
      <c r="F109" s="68"/>
    </row>
    <row r="110" ht="14.25">
      <c r="A110" s="68"/>
      <c r="B110" s="68"/>
      <c r="C110" s="68"/>
      <c r="D110" s="68"/>
      <c r="E110" s="68"/>
      <c r="F110" s="68"/>
    </row>
    <row r="111" ht="14.25">
      <c r="A111" s="68"/>
      <c r="B111" s="68"/>
      <c r="C111" s="68"/>
      <c r="D111" s="68"/>
      <c r="E111" s="68"/>
      <c r="F111" s="68"/>
    </row>
    <row r="112" ht="14.25">
      <c r="A112" s="68"/>
      <c r="B112" s="68"/>
      <c r="C112" s="68"/>
      <c r="D112" s="68"/>
      <c r="E112" s="68"/>
      <c r="F112" s="68"/>
    </row>
    <row r="113" ht="14.25">
      <c r="A113" s="68"/>
      <c r="B113" s="68"/>
      <c r="C113" s="68"/>
      <c r="D113" s="68"/>
      <c r="E113" s="68"/>
      <c r="F113" s="68"/>
    </row>
    <row r="114" ht="14.25">
      <c r="A114" s="68"/>
      <c r="B114" s="68"/>
      <c r="C114" s="68"/>
      <c r="D114" s="68"/>
      <c r="E114" s="68"/>
      <c r="F114" s="68"/>
    </row>
    <row r="115" ht="14.25">
      <c r="A115" s="68"/>
      <c r="B115" s="68"/>
      <c r="C115" s="68"/>
      <c r="D115" s="68"/>
      <c r="E115" s="68"/>
      <c r="F115" s="68"/>
    </row>
    <row r="116" ht="14.25">
      <c r="A116" s="68"/>
      <c r="B116" s="68"/>
      <c r="C116" s="68"/>
      <c r="D116" s="68"/>
      <c r="E116" s="68"/>
      <c r="F116" s="68"/>
    </row>
    <row r="117" ht="14.25">
      <c r="A117" s="68"/>
      <c r="B117" s="68"/>
      <c r="C117" s="68"/>
      <c r="D117" s="68"/>
      <c r="E117" s="68"/>
      <c r="F117" s="68"/>
    </row>
    <row r="118" ht="14.25">
      <c r="A118" s="68"/>
      <c r="B118" s="68"/>
      <c r="C118" s="68"/>
      <c r="D118" s="68"/>
      <c r="E118" s="68"/>
      <c r="F118" s="68"/>
    </row>
    <row r="119" ht="14.25">
      <c r="A119" s="68"/>
      <c r="B119" s="68"/>
      <c r="C119" s="68"/>
      <c r="D119" s="68"/>
      <c r="E119" s="68"/>
      <c r="F119" s="68"/>
    </row>
    <row r="120" ht="14.25">
      <c r="A120" s="68"/>
      <c r="B120" s="68"/>
      <c r="C120" s="68"/>
      <c r="D120" s="68"/>
      <c r="E120" s="68"/>
      <c r="F120" s="68"/>
    </row>
    <row r="121" ht="14.25">
      <c r="A121" s="68"/>
      <c r="B121" s="68"/>
      <c r="C121" s="68"/>
      <c r="D121" s="68"/>
      <c r="E121" s="68"/>
      <c r="F121" s="68"/>
    </row>
    <row r="122" ht="14.25">
      <c r="A122" s="68"/>
      <c r="B122" s="68"/>
      <c r="C122" s="68"/>
      <c r="D122" s="68"/>
      <c r="E122" s="68"/>
      <c r="F122" s="68"/>
    </row>
    <row r="123" ht="14.25">
      <c r="A123" s="68"/>
      <c r="B123" s="68"/>
      <c r="C123" s="68"/>
      <c r="D123" s="68"/>
      <c r="E123" s="68"/>
      <c r="F123" s="68"/>
    </row>
    <row r="124" ht="14.25">
      <c r="A124" s="68"/>
      <c r="B124" s="68"/>
      <c r="C124" s="68"/>
      <c r="D124" s="68"/>
      <c r="E124" s="68"/>
      <c r="F124" s="68"/>
    </row>
    <row r="125" ht="14.25">
      <c r="A125" s="68"/>
      <c r="B125" s="68"/>
      <c r="C125" s="68"/>
      <c r="D125" s="68"/>
      <c r="E125" s="68"/>
      <c r="F125" s="68"/>
    </row>
    <row r="126" ht="14.25">
      <c r="A126" s="68"/>
      <c r="B126" s="68"/>
      <c r="C126" s="68"/>
      <c r="D126" s="68"/>
      <c r="E126" s="68"/>
      <c r="F126" s="68"/>
    </row>
    <row r="127" ht="14.25">
      <c r="A127" s="68"/>
      <c r="B127" s="68"/>
      <c r="C127" s="68"/>
      <c r="D127" s="68"/>
      <c r="E127" s="68"/>
      <c r="F127" s="68"/>
    </row>
    <row r="128" ht="14.25">
      <c r="A128" s="68"/>
      <c r="B128" s="68"/>
      <c r="C128" s="68"/>
      <c r="D128" s="68"/>
      <c r="E128" s="68"/>
      <c r="F128" s="68"/>
    </row>
    <row r="129" ht="14.25">
      <c r="A129" s="68"/>
      <c r="B129" s="68"/>
      <c r="C129" s="68"/>
      <c r="D129" s="68"/>
      <c r="E129" s="68"/>
      <c r="F129" s="68"/>
    </row>
    <row r="130" ht="14.25">
      <c r="A130" s="68"/>
      <c r="B130" s="68"/>
      <c r="C130" s="68"/>
      <c r="D130" s="68"/>
      <c r="E130" s="68"/>
      <c r="F130" s="68"/>
    </row>
    <row r="131" ht="14.25">
      <c r="A131" s="68"/>
      <c r="B131" s="68"/>
      <c r="C131" s="68"/>
      <c r="D131" s="68"/>
      <c r="E131" s="68"/>
      <c r="F131" s="68"/>
    </row>
    <row r="132" ht="14.25">
      <c r="A132" s="68"/>
      <c r="B132" s="68"/>
      <c r="C132" s="68"/>
      <c r="D132" s="68"/>
      <c r="E132" s="68"/>
      <c r="F132" s="68"/>
    </row>
    <row r="133" ht="14.25">
      <c r="A133" s="68"/>
      <c r="B133" s="68"/>
      <c r="C133" s="68"/>
      <c r="D133" s="68"/>
      <c r="E133" s="68"/>
      <c r="F133" s="68"/>
    </row>
    <row r="134" ht="14.25">
      <c r="A134" s="68"/>
      <c r="B134" s="68"/>
      <c r="C134" s="68"/>
      <c r="D134" s="68"/>
      <c r="E134" s="68"/>
      <c r="F134" s="68"/>
    </row>
    <row r="135" ht="14.25">
      <c r="A135" s="68"/>
      <c r="B135" s="68"/>
      <c r="C135" s="68"/>
      <c r="D135" s="68"/>
      <c r="E135" s="68"/>
      <c r="F135" s="68"/>
    </row>
    <row r="136" ht="14.25">
      <c r="A136" s="68"/>
      <c r="B136" s="68"/>
      <c r="C136" s="68"/>
      <c r="D136" s="68"/>
      <c r="E136" s="68"/>
      <c r="F136" s="68"/>
    </row>
    <row r="137" ht="14.25">
      <c r="A137" s="68"/>
      <c r="B137" s="68"/>
      <c r="C137" s="68"/>
      <c r="D137" s="68"/>
      <c r="E137" s="68"/>
      <c r="F137" s="68"/>
    </row>
    <row r="138" ht="14.25">
      <c r="A138" s="68"/>
      <c r="B138" s="68"/>
      <c r="C138" s="68"/>
      <c r="D138" s="68"/>
      <c r="E138" s="68"/>
      <c r="F138" s="68"/>
    </row>
    <row r="139" ht="14.25">
      <c r="A139" s="68"/>
      <c r="B139" s="68"/>
      <c r="C139" s="68"/>
      <c r="D139" s="68"/>
      <c r="E139" s="68"/>
      <c r="F139" s="68"/>
    </row>
    <row r="140" ht="14.25">
      <c r="A140" s="68"/>
      <c r="B140" s="68"/>
      <c r="C140" s="68"/>
      <c r="D140" s="68"/>
      <c r="E140" s="68"/>
      <c r="F140" s="68"/>
    </row>
    <row r="141" ht="14.25">
      <c r="A141" s="68"/>
      <c r="B141" s="68"/>
      <c r="C141" s="68"/>
      <c r="D141" s="68"/>
      <c r="E141" s="68"/>
      <c r="F141" s="68"/>
    </row>
    <row r="142" ht="14.25">
      <c r="A142" s="68"/>
      <c r="B142" s="68"/>
      <c r="C142" s="68"/>
      <c r="D142" s="68"/>
      <c r="E142" s="68"/>
      <c r="F142" s="68"/>
    </row>
    <row r="143" ht="14.25">
      <c r="A143" s="68"/>
      <c r="B143" s="6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43"/>
      <c r="B1" s="144"/>
      <c r="C1" s="144"/>
      <c r="D1" s="144"/>
      <c r="E1" s="144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ht="15.75">
      <c r="A2" s="146"/>
      <c r="B2" s="147" t="s">
        <v>15</v>
      </c>
      <c r="C2" s="148"/>
      <c r="D2" s="148"/>
      <c r="E2" s="149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ht="21.75" customHeight="1">
      <c r="A3" s="146"/>
      <c r="B3" s="150"/>
      <c r="C3" s="151" t="s">
        <v>109</v>
      </c>
      <c r="D3" s="152"/>
      <c r="E3" s="153"/>
      <c r="F3" s="145"/>
      <c r="G3" s="145"/>
      <c r="H3" s="145"/>
      <c r="I3" s="145"/>
      <c r="J3" s="145"/>
      <c r="K3" s="145"/>
      <c r="L3" s="145"/>
      <c r="M3" s="145"/>
      <c r="N3" s="145"/>
      <c r="O3" s="145"/>
    </row>
    <row r="4" ht="41.25" customHeight="1">
      <c r="A4" s="146"/>
      <c r="B4" s="154"/>
      <c r="C4" s="155" t="s">
        <v>110</v>
      </c>
      <c r="D4" s="155" t="s">
        <v>111</v>
      </c>
      <c r="E4" s="156" t="s">
        <v>112</v>
      </c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ht="15" customHeight="1">
      <c r="A5" s="146"/>
      <c r="B5" s="157" t="s">
        <v>113</v>
      </c>
      <c r="C5" s="158">
        <v>2</v>
      </c>
      <c r="D5" s="158">
        <v>0</v>
      </c>
      <c r="E5" s="159">
        <v>0</v>
      </c>
      <c r="F5" s="145"/>
      <c r="G5" s="145">
        <f t="shared" ref="G5:G7" si="7">IF(D5&gt;=2,2,0)</f>
        <v>0</v>
      </c>
      <c r="H5" s="145">
        <f t="shared" ref="H5:H7" si="8">IF(D5=1,1,0)</f>
        <v>0</v>
      </c>
      <c r="I5" s="145">
        <f t="shared" ref="I5:I7" si="9">IF(E5&gt;=3,3,0)</f>
        <v>0</v>
      </c>
      <c r="J5" s="145">
        <f t="shared" ref="J5:J7" si="10">IF(E5=2,2,0)</f>
        <v>0</v>
      </c>
      <c r="K5" s="145">
        <f t="shared" ref="K5:K7" si="11">IF(E5=1,1,0)</f>
        <v>0</v>
      </c>
      <c r="L5" s="145"/>
      <c r="M5" s="145"/>
      <c r="N5" s="145"/>
      <c r="O5" s="145"/>
    </row>
    <row r="6" ht="15.75" customHeight="1">
      <c r="A6" s="146"/>
      <c r="B6" s="157" t="s">
        <v>114</v>
      </c>
      <c r="C6" s="158">
        <v>3</v>
      </c>
      <c r="D6" s="158">
        <v>0</v>
      </c>
      <c r="E6" s="159">
        <v>2</v>
      </c>
      <c r="F6" s="145"/>
      <c r="G6" s="145">
        <f t="shared" si="7"/>
        <v>0</v>
      </c>
      <c r="H6" s="145">
        <f t="shared" si="8"/>
        <v>0</v>
      </c>
      <c r="I6" s="145">
        <f t="shared" si="9"/>
        <v>0</v>
      </c>
      <c r="J6" s="145">
        <f t="shared" si="10"/>
        <v>2</v>
      </c>
      <c r="K6" s="145">
        <f t="shared" si="11"/>
        <v>0</v>
      </c>
      <c r="L6" s="145"/>
      <c r="M6" s="145"/>
      <c r="N6" s="145"/>
      <c r="O6" s="145"/>
    </row>
    <row r="7" ht="15.75" customHeight="1">
      <c r="A7" s="146"/>
      <c r="B7" s="160" t="s">
        <v>115</v>
      </c>
      <c r="C7" s="161">
        <v>3</v>
      </c>
      <c r="D7" s="161">
        <v>0</v>
      </c>
      <c r="E7" s="162">
        <v>0</v>
      </c>
      <c r="F7" s="145"/>
      <c r="G7" s="145">
        <f t="shared" si="7"/>
        <v>0</v>
      </c>
      <c r="H7" s="145">
        <f t="shared" si="8"/>
        <v>0</v>
      </c>
      <c r="I7" s="145">
        <f t="shared" si="9"/>
        <v>0</v>
      </c>
      <c r="J7" s="145">
        <f t="shared" si="10"/>
        <v>0</v>
      </c>
      <c r="K7" s="145">
        <f t="shared" si="11"/>
        <v>0</v>
      </c>
      <c r="L7" s="145"/>
      <c r="M7" s="145"/>
      <c r="N7" s="145"/>
      <c r="O7" s="145"/>
    </row>
    <row r="8" ht="15.75">
      <c r="A8" s="143"/>
      <c r="B8" s="163"/>
      <c r="C8" s="164"/>
      <c r="D8" s="164"/>
      <c r="E8" s="164"/>
      <c r="F8" s="145"/>
      <c r="G8" s="145"/>
      <c r="H8" s="145"/>
      <c r="I8" s="145"/>
      <c r="J8" s="145"/>
      <c r="K8" s="145"/>
      <c r="L8" s="145"/>
      <c r="M8" s="145"/>
      <c r="N8" s="145"/>
      <c r="O8" s="145"/>
    </row>
    <row r="9" ht="17.25" customHeight="1">
      <c r="A9" s="143"/>
      <c r="B9" s="165"/>
      <c r="C9" s="166" t="s">
        <v>116</v>
      </c>
      <c r="D9" s="167" t="s">
        <v>117</v>
      </c>
      <c r="E9" s="168" t="s">
        <v>118</v>
      </c>
      <c r="F9" s="145"/>
      <c r="G9" s="145">
        <v>45</v>
      </c>
      <c r="H9" s="145">
        <v>30</v>
      </c>
      <c r="I9" s="145">
        <f>C10</f>
        <v>35</v>
      </c>
      <c r="J9" s="145">
        <f>IF(G9=I9,H9,0)</f>
        <v>0</v>
      </c>
      <c r="K9" s="145"/>
      <c r="L9" s="145">
        <v>34</v>
      </c>
      <c r="M9" s="145">
        <v>30</v>
      </c>
      <c r="N9" s="145">
        <f>C18</f>
        <v>29</v>
      </c>
      <c r="O9" s="145">
        <f>IF(N9=L9,M9,0)</f>
        <v>0</v>
      </c>
    </row>
    <row r="10" ht="15.75">
      <c r="A10" s="143"/>
      <c r="B10" s="165"/>
      <c r="C10" s="169">
        <f>45-SUM(C5:C7,G5:K7)</f>
        <v>35</v>
      </c>
      <c r="D10" s="170">
        <f>100*C10/45</f>
        <v>77.777777777777771</v>
      </c>
      <c r="E10" s="171">
        <f>SUM(J9:J54)</f>
        <v>24</v>
      </c>
      <c r="F10" s="145"/>
      <c r="G10" s="145">
        <v>44</v>
      </c>
      <c r="H10" s="145">
        <v>29</v>
      </c>
      <c r="I10" s="145">
        <f>C10</f>
        <v>35</v>
      </c>
      <c r="J10" s="145">
        <f t="shared" ref="J10:J54" si="12">IF(G10=I10,H10,0)</f>
        <v>0</v>
      </c>
      <c r="K10" s="145"/>
      <c r="L10" s="145">
        <v>33</v>
      </c>
      <c r="M10" s="145">
        <v>29</v>
      </c>
      <c r="N10" s="145">
        <f>C18</f>
        <v>29</v>
      </c>
      <c r="O10" s="145">
        <f t="shared" ref="O10:O43" si="13">IF(N10=L10,M10,0)</f>
        <v>0</v>
      </c>
    </row>
    <row r="11" ht="15.75">
      <c r="A11" s="143"/>
      <c r="B11" s="172"/>
      <c r="C11" s="164"/>
      <c r="D11" s="164"/>
      <c r="E11" s="164"/>
      <c r="F11" s="145"/>
      <c r="G11" s="145">
        <v>43</v>
      </c>
      <c r="H11" s="145">
        <v>28</v>
      </c>
      <c r="I11" s="145">
        <f>C10</f>
        <v>35</v>
      </c>
      <c r="J11" s="145">
        <f t="shared" si="12"/>
        <v>0</v>
      </c>
      <c r="K11" s="145"/>
      <c r="L11" s="145">
        <v>32</v>
      </c>
      <c r="M11" s="145">
        <v>28</v>
      </c>
      <c r="N11" s="145">
        <f>C18</f>
        <v>29</v>
      </c>
      <c r="O11" s="145">
        <f t="shared" si="13"/>
        <v>0</v>
      </c>
    </row>
    <row r="12" ht="15">
      <c r="A12" s="146"/>
      <c r="B12" s="173" t="s">
        <v>16</v>
      </c>
      <c r="C12" s="174"/>
      <c r="D12" s="174"/>
      <c r="E12" s="175"/>
      <c r="F12" s="145"/>
      <c r="G12" s="145">
        <v>42</v>
      </c>
      <c r="H12" s="145">
        <v>28</v>
      </c>
      <c r="I12" s="145">
        <f>C10</f>
        <v>35</v>
      </c>
      <c r="J12" s="145">
        <f t="shared" si="12"/>
        <v>0</v>
      </c>
      <c r="K12" s="145"/>
      <c r="L12" s="145">
        <v>31</v>
      </c>
      <c r="M12" s="145">
        <v>27</v>
      </c>
      <c r="N12" s="145">
        <f>C18</f>
        <v>29</v>
      </c>
      <c r="O12" s="145">
        <f t="shared" si="13"/>
        <v>0</v>
      </c>
    </row>
    <row r="13" ht="15.75">
      <c r="A13" s="146"/>
      <c r="B13" s="150"/>
      <c r="C13" s="151" t="s">
        <v>109</v>
      </c>
      <c r="D13" s="152"/>
      <c r="E13" s="153"/>
      <c r="F13" s="145"/>
      <c r="G13" s="145">
        <v>41</v>
      </c>
      <c r="H13" s="145">
        <v>27</v>
      </c>
      <c r="I13" s="145">
        <f>C10</f>
        <v>35</v>
      </c>
      <c r="J13" s="145">
        <f t="shared" si="12"/>
        <v>0</v>
      </c>
      <c r="K13" s="145"/>
      <c r="L13" s="145">
        <v>30</v>
      </c>
      <c r="M13" s="145">
        <v>26</v>
      </c>
      <c r="N13" s="145">
        <f>C18</f>
        <v>29</v>
      </c>
      <c r="O13" s="145">
        <f t="shared" si="13"/>
        <v>0</v>
      </c>
    </row>
    <row r="14" ht="15.75">
      <c r="A14" s="146"/>
      <c r="B14" s="157" t="s">
        <v>119</v>
      </c>
      <c r="C14" s="176">
        <v>3</v>
      </c>
      <c r="D14" s="177"/>
      <c r="E14" s="178"/>
      <c r="F14" s="145">
        <v>2</v>
      </c>
      <c r="G14" s="145">
        <v>40</v>
      </c>
      <c r="H14" s="145">
        <v>26</v>
      </c>
      <c r="I14" s="145">
        <f>C10</f>
        <v>35</v>
      </c>
      <c r="J14" s="145">
        <f t="shared" si="12"/>
        <v>0</v>
      </c>
      <c r="K14" s="145"/>
      <c r="L14" s="145">
        <v>29</v>
      </c>
      <c r="M14" s="145">
        <v>25</v>
      </c>
      <c r="N14" s="145">
        <f>C18</f>
        <v>29</v>
      </c>
      <c r="O14" s="145">
        <f t="shared" si="13"/>
        <v>25</v>
      </c>
    </row>
    <row r="15" ht="15.75">
      <c r="A15" s="146"/>
      <c r="B15" s="160" t="s">
        <v>120</v>
      </c>
      <c r="C15" s="179">
        <v>2</v>
      </c>
      <c r="D15" s="180"/>
      <c r="E15" s="181"/>
      <c r="F15" s="145"/>
      <c r="G15" s="145">
        <v>39</v>
      </c>
      <c r="H15" s="145">
        <v>26</v>
      </c>
      <c r="I15" s="145">
        <f>C10</f>
        <v>35</v>
      </c>
      <c r="J15" s="145">
        <f t="shared" si="12"/>
        <v>0</v>
      </c>
      <c r="K15" s="145"/>
      <c r="L15" s="145">
        <v>28</v>
      </c>
      <c r="M15" s="145">
        <v>25</v>
      </c>
      <c r="N15" s="145">
        <f>C18</f>
        <v>29</v>
      </c>
      <c r="O15" s="145">
        <f t="shared" si="13"/>
        <v>0</v>
      </c>
    </row>
    <row r="16" ht="15.75">
      <c r="A16" s="143"/>
      <c r="B16" s="163"/>
      <c r="C16" s="164"/>
      <c r="D16" s="164"/>
      <c r="E16" s="164"/>
      <c r="F16" s="145"/>
      <c r="G16" s="145">
        <v>38</v>
      </c>
      <c r="H16" s="145">
        <v>25</v>
      </c>
      <c r="I16" s="145">
        <f>C10</f>
        <v>35</v>
      </c>
      <c r="J16" s="145">
        <f t="shared" si="12"/>
        <v>0</v>
      </c>
      <c r="K16" s="145"/>
      <c r="L16" s="145">
        <v>27</v>
      </c>
      <c r="M16" s="145">
        <v>24</v>
      </c>
      <c r="N16" s="145">
        <f>C18</f>
        <v>29</v>
      </c>
      <c r="O16" s="145">
        <f t="shared" si="13"/>
        <v>0</v>
      </c>
    </row>
    <row r="17" ht="16.5" customHeight="1">
      <c r="A17" s="143"/>
      <c r="B17" s="165"/>
      <c r="C17" s="166" t="s">
        <v>116</v>
      </c>
      <c r="D17" s="167" t="s">
        <v>117</v>
      </c>
      <c r="E17" s="168" t="s">
        <v>118</v>
      </c>
      <c r="F17" s="145"/>
      <c r="G17" s="145">
        <v>37</v>
      </c>
      <c r="H17" s="145">
        <v>25</v>
      </c>
      <c r="I17" s="145">
        <f>C10</f>
        <v>35</v>
      </c>
      <c r="J17" s="145">
        <f t="shared" si="12"/>
        <v>0</v>
      </c>
      <c r="K17" s="145"/>
      <c r="L17" s="145">
        <v>26</v>
      </c>
      <c r="M17" s="145">
        <v>23</v>
      </c>
      <c r="N17" s="145">
        <f>C18</f>
        <v>29</v>
      </c>
      <c r="O17" s="145">
        <f t="shared" si="13"/>
        <v>0</v>
      </c>
    </row>
    <row r="18" ht="15.75">
      <c r="A18" s="143"/>
      <c r="B18" s="165"/>
      <c r="C18" s="169">
        <f>34-SUM(C14:E15)</f>
        <v>29</v>
      </c>
      <c r="D18" s="170">
        <f>100*C18/34</f>
        <v>85.294117647058826</v>
      </c>
      <c r="E18" s="171">
        <f>SUM(O9:O43)</f>
        <v>25</v>
      </c>
      <c r="F18" s="145"/>
      <c r="G18" s="145">
        <v>36</v>
      </c>
      <c r="H18" s="145">
        <v>24</v>
      </c>
      <c r="I18" s="145">
        <f>C10</f>
        <v>35</v>
      </c>
      <c r="J18" s="145">
        <f t="shared" si="12"/>
        <v>0</v>
      </c>
      <c r="K18" s="145"/>
      <c r="L18" s="145">
        <v>25</v>
      </c>
      <c r="M18" s="145">
        <v>23</v>
      </c>
      <c r="N18" s="145">
        <f>C18</f>
        <v>29</v>
      </c>
      <c r="O18" s="145">
        <f t="shared" si="13"/>
        <v>0</v>
      </c>
    </row>
    <row r="19" ht="15.75">
      <c r="A19" s="143"/>
      <c r="B19" s="163"/>
      <c r="C19" s="163"/>
      <c r="D19" s="163"/>
      <c r="E19" s="163"/>
      <c r="F19" s="145"/>
      <c r="G19" s="145">
        <v>35</v>
      </c>
      <c r="H19" s="145">
        <v>24</v>
      </c>
      <c r="I19" s="145">
        <f>C10</f>
        <v>35</v>
      </c>
      <c r="J19" s="145">
        <f t="shared" si="12"/>
        <v>24</v>
      </c>
      <c r="K19" s="145"/>
      <c r="L19" s="145">
        <v>24</v>
      </c>
      <c r="M19" s="145">
        <v>22</v>
      </c>
      <c r="N19" s="145">
        <f>C18</f>
        <v>29</v>
      </c>
      <c r="O19" s="145">
        <f t="shared" si="13"/>
        <v>0</v>
      </c>
    </row>
    <row r="20" ht="15.75">
      <c r="A20" s="143"/>
      <c r="B20" s="163"/>
      <c r="C20" s="163"/>
      <c r="D20" s="163"/>
      <c r="E20" s="163"/>
      <c r="F20" s="145"/>
      <c r="G20" s="145">
        <v>34</v>
      </c>
      <c r="H20" s="145">
        <v>23</v>
      </c>
      <c r="I20" s="145">
        <f>C10</f>
        <v>35</v>
      </c>
      <c r="J20" s="145">
        <f t="shared" si="12"/>
        <v>0</v>
      </c>
      <c r="K20" s="145"/>
      <c r="L20" s="145">
        <v>23</v>
      </c>
      <c r="M20" s="145">
        <v>22</v>
      </c>
      <c r="N20" s="145">
        <f>C18</f>
        <v>29</v>
      </c>
      <c r="O20" s="145">
        <f t="shared" si="13"/>
        <v>0</v>
      </c>
    </row>
    <row r="21" ht="15">
      <c r="A21" s="143"/>
      <c r="B21" s="143"/>
      <c r="C21" s="143"/>
      <c r="D21" s="143"/>
      <c r="E21" s="143"/>
      <c r="F21" s="145"/>
      <c r="G21" s="145">
        <v>33</v>
      </c>
      <c r="H21" s="145">
        <v>23</v>
      </c>
      <c r="I21" s="145">
        <f>C10</f>
        <v>35</v>
      </c>
      <c r="J21" s="145">
        <f t="shared" si="12"/>
        <v>0</v>
      </c>
      <c r="K21" s="145"/>
      <c r="L21" s="145">
        <v>22</v>
      </c>
      <c r="M21" s="145">
        <v>21</v>
      </c>
      <c r="N21" s="145">
        <f>C18</f>
        <v>29</v>
      </c>
      <c r="O21" s="145">
        <f t="shared" si="13"/>
        <v>0</v>
      </c>
    </row>
    <row r="22" ht="15">
      <c r="A22" s="143"/>
      <c r="B22" s="143"/>
      <c r="C22" s="143"/>
      <c r="D22" s="143"/>
      <c r="E22" s="143"/>
      <c r="F22" s="145"/>
      <c r="G22" s="145">
        <v>32</v>
      </c>
      <c r="H22" s="145">
        <v>22</v>
      </c>
      <c r="I22" s="145">
        <f>C10</f>
        <v>35</v>
      </c>
      <c r="J22" s="145">
        <f t="shared" si="12"/>
        <v>0</v>
      </c>
      <c r="K22" s="145"/>
      <c r="L22" s="145">
        <v>21</v>
      </c>
      <c r="M22" s="145">
        <v>21</v>
      </c>
      <c r="N22" s="145">
        <f>C18</f>
        <v>29</v>
      </c>
      <c r="O22" s="145">
        <f t="shared" si="13"/>
        <v>0</v>
      </c>
    </row>
    <row r="23" ht="15">
      <c r="A23" s="143"/>
      <c r="B23" s="143"/>
      <c r="C23" s="143"/>
      <c r="D23" s="143"/>
      <c r="E23" s="143"/>
      <c r="F23" s="145"/>
      <c r="G23" s="145">
        <v>31</v>
      </c>
      <c r="H23" s="145">
        <v>21</v>
      </c>
      <c r="I23" s="145">
        <f>C10</f>
        <v>35</v>
      </c>
      <c r="J23" s="145">
        <f t="shared" si="12"/>
        <v>0</v>
      </c>
      <c r="K23" s="145"/>
      <c r="L23" s="145">
        <v>20</v>
      </c>
      <c r="M23" s="145">
        <v>20</v>
      </c>
      <c r="N23" s="145">
        <f>C18</f>
        <v>29</v>
      </c>
      <c r="O23" s="145">
        <f t="shared" si="13"/>
        <v>0</v>
      </c>
    </row>
    <row r="24" ht="15">
      <c r="A24" s="143"/>
      <c r="B24" s="143"/>
      <c r="C24" s="143"/>
      <c r="D24" s="143"/>
      <c r="E24" s="143"/>
      <c r="F24" s="145"/>
      <c r="G24" s="145">
        <v>30</v>
      </c>
      <c r="H24" s="145">
        <v>21</v>
      </c>
      <c r="I24" s="145">
        <f>C10</f>
        <v>35</v>
      </c>
      <c r="J24" s="145">
        <f t="shared" si="12"/>
        <v>0</v>
      </c>
      <c r="K24" s="145"/>
      <c r="L24" s="145">
        <v>19</v>
      </c>
      <c r="M24" s="145">
        <v>19</v>
      </c>
      <c r="N24" s="145">
        <f>C18</f>
        <v>29</v>
      </c>
      <c r="O24" s="145">
        <f t="shared" si="13"/>
        <v>0</v>
      </c>
    </row>
    <row r="25" ht="15">
      <c r="A25" s="143"/>
      <c r="B25" s="143"/>
      <c r="C25" s="143"/>
      <c r="D25" s="143"/>
      <c r="E25" s="143"/>
      <c r="F25" s="145"/>
      <c r="G25" s="145">
        <v>29</v>
      </c>
      <c r="H25" s="145">
        <v>21</v>
      </c>
      <c r="I25" s="145">
        <f>C10</f>
        <v>35</v>
      </c>
      <c r="J25" s="145">
        <f t="shared" si="12"/>
        <v>0</v>
      </c>
      <c r="K25" s="145"/>
      <c r="L25" s="145">
        <v>18</v>
      </c>
      <c r="M25" s="145">
        <v>19</v>
      </c>
      <c r="N25" s="145">
        <f>C18</f>
        <v>29</v>
      </c>
      <c r="O25" s="145">
        <f t="shared" si="13"/>
        <v>0</v>
      </c>
    </row>
    <row r="26" ht="15">
      <c r="A26" s="143"/>
      <c r="B26" s="143"/>
      <c r="C26" s="143"/>
      <c r="D26" s="143"/>
      <c r="E26" s="143"/>
      <c r="F26" s="145"/>
      <c r="G26" s="145">
        <v>28</v>
      </c>
      <c r="H26" s="145">
        <v>20</v>
      </c>
      <c r="I26" s="145">
        <f>C10</f>
        <v>35</v>
      </c>
      <c r="J26" s="145">
        <f t="shared" si="12"/>
        <v>0</v>
      </c>
      <c r="K26" s="145"/>
      <c r="L26" s="145">
        <v>17</v>
      </c>
      <c r="M26" s="145">
        <v>18</v>
      </c>
      <c r="N26" s="145">
        <f>C18</f>
        <v>29</v>
      </c>
      <c r="O26" s="145">
        <f t="shared" si="13"/>
        <v>0</v>
      </c>
    </row>
    <row r="27" ht="15">
      <c r="A27" s="143"/>
      <c r="B27" s="143"/>
      <c r="C27" s="143"/>
      <c r="D27" s="143"/>
      <c r="E27" s="143"/>
      <c r="F27" s="145"/>
      <c r="G27" s="145">
        <v>27</v>
      </c>
      <c r="H27" s="145">
        <v>20</v>
      </c>
      <c r="I27" s="145">
        <f>C10</f>
        <v>35</v>
      </c>
      <c r="J27" s="145">
        <f t="shared" si="12"/>
        <v>0</v>
      </c>
      <c r="K27" s="145"/>
      <c r="L27" s="145">
        <v>16</v>
      </c>
      <c r="M27" s="145">
        <v>17</v>
      </c>
      <c r="N27" s="145">
        <f>C18</f>
        <v>29</v>
      </c>
      <c r="O27" s="145">
        <f t="shared" si="13"/>
        <v>0</v>
      </c>
    </row>
    <row r="28" ht="15">
      <c r="A28" s="143"/>
      <c r="B28" s="143"/>
      <c r="C28" s="143"/>
      <c r="D28" s="143"/>
      <c r="E28" s="143"/>
      <c r="F28" s="145"/>
      <c r="G28" s="145">
        <v>26</v>
      </c>
      <c r="H28" s="145">
        <v>19</v>
      </c>
      <c r="I28" s="145">
        <f>C10</f>
        <v>35</v>
      </c>
      <c r="J28" s="145">
        <f t="shared" si="12"/>
        <v>0</v>
      </c>
      <c r="K28" s="145"/>
      <c r="L28" s="145">
        <v>15</v>
      </c>
      <c r="M28" s="145">
        <v>17</v>
      </c>
      <c r="N28" s="145">
        <f>C18</f>
        <v>29</v>
      </c>
      <c r="O28" s="145">
        <f t="shared" si="13"/>
        <v>0</v>
      </c>
    </row>
    <row r="29" ht="15">
      <c r="A29" s="143"/>
      <c r="B29" s="143"/>
      <c r="C29" s="143"/>
      <c r="D29" s="143"/>
      <c r="E29" s="143"/>
      <c r="F29" s="145"/>
      <c r="G29" s="145">
        <v>25</v>
      </c>
      <c r="H29" s="145">
        <v>19</v>
      </c>
      <c r="I29" s="145">
        <f>C10</f>
        <v>35</v>
      </c>
      <c r="J29" s="145">
        <f t="shared" si="12"/>
        <v>0</v>
      </c>
      <c r="K29" s="145"/>
      <c r="L29" s="145">
        <v>14</v>
      </c>
      <c r="M29" s="145">
        <v>16</v>
      </c>
      <c r="N29" s="145">
        <f>C18</f>
        <v>29</v>
      </c>
      <c r="O29" s="145">
        <f t="shared" si="13"/>
        <v>0</v>
      </c>
    </row>
    <row r="30" ht="15">
      <c r="A30" s="143"/>
      <c r="B30" s="143"/>
      <c r="C30" s="143"/>
      <c r="D30" s="143"/>
      <c r="E30" s="143"/>
      <c r="F30" s="145"/>
      <c r="G30" s="145">
        <v>24</v>
      </c>
      <c r="H30" s="145">
        <v>19</v>
      </c>
      <c r="I30" s="145">
        <f>C10</f>
        <v>35</v>
      </c>
      <c r="J30" s="145">
        <f t="shared" si="12"/>
        <v>0</v>
      </c>
      <c r="K30" s="145"/>
      <c r="L30" s="145">
        <v>13</v>
      </c>
      <c r="M30" s="145">
        <v>15</v>
      </c>
      <c r="N30" s="145">
        <f>C18</f>
        <v>29</v>
      </c>
      <c r="O30" s="145">
        <f t="shared" si="13"/>
        <v>0</v>
      </c>
    </row>
    <row r="31" ht="15">
      <c r="A31" s="143"/>
      <c r="B31" s="143"/>
      <c r="C31" s="143"/>
      <c r="D31" s="143"/>
      <c r="E31" s="143"/>
      <c r="F31" s="145"/>
      <c r="G31" s="145">
        <v>23</v>
      </c>
      <c r="H31" s="145">
        <v>18</v>
      </c>
      <c r="I31" s="145">
        <f>C10</f>
        <v>35</v>
      </c>
      <c r="J31" s="145">
        <f t="shared" si="12"/>
        <v>0</v>
      </c>
      <c r="K31" s="145"/>
      <c r="L31" s="145">
        <v>12</v>
      </c>
      <c r="M31" s="145">
        <v>15</v>
      </c>
      <c r="N31" s="145">
        <f>C18</f>
        <v>29</v>
      </c>
      <c r="O31" s="145">
        <f t="shared" si="13"/>
        <v>0</v>
      </c>
    </row>
    <row r="32" ht="15">
      <c r="A32" s="143"/>
      <c r="B32" s="143"/>
      <c r="C32" s="143"/>
      <c r="D32" s="143"/>
      <c r="E32" s="143"/>
      <c r="F32" s="145"/>
      <c r="G32" s="145">
        <v>22</v>
      </c>
      <c r="H32" s="145">
        <v>18</v>
      </c>
      <c r="I32" s="145">
        <f>C10</f>
        <v>35</v>
      </c>
      <c r="J32" s="145">
        <f t="shared" si="12"/>
        <v>0</v>
      </c>
      <c r="K32" s="145"/>
      <c r="L32" s="145">
        <v>11</v>
      </c>
      <c r="M32" s="145">
        <v>14</v>
      </c>
      <c r="N32" s="145">
        <f>C18</f>
        <v>29</v>
      </c>
      <c r="O32" s="145">
        <f t="shared" si="13"/>
        <v>0</v>
      </c>
    </row>
    <row r="33" ht="15">
      <c r="A33" s="143"/>
      <c r="B33" s="143"/>
      <c r="C33" s="143"/>
      <c r="D33" s="143"/>
      <c r="E33" s="143"/>
      <c r="F33" s="145"/>
      <c r="G33" s="145">
        <v>21</v>
      </c>
      <c r="H33" s="145">
        <v>17</v>
      </c>
      <c r="I33" s="145">
        <f>C10</f>
        <v>35</v>
      </c>
      <c r="J33" s="145">
        <f t="shared" si="12"/>
        <v>0</v>
      </c>
      <c r="K33" s="145"/>
      <c r="L33" s="145">
        <v>10</v>
      </c>
      <c r="M33" s="145">
        <v>14</v>
      </c>
      <c r="N33" s="145">
        <f>C18</f>
        <v>29</v>
      </c>
      <c r="O33" s="145">
        <f t="shared" si="13"/>
        <v>0</v>
      </c>
    </row>
    <row r="34" ht="15">
      <c r="A34" s="143"/>
      <c r="B34" s="143"/>
      <c r="C34" s="143"/>
      <c r="D34" s="143"/>
      <c r="E34" s="143"/>
      <c r="F34" s="145"/>
      <c r="G34" s="145">
        <v>20</v>
      </c>
      <c r="H34" s="145">
        <v>17</v>
      </c>
      <c r="I34" s="145">
        <f>C10</f>
        <v>35</v>
      </c>
      <c r="J34" s="145">
        <f t="shared" si="12"/>
        <v>0</v>
      </c>
      <c r="K34" s="145"/>
      <c r="L34" s="145">
        <v>9</v>
      </c>
      <c r="M34" s="145">
        <v>13</v>
      </c>
      <c r="N34" s="145">
        <f>C18</f>
        <v>29</v>
      </c>
      <c r="O34" s="145">
        <f t="shared" si="13"/>
        <v>0</v>
      </c>
    </row>
    <row r="35" ht="15">
      <c r="A35" s="143"/>
      <c r="B35" s="143"/>
      <c r="C35" s="143"/>
      <c r="D35" s="143"/>
      <c r="E35" s="143"/>
      <c r="F35" s="145"/>
      <c r="G35" s="145">
        <v>19</v>
      </c>
      <c r="H35" s="145">
        <v>16</v>
      </c>
      <c r="I35" s="145">
        <f>C10</f>
        <v>35</v>
      </c>
      <c r="J35" s="145">
        <f t="shared" si="12"/>
        <v>0</v>
      </c>
      <c r="K35" s="145"/>
      <c r="L35" s="145">
        <v>8</v>
      </c>
      <c r="M35" s="145">
        <v>12</v>
      </c>
      <c r="N35" s="145">
        <f>C18</f>
        <v>29</v>
      </c>
      <c r="O35" s="145">
        <f t="shared" si="13"/>
        <v>0</v>
      </c>
    </row>
    <row r="36" ht="15">
      <c r="A36" s="143"/>
      <c r="B36" s="143"/>
      <c r="C36" s="143"/>
      <c r="D36" s="143"/>
      <c r="E36" s="143"/>
      <c r="F36" s="145"/>
      <c r="G36" s="145">
        <v>18</v>
      </c>
      <c r="H36" s="145">
        <v>16</v>
      </c>
      <c r="I36" s="145">
        <f>C10</f>
        <v>35</v>
      </c>
      <c r="J36" s="145">
        <f t="shared" si="12"/>
        <v>0</v>
      </c>
      <c r="K36" s="145"/>
      <c r="L36" s="145">
        <v>7</v>
      </c>
      <c r="M36" s="145">
        <v>11</v>
      </c>
      <c r="N36" s="145">
        <f>C18</f>
        <v>29</v>
      </c>
      <c r="O36" s="145">
        <f t="shared" si="13"/>
        <v>0</v>
      </c>
    </row>
    <row r="37" ht="15">
      <c r="A37" s="143"/>
      <c r="B37" s="143"/>
      <c r="C37" s="143"/>
      <c r="D37" s="143"/>
      <c r="E37" s="143"/>
      <c r="F37" s="145"/>
      <c r="G37" s="145">
        <v>17</v>
      </c>
      <c r="H37" s="145">
        <v>15</v>
      </c>
      <c r="I37" s="145">
        <f>C10</f>
        <v>35</v>
      </c>
      <c r="J37" s="145">
        <f t="shared" si="12"/>
        <v>0</v>
      </c>
      <c r="K37" s="145"/>
      <c r="L37" s="145">
        <v>6</v>
      </c>
      <c r="M37" s="145">
        <v>10</v>
      </c>
      <c r="N37" s="145">
        <f>C18</f>
        <v>29</v>
      </c>
      <c r="O37" s="145">
        <f t="shared" si="13"/>
        <v>0</v>
      </c>
    </row>
    <row r="38" ht="15">
      <c r="A38" s="143"/>
      <c r="B38" s="143"/>
      <c r="C38" s="143"/>
      <c r="D38" s="143"/>
      <c r="E38" s="143"/>
      <c r="F38" s="145"/>
      <c r="G38" s="145">
        <v>16</v>
      </c>
      <c r="H38" s="145">
        <v>14</v>
      </c>
      <c r="I38" s="145">
        <f>C10</f>
        <v>35</v>
      </c>
      <c r="J38" s="145">
        <f t="shared" si="12"/>
        <v>0</v>
      </c>
      <c r="K38" s="145"/>
      <c r="L38" s="145">
        <v>5</v>
      </c>
      <c r="M38" s="145">
        <v>9</v>
      </c>
      <c r="N38" s="145">
        <f>C18</f>
        <v>29</v>
      </c>
      <c r="O38" s="145">
        <f t="shared" si="13"/>
        <v>0</v>
      </c>
    </row>
    <row r="39" ht="15">
      <c r="A39" s="143"/>
      <c r="B39" s="143"/>
      <c r="C39" s="143"/>
      <c r="D39" s="143"/>
      <c r="E39" s="143"/>
      <c r="F39" s="145"/>
      <c r="G39" s="145">
        <v>15</v>
      </c>
      <c r="H39" s="145">
        <v>14</v>
      </c>
      <c r="I39" s="145">
        <f>C10</f>
        <v>35</v>
      </c>
      <c r="J39" s="145">
        <f t="shared" si="12"/>
        <v>0</v>
      </c>
      <c r="K39" s="145"/>
      <c r="L39" s="145">
        <v>4</v>
      </c>
      <c r="M39" s="145">
        <v>8</v>
      </c>
      <c r="N39" s="145">
        <f>C18</f>
        <v>29</v>
      </c>
      <c r="O39" s="145">
        <f t="shared" si="13"/>
        <v>0</v>
      </c>
    </row>
    <row r="40" ht="15">
      <c r="A40" s="143"/>
      <c r="B40" s="143"/>
      <c r="C40" s="143"/>
      <c r="D40" s="143"/>
      <c r="E40" s="143"/>
      <c r="F40" s="145"/>
      <c r="G40" s="145">
        <v>14</v>
      </c>
      <c r="H40" s="145">
        <v>13</v>
      </c>
      <c r="I40" s="145">
        <f>C10</f>
        <v>35</v>
      </c>
      <c r="J40" s="145">
        <f t="shared" si="12"/>
        <v>0</v>
      </c>
      <c r="K40" s="145"/>
      <c r="L40" s="145">
        <v>3</v>
      </c>
      <c r="M40" s="145">
        <v>6</v>
      </c>
      <c r="N40" s="145">
        <f>C18</f>
        <v>29</v>
      </c>
      <c r="O40" s="145">
        <f t="shared" si="13"/>
        <v>0</v>
      </c>
    </row>
    <row r="41" ht="15">
      <c r="A41" s="143"/>
      <c r="B41" s="143"/>
      <c r="C41" s="143"/>
      <c r="D41" s="143"/>
      <c r="E41" s="143"/>
      <c r="F41" s="145"/>
      <c r="G41" s="145">
        <v>13</v>
      </c>
      <c r="H41" s="145">
        <v>13</v>
      </c>
      <c r="I41" s="145">
        <f>C10</f>
        <v>35</v>
      </c>
      <c r="J41" s="145">
        <f t="shared" si="12"/>
        <v>0</v>
      </c>
      <c r="K41" s="145"/>
      <c r="L41" s="145">
        <v>2</v>
      </c>
      <c r="M41" s="145">
        <v>5</v>
      </c>
      <c r="N41" s="145">
        <f>C18</f>
        <v>29</v>
      </c>
      <c r="O41" s="145">
        <f t="shared" si="13"/>
        <v>0</v>
      </c>
    </row>
    <row r="42" ht="15">
      <c r="A42" s="143"/>
      <c r="B42" s="143"/>
      <c r="C42" s="143"/>
      <c r="D42" s="143"/>
      <c r="E42" s="143"/>
      <c r="F42" s="145"/>
      <c r="G42" s="145">
        <v>12</v>
      </c>
      <c r="H42" s="145">
        <v>13</v>
      </c>
      <c r="I42" s="145">
        <f>C10</f>
        <v>35</v>
      </c>
      <c r="J42" s="145">
        <f t="shared" si="12"/>
        <v>0</v>
      </c>
      <c r="K42" s="145"/>
      <c r="L42" s="145">
        <v>1</v>
      </c>
      <c r="M42" s="145">
        <v>3</v>
      </c>
      <c r="N42" s="145">
        <f>C18</f>
        <v>29</v>
      </c>
      <c r="O42" s="145">
        <f t="shared" si="13"/>
        <v>0</v>
      </c>
    </row>
    <row r="43" ht="15">
      <c r="A43" s="143"/>
      <c r="B43" s="143"/>
      <c r="C43" s="143"/>
      <c r="D43" s="143"/>
      <c r="E43" s="143"/>
      <c r="F43" s="145"/>
      <c r="G43" s="145">
        <v>11</v>
      </c>
      <c r="H43" s="145">
        <v>12</v>
      </c>
      <c r="I43" s="145">
        <f>C10</f>
        <v>35</v>
      </c>
      <c r="J43" s="145">
        <f t="shared" si="12"/>
        <v>0</v>
      </c>
      <c r="K43" s="145"/>
      <c r="L43" s="145">
        <v>0</v>
      </c>
      <c r="M43" s="145">
        <v>0</v>
      </c>
      <c r="N43" s="145">
        <f>C18</f>
        <v>29</v>
      </c>
      <c r="O43" s="145">
        <f t="shared" si="13"/>
        <v>0</v>
      </c>
    </row>
    <row r="44" ht="15">
      <c r="A44" s="143"/>
      <c r="B44" s="143"/>
      <c r="C44" s="143"/>
      <c r="D44" s="143"/>
      <c r="E44" s="143"/>
      <c r="F44" s="145"/>
      <c r="G44" s="145">
        <v>10</v>
      </c>
      <c r="H44" s="145">
        <v>11</v>
      </c>
      <c r="I44" s="145">
        <f>C10</f>
        <v>35</v>
      </c>
      <c r="J44" s="145">
        <f t="shared" si="12"/>
        <v>0</v>
      </c>
      <c r="K44" s="145"/>
      <c r="L44" s="145"/>
      <c r="M44" s="145"/>
      <c r="N44" s="145"/>
      <c r="O44" s="145"/>
    </row>
    <row r="45" ht="15">
      <c r="A45" s="143"/>
      <c r="B45" s="143"/>
      <c r="C45" s="143"/>
      <c r="D45" s="143"/>
      <c r="E45" s="143"/>
      <c r="F45" s="145"/>
      <c r="G45" s="145">
        <v>9</v>
      </c>
      <c r="H45" s="145">
        <v>11</v>
      </c>
      <c r="I45" s="145">
        <f>C10</f>
        <v>35</v>
      </c>
      <c r="J45" s="145">
        <f t="shared" si="12"/>
        <v>0</v>
      </c>
      <c r="K45" s="145"/>
      <c r="L45" s="145"/>
      <c r="M45" s="145"/>
      <c r="N45" s="145"/>
      <c r="O45" s="145"/>
    </row>
    <row r="46" ht="15">
      <c r="A46" s="143"/>
      <c r="B46" s="143"/>
      <c r="C46" s="143"/>
      <c r="D46" s="143"/>
      <c r="E46" s="143"/>
      <c r="F46" s="145"/>
      <c r="G46" s="145">
        <v>8</v>
      </c>
      <c r="H46" s="145">
        <v>10</v>
      </c>
      <c r="I46" s="145">
        <f>C10</f>
        <v>35</v>
      </c>
      <c r="J46" s="145">
        <f t="shared" si="12"/>
        <v>0</v>
      </c>
      <c r="K46" s="145"/>
      <c r="L46" s="145"/>
      <c r="M46" s="145"/>
      <c r="N46" s="145"/>
      <c r="O46" s="145"/>
    </row>
    <row r="47" ht="15">
      <c r="A47" s="143"/>
      <c r="B47" s="143"/>
      <c r="C47" s="143"/>
      <c r="D47" s="143"/>
      <c r="E47" s="143"/>
      <c r="F47" s="145"/>
      <c r="G47" s="145">
        <v>7</v>
      </c>
      <c r="H47" s="145">
        <v>10</v>
      </c>
      <c r="I47" s="145">
        <f>C10</f>
        <v>35</v>
      </c>
      <c r="J47" s="145">
        <f t="shared" si="12"/>
        <v>0</v>
      </c>
      <c r="K47" s="145"/>
      <c r="L47" s="145"/>
      <c r="M47" s="145"/>
      <c r="N47" s="145"/>
      <c r="O47" s="145"/>
    </row>
    <row r="48" ht="15">
      <c r="A48" s="143"/>
      <c r="B48" s="143"/>
      <c r="C48" s="143"/>
      <c r="D48" s="143"/>
      <c r="E48" s="143"/>
      <c r="F48" s="145"/>
      <c r="G48" s="145">
        <v>6</v>
      </c>
      <c r="H48" s="145">
        <v>9</v>
      </c>
      <c r="I48" s="145">
        <f>C10</f>
        <v>35</v>
      </c>
      <c r="J48" s="145">
        <f t="shared" si="12"/>
        <v>0</v>
      </c>
      <c r="K48" s="145"/>
      <c r="L48" s="145"/>
      <c r="M48" s="145"/>
      <c r="N48" s="145"/>
      <c r="O48" s="145"/>
    </row>
    <row r="49" ht="15">
      <c r="A49" s="143"/>
      <c r="B49" s="143"/>
      <c r="C49" s="143"/>
      <c r="D49" s="143"/>
      <c r="E49" s="143"/>
      <c r="F49" s="145"/>
      <c r="G49" s="145">
        <v>5</v>
      </c>
      <c r="H49" s="145">
        <v>8</v>
      </c>
      <c r="I49" s="145">
        <f>C10</f>
        <v>35</v>
      </c>
      <c r="J49" s="145">
        <f t="shared" si="12"/>
        <v>0</v>
      </c>
      <c r="K49" s="145"/>
      <c r="L49" s="145"/>
      <c r="M49" s="145"/>
      <c r="N49" s="145"/>
      <c r="O49" s="145"/>
    </row>
    <row r="50" ht="15">
      <c r="A50" s="143"/>
      <c r="B50" s="143"/>
      <c r="C50" s="143"/>
      <c r="D50" s="143"/>
      <c r="E50" s="143"/>
      <c r="F50" s="145"/>
      <c r="G50" s="145">
        <v>4</v>
      </c>
      <c r="H50" s="145">
        <v>7</v>
      </c>
      <c r="I50" s="145">
        <f>C10</f>
        <v>35</v>
      </c>
      <c r="J50" s="145">
        <f t="shared" si="12"/>
        <v>0</v>
      </c>
      <c r="K50" s="145"/>
      <c r="L50" s="145"/>
      <c r="M50" s="145"/>
      <c r="N50" s="145"/>
      <c r="O50" s="145"/>
    </row>
    <row r="51" ht="15">
      <c r="A51" s="143"/>
      <c r="B51" s="143"/>
      <c r="C51" s="143"/>
      <c r="D51" s="143"/>
      <c r="E51" s="143"/>
      <c r="F51" s="145"/>
      <c r="G51" s="145">
        <v>3</v>
      </c>
      <c r="H51" s="145">
        <v>6</v>
      </c>
      <c r="I51" s="145">
        <f>C10</f>
        <v>35</v>
      </c>
      <c r="J51" s="145">
        <f t="shared" si="12"/>
        <v>0</v>
      </c>
      <c r="K51" s="145"/>
      <c r="L51" s="145"/>
      <c r="M51" s="145"/>
      <c r="N51" s="145"/>
      <c r="O51" s="145"/>
    </row>
    <row r="52" ht="15">
      <c r="A52" s="143"/>
      <c r="B52" s="143"/>
      <c r="C52" s="143"/>
      <c r="D52" s="143"/>
      <c r="E52" s="143"/>
      <c r="F52" s="145"/>
      <c r="G52" s="145">
        <v>2</v>
      </c>
      <c r="H52" s="145">
        <v>5</v>
      </c>
      <c r="I52" s="145">
        <f>C10</f>
        <v>35</v>
      </c>
      <c r="J52" s="145">
        <f t="shared" si="12"/>
        <v>0</v>
      </c>
      <c r="K52" s="145"/>
      <c r="L52" s="145"/>
      <c r="M52" s="145"/>
      <c r="N52" s="145"/>
      <c r="O52" s="145"/>
    </row>
    <row r="53" ht="15">
      <c r="A53" s="143"/>
      <c r="B53" s="143"/>
      <c r="C53" s="143"/>
      <c r="D53" s="143"/>
      <c r="E53" s="143"/>
      <c r="F53" s="145"/>
      <c r="G53" s="145">
        <v>1</v>
      </c>
      <c r="H53" s="145">
        <v>3</v>
      </c>
      <c r="I53" s="145">
        <f>C10</f>
        <v>35</v>
      </c>
      <c r="J53" s="145">
        <f t="shared" si="12"/>
        <v>0</v>
      </c>
      <c r="K53" s="145"/>
      <c r="L53" s="145"/>
      <c r="M53" s="145"/>
      <c r="N53" s="145"/>
      <c r="O53" s="145"/>
    </row>
    <row r="54" ht="15">
      <c r="A54" s="143"/>
      <c r="B54" s="143"/>
      <c r="C54" s="143"/>
      <c r="D54" s="143"/>
      <c r="E54" s="143"/>
      <c r="F54" s="145"/>
      <c r="G54" s="145">
        <v>0</v>
      </c>
      <c r="H54" s="145">
        <v>0</v>
      </c>
      <c r="I54" s="145">
        <f>C10</f>
        <v>35</v>
      </c>
      <c r="J54" s="145">
        <f t="shared" si="12"/>
        <v>0</v>
      </c>
      <c r="K54" s="145"/>
      <c r="L54" s="145"/>
      <c r="M54" s="145"/>
      <c r="N54" s="145"/>
      <c r="O54" s="145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99006E-00A1-4C97-B47C-007A00B900C0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CC004F-006B-4FF6-8237-001000C500CB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B7009A-002C-49C5-90B9-003A00A9009E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E10069-00C7-4921-8E1E-002800400007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topLeftCell="H1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14" width="8.7109375"/>
    <col customWidth="1" min="15" max="33" style="1" width="3.7109375"/>
    <col customWidth="0" min="34" max="1026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O1" s="10" t="s">
        <v>6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>
      <c r="A2" s="1"/>
      <c r="B2" s="11"/>
      <c r="C2" s="12"/>
      <c r="D2" s="13" t="s">
        <v>7</v>
      </c>
      <c r="E2" s="13" t="s">
        <v>7</v>
      </c>
      <c r="F2" s="13" t="s">
        <v>7</v>
      </c>
      <c r="G2" s="14" t="s">
        <v>7</v>
      </c>
      <c r="H2" s="6"/>
      <c r="I2" s="1"/>
      <c r="J2" s="15" t="s">
        <v>8</v>
      </c>
      <c r="K2" s="1">
        <v>0.29999999999999999</v>
      </c>
      <c r="L2" s="16">
        <v>0.29999999999999999</v>
      </c>
      <c r="O2" s="10" t="s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>
      <c r="A3" s="1"/>
      <c r="B3" s="6"/>
      <c r="C3" s="6"/>
      <c r="D3" s="6"/>
      <c r="E3" s="6"/>
      <c r="F3" s="6"/>
      <c r="G3" s="6"/>
      <c r="H3" s="6"/>
      <c r="I3" s="1"/>
      <c r="J3" s="15" t="s">
        <v>10</v>
      </c>
      <c r="K3" s="1">
        <v>0.29999999999999999</v>
      </c>
      <c r="L3" s="16">
        <v>0.29999999999999999</v>
      </c>
      <c r="O3" s="1">
        <f>SUM(O4:Y4)</f>
        <v>13.9916</v>
      </c>
      <c r="X3" s="1"/>
      <c r="Z3" s="1">
        <f>SUM(Z4:AG4)</f>
        <v>16.993199999999998</v>
      </c>
    </row>
    <row r="4" ht="14.25">
      <c r="J4" s="17" t="s">
        <v>11</v>
      </c>
      <c r="K4" s="18">
        <v>0.5</v>
      </c>
      <c r="L4" s="19">
        <v>0.5</v>
      </c>
      <c r="O4" s="1">
        <f>14*Reading!AK11</f>
        <v>4.6508000000000003</v>
      </c>
      <c r="P4" s="1">
        <f>14*Reading!AK12</f>
        <v>0.028000000000000001</v>
      </c>
      <c r="Q4" s="1">
        <f>14*Reading!AK13</f>
        <v>0.51100000000000001</v>
      </c>
      <c r="R4" s="1">
        <f>14*Reading!AK14</f>
        <v>1.0262</v>
      </c>
      <c r="S4" s="1">
        <f>14*Reading!AK15</f>
        <v>1.1620000000000001</v>
      </c>
      <c r="T4" s="1">
        <f>14*Reading!AK16</f>
        <v>0.1022</v>
      </c>
      <c r="U4" s="1">
        <f>14*Reading!AK17</f>
        <v>0.97860000000000003</v>
      </c>
      <c r="V4" s="1">
        <f>14*Reading!AK18</f>
        <v>0.1022</v>
      </c>
      <c r="W4" s="1">
        <f>14*Reading!AK19</f>
        <v>0.96460000000000001</v>
      </c>
      <c r="X4" s="1">
        <f>14*Reading!AK20</f>
        <v>0.77279999999999993</v>
      </c>
      <c r="Y4" s="1">
        <f>14*Reading!AK21</f>
        <v>3.6931999999999996</v>
      </c>
      <c r="Z4" s="1">
        <f>17*Listening!AI8</f>
        <v>0.095200000000000007</v>
      </c>
      <c r="AA4" s="1">
        <f>17*Listening!AI9</f>
        <v>9.5012999999999987</v>
      </c>
      <c r="AB4" s="1">
        <f>17*Listening!AI10</f>
        <v>2.0569999999999999</v>
      </c>
      <c r="AC4" s="1">
        <f>17*Listening!AI11</f>
        <v>0.76670000000000005</v>
      </c>
      <c r="AD4" s="1">
        <f>17*Listening!AI12</f>
        <v>2.1471</v>
      </c>
      <c r="AE4" s="1">
        <f>17*Listening!AI13</f>
        <v>0.074800000000000005</v>
      </c>
      <c r="AF4" s="1">
        <f>17*Listening!AI14</f>
        <v>1.4943</v>
      </c>
      <c r="AG4" s="1">
        <f>17*Listening!AI15</f>
        <v>0.85680000000000001</v>
      </c>
    </row>
    <row r="5" ht="14.25">
      <c r="A5" s="20" t="s">
        <v>12</v>
      </c>
      <c r="B5" s="20" t="s">
        <v>13</v>
      </c>
      <c r="C5" s="20" t="s">
        <v>14</v>
      </c>
      <c r="D5" s="21" t="s">
        <v>15</v>
      </c>
      <c r="E5" s="21"/>
      <c r="F5" s="21"/>
      <c r="G5" s="21" t="s">
        <v>16</v>
      </c>
      <c r="H5" s="21"/>
      <c r="I5" s="2" t="s">
        <v>17</v>
      </c>
      <c r="J5" s="22"/>
      <c r="K5" s="22" t="s">
        <v>18</v>
      </c>
      <c r="L5" s="22"/>
      <c r="M5" s="2" t="s">
        <v>19</v>
      </c>
      <c r="N5" s="23"/>
      <c r="O5" s="24" t="s">
        <v>20</v>
      </c>
      <c r="P5" s="25"/>
      <c r="Q5" s="25"/>
      <c r="R5" s="25"/>
      <c r="S5" s="25"/>
      <c r="T5" s="25"/>
      <c r="U5" s="25"/>
      <c r="V5" s="25"/>
      <c r="W5" s="25"/>
      <c r="X5" s="25"/>
      <c r="Y5" s="26"/>
      <c r="Z5" s="24" t="s">
        <v>21</v>
      </c>
      <c r="AA5" s="25"/>
      <c r="AB5" s="25"/>
      <c r="AC5" s="25"/>
      <c r="AD5" s="25"/>
      <c r="AE5" s="25"/>
      <c r="AF5" s="25"/>
      <c r="AG5" s="26"/>
      <c r="AJ5" s="24"/>
      <c r="AK5" s="25" t="s">
        <v>22</v>
      </c>
      <c r="AL5" s="26" t="s">
        <v>23</v>
      </c>
    </row>
    <row r="6" ht="14.25">
      <c r="A6" s="20"/>
      <c r="B6" s="20"/>
      <c r="C6" s="20"/>
      <c r="D6" s="11" t="s">
        <v>24</v>
      </c>
      <c r="E6" s="12" t="s">
        <v>25</v>
      </c>
      <c r="F6" s="27" t="s">
        <v>26</v>
      </c>
      <c r="G6" s="11" t="s">
        <v>27</v>
      </c>
      <c r="H6" s="27" t="s">
        <v>28</v>
      </c>
      <c r="I6" s="11" t="s">
        <v>15</v>
      </c>
      <c r="J6" s="27" t="s">
        <v>16</v>
      </c>
      <c r="K6" s="12" t="s">
        <v>15</v>
      </c>
      <c r="L6" s="27" t="s">
        <v>16</v>
      </c>
      <c r="M6" s="11" t="s">
        <v>15</v>
      </c>
      <c r="N6" s="27" t="s">
        <v>16</v>
      </c>
      <c r="O6" s="15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  <c r="Y6" s="16">
        <v>11</v>
      </c>
      <c r="Z6" s="15">
        <v>1</v>
      </c>
      <c r="AA6" s="1">
        <v>2</v>
      </c>
      <c r="AB6" s="1">
        <v>3</v>
      </c>
      <c r="AC6" s="1">
        <v>4</v>
      </c>
      <c r="AD6" s="1">
        <v>5</v>
      </c>
      <c r="AE6" s="1">
        <v>6</v>
      </c>
      <c r="AF6" s="1">
        <v>7</v>
      </c>
      <c r="AG6" s="16">
        <v>8</v>
      </c>
      <c r="AJ6" s="15" t="s">
        <v>29</v>
      </c>
      <c r="AK6" s="1">
        <v>22</v>
      </c>
      <c r="AL6" s="16">
        <v>19</v>
      </c>
    </row>
    <row r="7" ht="16.5">
      <c r="A7" s="20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46" ca="1" si="14">IF(MOD(ROW(),2)=1,INDIRECT("Reading!AF"&amp;3*ROW()-18),INDIRECT("Reading!AH"&amp;3*ROW()-21))</f>
        <v>0.66666666666666663</v>
      </c>
      <c r="E7" s="31">
        <f t="shared" ref="E7:E46" ca="1" si="15">IF(MOD(ROW(),2)=1,INDIRECT("Reading!AF"&amp;3*ROW()-16),INDIRECT("Reading!AH"&amp;3*ROW()-19))</f>
        <v>0.53333333333333333</v>
      </c>
      <c r="F7" s="32">
        <f t="shared" ref="F7:F46" ca="1" si="16">IF(MOD(ROW(),2)=1,INDIRECT("Reading!AF"&amp;3*ROW()-14),INDIRECT("Reading!AH"&amp;3*ROW()-17))</f>
        <v>0.66666666666666663</v>
      </c>
      <c r="G7" s="30">
        <f t="shared" ref="G7:G46" ca="1" si="17">IF(MOD(ROW(),2)=1,INDIRECT("Listening!AF"&amp;2*ROW()-11),INDIRECT("Listening!U"&amp;2*ROW()-13))</f>
        <v>0.52941176470588236</v>
      </c>
      <c r="H7" s="33">
        <f t="shared" ref="H7:H46" ca="1" si="18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19">I7</f>
        <v>18.666666666666668</v>
      </c>
      <c r="L7" s="37">
        <f t="shared" ref="L7:L8" si="20">J7</f>
        <v>20.294117647058826</v>
      </c>
      <c r="M7" s="38">
        <f ca="1">AVERAGE(_xlfn._xlws.FILTER(INDIRECT("I7:I"&amp;ROW()),MOD(ROW(INDIRECT("I7:I"&amp;ROW())),2)=1))</f>
        <v>18.666666666666668</v>
      </c>
      <c r="N7" s="39">
        <f ca="1">AVERAGE(_xlfn._xlws.FILTER(INDIRECT("J7:J"&amp;ROW()),MOD(ROW(INDIRECT("J7:J"&amp;ROW())),2)=1))</f>
        <v>20.294117647058826</v>
      </c>
      <c r="O7" s="40">
        <f ca="1">OFFSET(INDIRECT("Reading!"&amp;ADDRESS(3*ROW()-18,COLUMN())),0,8)</f>
        <v>2</v>
      </c>
      <c r="P7" s="41">
        <f ca="1">OFFSET(INDIRECT("Reading!"&amp;ADDRESS(3*ROW()-18,COLUMN())),0,8)</f>
        <v>2</v>
      </c>
      <c r="Q7" s="41">
        <f ca="1">OFFSET(INDIRECT("Reading!"&amp;ADDRESS(3*ROW()-18,COLUMN())),0,8)</f>
        <v>2</v>
      </c>
      <c r="R7" s="41">
        <f ca="1">OFFSET(INDIRECT("Reading!"&amp;ADDRESS(3*ROW()-18,COLUMN())),0,8)</f>
        <v>0</v>
      </c>
      <c r="S7" s="41">
        <f ca="1">OFFSET(INDIRECT("Reading!"&amp;ADDRESS(3*ROW()-18,COLUMN())),0,8)</f>
        <v>3</v>
      </c>
      <c r="T7" s="41">
        <f ca="1">OFFSET(INDIRECT("Reading!"&amp;ADDRESS(3*ROW()-18,COLUMN())),0,8)</f>
        <v>0</v>
      </c>
      <c r="U7" s="41">
        <f ca="1">OFFSET(INDIRECT("Reading!"&amp;ADDRESS(3*ROW()-18,COLUMN())),0,8)</f>
        <v>0</v>
      </c>
      <c r="V7" s="41">
        <f ca="1">OFFSET(INDIRECT("Reading!"&amp;ADDRESS(3*ROW()-18,COLUMN())),0,8)</f>
        <v>2</v>
      </c>
      <c r="W7" s="41">
        <f ca="1">OFFSET(INDIRECT("Reading!"&amp;ADDRESS(3*ROW()-18,COLUMN())),0,8)</f>
        <v>0</v>
      </c>
      <c r="X7" s="41">
        <f ca="1">OFFSET(INDIRECT("Reading!"&amp;ADDRESS(3*ROW()-18,COLUMN())),0,8)</f>
        <v>0.66666666666666663</v>
      </c>
      <c r="Y7" s="42">
        <f ca="1">OFFSET(INDIRECT("Reading!"&amp;ADDRESS(3*ROW()-18,COLUMN())),0,8)</f>
        <v>18.783333333333335</v>
      </c>
      <c r="Z7" s="41">
        <f ca="1">OFFSET(INDIRECT("Listening!"&amp;ADDRESS(2*ROW()-11,COLUMN())),0,0)</f>
        <v>0</v>
      </c>
      <c r="AA7" s="41">
        <f ca="1">OFFSET(INDIRECT("Listening!"&amp;ADDRESS(2*ROW()-11,COLUMN())),0,0)</f>
        <v>0</v>
      </c>
      <c r="AB7" s="41">
        <f ca="1">OFFSET(INDIRECT("Listening!"&amp;ADDRESS(2*ROW()-11,COLUMN())),0,0)</f>
        <v>3</v>
      </c>
      <c r="AC7" s="41">
        <f ca="1">OFFSET(INDIRECT("Listening!"&amp;ADDRESS(2*ROW()-11,COLUMN())),0,0)</f>
        <v>0</v>
      </c>
      <c r="AD7" s="41">
        <f ca="1">OFFSET(INDIRECT("Listening!"&amp;ADDRESS(2*ROW()-11,COLUMN())),0,0)</f>
        <v>0</v>
      </c>
      <c r="AE7" s="41">
        <f ca="1">OFFSET(INDIRECT("Listening!"&amp;ADDRESS(2*ROW()-11,COLUMN())),0,0)</f>
        <v>1</v>
      </c>
      <c r="AF7" s="41">
        <f ca="1">OFFSET(INDIRECT("Listening!"&amp;ADDRESS(2*ROW()-11,COLUMN())),0,0)</f>
        <v>0.52941176470588236</v>
      </c>
      <c r="AG7" s="42">
        <f ca="1">OFFSET(INDIRECT("Listening!"&amp;ADDRESS(2*ROW()-11,COLUMN())),0,0)</f>
        <v>0</v>
      </c>
      <c r="AH7" s="1"/>
      <c r="AI7" s="1"/>
      <c r="AJ7" s="15" t="s">
        <v>30</v>
      </c>
      <c r="AK7" s="1">
        <v>25</v>
      </c>
      <c r="AL7" s="16">
        <v>19</v>
      </c>
    </row>
    <row r="8" ht="16.5">
      <c r="A8" s="20"/>
      <c r="B8" s="43"/>
      <c r="C8" s="44"/>
      <c r="D8" s="45">
        <f t="shared" ca="1" si="14"/>
        <v>31.803333333333335</v>
      </c>
      <c r="E8" s="46">
        <f t="shared" ca="1" si="15"/>
        <v>31.696666666666665</v>
      </c>
      <c r="F8" s="47">
        <f t="shared" ca="1" si="16"/>
        <v>33.066666666666663</v>
      </c>
      <c r="G8" s="46">
        <f t="shared" ca="1" si="17"/>
        <v>11.866666666666667</v>
      </c>
      <c r="H8" s="47">
        <f t="shared" ca="1" si="18"/>
        <v>12.466666666666667</v>
      </c>
      <c r="I8" s="48">
        <f>SUM(D8:F8)</f>
        <v>96.566666666666663</v>
      </c>
      <c r="J8" s="49">
        <f>SUM(G8:H8)</f>
        <v>24.333333333333336</v>
      </c>
      <c r="K8" s="50">
        <f t="shared" si="19"/>
        <v>96.566666666666663</v>
      </c>
      <c r="L8" s="50">
        <f t="shared" si="20"/>
        <v>24.333333333333336</v>
      </c>
      <c r="M8" s="51">
        <f ca="1">AVERAGE(_xlfn._xlws.FILTER(INDIRECT("I8:I"&amp;ROW()),MOD(ROW(INDIRECT("I8:I"&amp;ROW())),2)=0))</f>
        <v>96.566666666666663</v>
      </c>
      <c r="N8" s="49">
        <f ca="1">AVERAGE(_xlfn._xlws.FILTER(INDIRECT("J8:J"&amp;ROW()),MOD(ROW(INDIRECT("J8:J"&amp;ROW())),2)=0))</f>
        <v>24.333333333333336</v>
      </c>
      <c r="O8" s="52">
        <f ca="1">OFFSET(INDIRECT("Reading!"&amp;ADDRESS(3*ROW()-21,COLUMN())),0,8)</f>
        <v>2</v>
      </c>
      <c r="P8" s="53">
        <f ca="1">OFFSET(INDIRECT("Reading!"&amp;ADDRESS(3*ROW()-21,COLUMN())),0,8)</f>
        <v>2</v>
      </c>
      <c r="Q8" s="53">
        <f ca="1">OFFSET(INDIRECT("Reading!"&amp;ADDRESS(3*ROW()-21,COLUMN())),0,8)</f>
        <v>2</v>
      </c>
      <c r="R8" s="53">
        <f ca="1">OFFSET(INDIRECT("Reading!"&amp;ADDRESS(3*ROW()-21,COLUMN())),0,8)</f>
        <v>0</v>
      </c>
      <c r="S8" s="53">
        <f ca="1">OFFSET(INDIRECT("Reading!"&amp;ADDRESS(3*ROW()-21,COLUMN())),0,8)</f>
        <v>3</v>
      </c>
      <c r="T8" s="53">
        <f ca="1">OFFSET(INDIRECT("Reading!"&amp;ADDRESS(3*ROW()-21,COLUMN())),0,8)</f>
        <v>0</v>
      </c>
      <c r="U8" s="53">
        <f ca="1">OFFSET(INDIRECT("Reading!"&amp;ADDRESS(3*ROW()-21,COLUMN())),0,8)</f>
        <v>0</v>
      </c>
      <c r="V8" s="53">
        <f ca="1">OFFSET(INDIRECT("Reading!"&amp;ADDRESS(3*ROW()-21,COLUMN())),0,8)</f>
        <v>2</v>
      </c>
      <c r="W8" s="53">
        <f ca="1">OFFSET(INDIRECT("Reading!"&amp;ADDRESS(3*ROW()-21,COLUMN())),0,8)</f>
        <v>0</v>
      </c>
      <c r="X8" s="53">
        <f ca="1">OFFSET(INDIRECT("Reading!"&amp;ADDRESS(3*ROW()-21,COLUMN())),0,8)</f>
        <v>0.66666666666666663</v>
      </c>
      <c r="Y8" s="54">
        <f ca="1">OFFSET(INDIRECT("Reading!"&amp;ADDRESS(3*ROW()-21,COLUMN())),0,8)</f>
        <v>18.783333333333335</v>
      </c>
      <c r="Z8" s="55">
        <f ca="1">OFFSET(INDIRECT("Listening!"&amp;ADDRESS(2*ROW()-13,COLUMN())),0,0)</f>
        <v>0</v>
      </c>
      <c r="AA8" s="55">
        <f ca="1">OFFSET(INDIRECT("Listening!"&amp;ADDRESS(2*ROW()-13,COLUMN())),0,0)</f>
        <v>0</v>
      </c>
      <c r="AB8" s="55">
        <f ca="1">OFFSET(INDIRECT("Listening!"&amp;ADDRESS(2*ROW()-13,COLUMN())),0,0)</f>
        <v>3</v>
      </c>
      <c r="AC8" s="55">
        <f ca="1">OFFSET(INDIRECT("Listening!"&amp;ADDRESS(2*ROW()-13,COLUMN())),0,0)</f>
        <v>0</v>
      </c>
      <c r="AD8" s="55">
        <f ca="1">OFFSET(INDIRECT("Listening!"&amp;ADDRESS(2*ROW()-13,COLUMN())),0,0)</f>
        <v>0</v>
      </c>
      <c r="AE8" s="55">
        <f ca="1">OFFSET(INDIRECT("Listening!"&amp;ADDRESS(2*ROW()-13,COLUMN())),0,0)</f>
        <v>1</v>
      </c>
      <c r="AF8" s="55">
        <f ca="1">OFFSET(INDIRECT("Listening!"&amp;ADDRESS(2*ROW()-13,COLUMN())),0,0)</f>
        <v>0.52941176470588236</v>
      </c>
      <c r="AG8" s="56">
        <f ca="1">OFFSET(INDIRECT("Listening!"&amp;ADDRESS(2*ROW()-13,COLUMN())),0,0)</f>
        <v>0</v>
      </c>
      <c r="AH8" s="1"/>
      <c r="AI8" s="1"/>
      <c r="AJ8" s="15" t="s">
        <v>31</v>
      </c>
      <c r="AK8" s="1">
        <v>18</v>
      </c>
      <c r="AL8" s="16">
        <v>27</v>
      </c>
    </row>
    <row r="9" ht="16.5">
      <c r="A9" s="20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14"/>
        <v>0.53333333333333333</v>
      </c>
      <c r="E9" s="31">
        <f t="shared" ca="1" si="15"/>
        <v>0.66666666666666663</v>
      </c>
      <c r="F9" s="32">
        <f t="shared" ca="1" si="16"/>
        <v>0.93333333333333335</v>
      </c>
      <c r="G9" s="30">
        <f t="shared" ca="1" si="17"/>
        <v>0.70588235294117652</v>
      </c>
      <c r="H9" s="33">
        <f t="shared" ca="1" si="18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19.466666666666669</v>
      </c>
      <c r="L9" s="37">
        <f ca="1">INDIRECT("L"&amp;2)*INDIRECT("J"&amp;ROW())+(1-INDIRECT("L"&amp;2))*INDIRECT("L"&amp;ROW()-2)</f>
        <v>20.294117647058826</v>
      </c>
      <c r="M9" s="38">
        <f ca="1">AVERAGE(_xlfn._xlws.FILTER(INDIRECT("I7:I"&amp;ROW()),MOD(ROW(INDIRECT("I7:I"&amp;ROW())),2)=1))</f>
        <v>20</v>
      </c>
      <c r="N9" s="39">
        <f ca="1">AVERAGE(_xlfn._xlws.FILTER(INDIRECT("J7:J"&amp;ROW()),MOD(ROW(INDIRECT("J7:J"&amp;ROW())),2)=1))</f>
        <v>20.294117647058826</v>
      </c>
      <c r="O9" s="40">
        <f ca="1">INDIRECT("K4")*INDIRECT(ADDRESS(ROW()+1,COLUMN()))+(1-INDIRECT("K4"))*INDIRECT(ADDRESS(ROW()-2,COLUMN()))</f>
        <v>1</v>
      </c>
      <c r="P9" s="41">
        <f ca="1">INDIRECT("K4")*INDIRECT(ADDRESS(ROW()+1,COLUMN()))+(1-INDIRECT("K4"))*INDIRECT(ADDRESS(ROW()-2,COLUMN()))</f>
        <v>1.5</v>
      </c>
      <c r="Q9" s="41">
        <f ca="1">INDIRECT("K4")*INDIRECT(ADDRESS(ROW()+1,COLUMN()))+(1-INDIRECT("K4"))*INDIRECT(ADDRESS(ROW()-2,COLUMN()))</f>
        <v>2</v>
      </c>
      <c r="R9" s="41">
        <f ca="1">INDIRECT("K4")*INDIRECT(ADDRESS(ROW()+1,COLUMN()))+(1-INDIRECT("K4"))*INDIRECT(ADDRESS(ROW()-2,COLUMN()))</f>
        <v>0</v>
      </c>
      <c r="S9" s="41">
        <f ca="1">INDIRECT("K4")*INDIRECT(ADDRESS(ROW()+1,COLUMN()))+(1-INDIRECT("K4"))*INDIRECT(ADDRESS(ROW()-2,COLUMN()))</f>
        <v>2</v>
      </c>
      <c r="T9" s="41">
        <f ca="1">INDIRECT("K4")*INDIRECT(ADDRESS(ROW()+1,COLUMN()))+(1-INDIRECT("K4"))*INDIRECT(ADDRESS(ROW()-2,COLUMN()))</f>
        <v>0</v>
      </c>
      <c r="U9" s="41">
        <f ca="1">INDIRECT("K4")*INDIRECT(ADDRESS(ROW()+1,COLUMN()))+(1-INDIRECT("K4"))*INDIRECT(ADDRESS(ROW()-2,COLUMN()))</f>
        <v>0</v>
      </c>
      <c r="V9" s="41">
        <f ca="1">INDIRECT("K4")*INDIRECT(ADDRESS(ROW()+1,COLUMN()))+(1-INDIRECT("K4"))*INDIRECT(ADDRESS(ROW()-2,COLUMN()))</f>
        <v>1</v>
      </c>
      <c r="W9" s="41">
        <f ca="1">INDIRECT("K4")*INDIRECT(ADDRESS(ROW()+1,COLUMN()))+(1-INDIRECT("K4"))*INDIRECT(ADDRESS(ROW()-2,COLUMN()))</f>
        <v>0.5</v>
      </c>
      <c r="X9" s="41">
        <f ca="1">INDIRECT("K4")*INDIRECT(ADDRESS(ROW()+1,COLUMN()))+(1-INDIRECT("K4"))*INDIRECT(ADDRESS(ROW()-2,COLUMN()))</f>
        <v>0.59999999999999998</v>
      </c>
      <c r="Y9" s="42">
        <f ca="1">INDIRECT("K4")*INDIRECT(ADDRESS(ROW()+1,COLUMN()))+(1-INDIRECT("K4"))*INDIRECT(ADDRESS(ROW()-2,COLUMN()))</f>
        <v>18.783333333333335</v>
      </c>
      <c r="Z9" s="57">
        <f ca="1">INDIRECT("L4")*INDIRECT(ADDRESS(ROW()+1,COLUMN()))+(1-INDIRECT("L4"))*INDIRECT(ADDRESS(ROW()-2,COLUMN()))</f>
        <v>0</v>
      </c>
      <c r="AA9" s="57">
        <f ca="1">INDIRECT("L4")*INDIRECT(ADDRESS(ROW()+1,COLUMN()))+(1-INDIRECT("L4"))*INDIRECT(ADDRESS(ROW()-2,COLUMN()))</f>
        <v>0.5</v>
      </c>
      <c r="AB9" s="57">
        <f ca="1">INDIRECT("L4")*INDIRECT(ADDRESS(ROW()+1,COLUMN()))+(1-INDIRECT("L4"))*INDIRECT(ADDRESS(ROW()-2,COLUMN()))</f>
        <v>2.5</v>
      </c>
      <c r="AC9" s="57">
        <f ca="1">INDIRECT("L4")*INDIRECT(ADDRESS(ROW()+1,COLUMN()))+(1-INDIRECT("L4"))*INDIRECT(ADDRESS(ROW()-2,COLUMN()))</f>
        <v>0</v>
      </c>
      <c r="AD9" s="57">
        <f ca="1">INDIRECT("L4")*INDIRECT(ADDRESS(ROW()+1,COLUMN()))+(1-INDIRECT("L4"))*INDIRECT(ADDRESS(ROW()-2,COLUMN()))</f>
        <v>0.5</v>
      </c>
      <c r="AE9" s="57">
        <f ca="1">INDIRECT("L4")*INDIRECT(ADDRESS(ROW()+1,COLUMN()))+(1-INDIRECT("L4"))*INDIRECT(ADDRESS(ROW()-2,COLUMN()))</f>
        <v>0.5</v>
      </c>
      <c r="AF9" s="57">
        <f ca="1">INDIRECT("L4")*INDIRECT(ADDRESS(ROW()+1,COLUMN()))+(1-INDIRECT("L4"))*INDIRECT(ADDRESS(ROW()-2,COLUMN()))</f>
        <v>0.61764705882352944</v>
      </c>
      <c r="AG9" s="58">
        <f ca="1">INDIRECT("L4")*INDIRECT(ADDRESS(ROW()+1,COLUMN()))+(1-INDIRECT("L4"))*INDIRECT(ADDRESS(ROW()-2,COLUMN()))</f>
        <v>0</v>
      </c>
      <c r="AH9" s="1"/>
      <c r="AI9" s="1"/>
      <c r="AJ9" s="17" t="s">
        <v>32</v>
      </c>
      <c r="AK9" s="18">
        <v>19</v>
      </c>
      <c r="AL9" s="19">
        <v>18</v>
      </c>
    </row>
    <row r="10" ht="16.5">
      <c r="A10" s="20"/>
      <c r="B10" s="43"/>
      <c r="C10" s="44"/>
      <c r="D10" s="45">
        <f t="shared" ca="1" si="14"/>
        <v>31.803333333333335</v>
      </c>
      <c r="E10" s="46">
        <f t="shared" ca="1" si="15"/>
        <v>25.98</v>
      </c>
      <c r="F10" s="47">
        <f t="shared" ca="1" si="16"/>
        <v>33.066666666666663</v>
      </c>
      <c r="G10" s="46">
        <f t="shared" ca="1" si="17"/>
        <v>14.550000000000001</v>
      </c>
      <c r="H10" s="47">
        <f t="shared" ca="1" si="18"/>
        <v>12.449999999999999</v>
      </c>
      <c r="I10" s="48">
        <f>SUM(D10:F10)</f>
        <v>90.849999999999994</v>
      </c>
      <c r="J10" s="49">
        <f>SUM(G10:H10)</f>
        <v>27</v>
      </c>
      <c r="K10" s="50">
        <f ca="1">INDIRECT("K"&amp;3)*INDIRECT("I"&amp;ROW())+(1-INDIRECT("K"&amp;3))*INDIRECT("k"&amp;ROW()-2)</f>
        <v>94.851666666666659</v>
      </c>
      <c r="L10" s="50">
        <f ca="1">INDIRECT("L"&amp;3)*INDIRECT("J"&amp;ROW())+(1-INDIRECT("L"&amp;3))*INDIRECT("L"&amp;ROW()-2)</f>
        <v>25.133333333333333</v>
      </c>
      <c r="M10" s="51">
        <f ca="1">AVERAGE(_xlfn._xlws.FILTER(INDIRECT("I8:I"&amp;ROW()),MOD(ROW(INDIRECT("I8:I"&amp;ROW())),2)=0))</f>
        <v>93.708333333333329</v>
      </c>
      <c r="N10" s="49">
        <f ca="1">AVERAGE(_xlfn._xlws.FILTER(INDIRECT("J8:J"&amp;ROW()),MOD(ROW(INDIRECT("J8:J"&amp;ROW())),2)=0))</f>
        <v>25.666666666666668</v>
      </c>
      <c r="O10" s="52">
        <f ca="1">OFFSET(INDIRECT("Reading!"&amp;ADDRESS(3*ROW()-21,COLUMN())),0,8)</f>
        <v>0</v>
      </c>
      <c r="P10" s="53">
        <f ca="1">OFFSET(INDIRECT("Reading!"&amp;ADDRESS(3*ROW()-21,COLUMN())),0,8)</f>
        <v>1</v>
      </c>
      <c r="Q10" s="53">
        <f ca="1">OFFSET(INDIRECT("Reading!"&amp;ADDRESS(3*ROW()-21,COLUMN())),0,8)</f>
        <v>2</v>
      </c>
      <c r="R10" s="53">
        <f ca="1">OFFSET(INDIRECT("Reading!"&amp;ADDRESS(3*ROW()-21,COLUMN())),0,8)</f>
        <v>0</v>
      </c>
      <c r="S10" s="53">
        <f ca="1">OFFSET(INDIRECT("Reading!"&amp;ADDRESS(3*ROW()-21,COLUMN())),0,8)</f>
        <v>1</v>
      </c>
      <c r="T10" s="53">
        <f ca="1">OFFSET(INDIRECT("Reading!"&amp;ADDRESS(3*ROW()-21,COLUMN())),0,8)</f>
        <v>0</v>
      </c>
      <c r="U10" s="53">
        <f ca="1">OFFSET(INDIRECT("Reading!"&amp;ADDRESS(3*ROW()-21,COLUMN())),0,8)</f>
        <v>0</v>
      </c>
      <c r="V10" s="53">
        <f ca="1">OFFSET(INDIRECT("Reading!"&amp;ADDRESS(3*ROW()-21,COLUMN())),0,8)</f>
        <v>0</v>
      </c>
      <c r="W10" s="53">
        <f ca="1">OFFSET(INDIRECT("Reading!"&amp;ADDRESS(3*ROW()-21,COLUMN())),0,8)</f>
        <v>1</v>
      </c>
      <c r="X10" s="53">
        <f ca="1">OFFSET(INDIRECT("Reading!"&amp;ADDRESS(3*ROW()-21,COLUMN())),0,8)</f>
        <v>0.53333333333333333</v>
      </c>
      <c r="Y10" s="54">
        <f ca="1">OFFSET(INDIRECT("Reading!"&amp;ADDRESS(3*ROW()-21,COLUMN())),0,8)</f>
        <v>18.783333333333335</v>
      </c>
      <c r="Z10" s="55">
        <f ca="1">OFFSET(INDIRECT("Listening!"&amp;ADDRESS(2*ROW()-13,COLUMN())),0,0)</f>
        <v>0</v>
      </c>
      <c r="AA10" s="55">
        <f ca="1">OFFSET(INDIRECT("Listening!"&amp;ADDRESS(2*ROW()-13,COLUMN())),0,0)</f>
        <v>1</v>
      </c>
      <c r="AB10" s="55">
        <f ca="1">OFFSET(INDIRECT("Listening!"&amp;ADDRESS(2*ROW()-13,COLUMN())),0,0)</f>
        <v>2</v>
      </c>
      <c r="AC10" s="55">
        <f ca="1">OFFSET(INDIRECT("Listening!"&amp;ADDRESS(2*ROW()-13,COLUMN())),0,0)</f>
        <v>0</v>
      </c>
      <c r="AD10" s="55">
        <f ca="1">OFFSET(INDIRECT("Listening!"&amp;ADDRESS(2*ROW()-13,COLUMN())),0,0)</f>
        <v>1</v>
      </c>
      <c r="AE10" s="55">
        <f ca="1">OFFSET(INDIRECT("Listening!"&amp;ADDRESS(2*ROW()-13,COLUMN())),0,0)</f>
        <v>0</v>
      </c>
      <c r="AF10" s="55">
        <f ca="1">OFFSET(INDIRECT("Listening!"&amp;ADDRESS(2*ROW()-13,COLUMN())),0,0)</f>
        <v>0.70588235294117652</v>
      </c>
      <c r="AG10" s="56">
        <f ca="1">OFFSET(INDIRECT("Listening!"&amp;ADDRESS(2*ROW()-13,COLUMN())),0,0)</f>
        <v>0</v>
      </c>
      <c r="AH10" s="1"/>
      <c r="AI10" s="1"/>
    </row>
    <row r="11" ht="16.5">
      <c r="A11" s="20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14"/>
        <v>0.8666666666666667</v>
      </c>
      <c r="E11" s="31">
        <f t="shared" ca="1" si="15"/>
        <v>0.80000000000000004</v>
      </c>
      <c r="F11" s="32">
        <f t="shared" ca="1" si="16"/>
        <v>0.80000000000000004</v>
      </c>
      <c r="G11" s="30">
        <f t="shared" ca="1" si="17"/>
        <v>1</v>
      </c>
      <c r="H11" s="33">
        <f t="shared" ca="1" si="18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21.026666666666667</v>
      </c>
      <c r="L11" s="37">
        <f ca="1">INDIRECT("L"&amp;2)*INDIRECT("J"&amp;ROW())+(1-INDIRECT("L"&amp;2))*INDIRECT("L"&amp;ROW()-2)</f>
        <v>21.352941176470591</v>
      </c>
      <c r="M11" s="38">
        <f ca="1">AVERAGE(_xlfn._xlws.FILTER(INDIRECT("I7:I"&amp;ROW()),MOD(ROW(INDIRECT("I7:I"&amp;ROW())),2)=1))</f>
        <v>21.555555555555557</v>
      </c>
      <c r="N11" s="39">
        <f ca="1">AVERAGE(_xlfn._xlws.FILTER(INDIRECT("J7:J"&amp;ROW()),MOD(ROW(INDIRECT("J7:J"&amp;ROW())),2)=1))</f>
        <v>21.47058823529412</v>
      </c>
      <c r="O11" s="40">
        <f ca="1">INDIRECT("K4")*INDIRECT(ADDRESS(ROW()+1,COLUMN()))+(1-INDIRECT("K4"))*INDIRECT(ADDRESS(ROW()-2,COLUMN()))</f>
        <v>0.5</v>
      </c>
      <c r="P11" s="41">
        <f ca="1">INDIRECT("K4")*INDIRECT(ADDRESS(ROW()+1,COLUMN()))+(1-INDIRECT("K4"))*INDIRECT(ADDRESS(ROW()-2,COLUMN()))</f>
        <v>1.25</v>
      </c>
      <c r="Q11" s="41">
        <f ca="1">INDIRECT("K4")*INDIRECT(ADDRESS(ROW()+1,COLUMN()))+(1-INDIRECT("K4"))*INDIRECT(ADDRESS(ROW()-2,COLUMN()))</f>
        <v>1</v>
      </c>
      <c r="R11" s="41">
        <f ca="1">INDIRECT("K4")*INDIRECT(ADDRESS(ROW()+1,COLUMN()))+(1-INDIRECT("K4"))*INDIRECT(ADDRESS(ROW()-2,COLUMN()))</f>
        <v>0</v>
      </c>
      <c r="S11" s="41">
        <f ca="1">INDIRECT("K4")*INDIRECT(ADDRESS(ROW()+1,COLUMN()))+(1-INDIRECT("K4"))*INDIRECT(ADDRESS(ROW()-2,COLUMN()))</f>
        <v>2</v>
      </c>
      <c r="T11" s="41">
        <f ca="1">INDIRECT("K4")*INDIRECT(ADDRESS(ROW()+1,COLUMN()))+(1-INDIRECT("K4"))*INDIRECT(ADDRESS(ROW()-2,COLUMN()))</f>
        <v>0</v>
      </c>
      <c r="U11" s="41">
        <f ca="1">INDIRECT("K4")*INDIRECT(ADDRESS(ROW()+1,COLUMN()))+(1-INDIRECT("K4"))*INDIRECT(ADDRESS(ROW()-2,COLUMN()))</f>
        <v>0</v>
      </c>
      <c r="V11" s="41">
        <f ca="1">INDIRECT("K4")*INDIRECT(ADDRESS(ROW()+1,COLUMN()))+(1-INDIRECT("K4"))*INDIRECT(ADDRESS(ROW()-2,COLUMN()))</f>
        <v>0.5</v>
      </c>
      <c r="W11" s="41">
        <f ca="1">INDIRECT("K4")*INDIRECT(ADDRESS(ROW()+1,COLUMN()))+(1-INDIRECT("K4"))*INDIRECT(ADDRESS(ROW()-2,COLUMN()))</f>
        <v>0.75</v>
      </c>
      <c r="X11" s="41">
        <f ca="1">INDIRECT("K4")*INDIRECT(ADDRESS(ROW()+1,COLUMN()))+(1-INDIRECT("K4"))*INDIRECT(ADDRESS(ROW()-2,COLUMN()))</f>
        <v>0.73333333333333339</v>
      </c>
      <c r="Y11" s="42">
        <f ca="1">INDIRECT("K4")*INDIRECT(ADDRESS(ROW()+1,COLUMN()))+(1-INDIRECT("K4"))*INDIRECT(ADDRESS(ROW()-2,COLUMN()))</f>
        <v>19.733333333333334</v>
      </c>
      <c r="Z11" s="57">
        <f ca="1">INDIRECT("L4")*INDIRECT(ADDRESS(ROW()+1,COLUMN()))+(1-INDIRECT("L4"))*INDIRECT(ADDRESS(ROW()-2,COLUMN()))</f>
        <v>0.5</v>
      </c>
      <c r="AA11" s="57">
        <f ca="1">INDIRECT("L4")*INDIRECT(ADDRESS(ROW()+1,COLUMN()))+(1-INDIRECT("L4"))*INDIRECT(ADDRESS(ROW()-2,COLUMN()))</f>
        <v>0.25</v>
      </c>
      <c r="AB11" s="57">
        <f ca="1">INDIRECT("L4")*INDIRECT(ADDRESS(ROW()+1,COLUMN()))+(1-INDIRECT("L4"))*INDIRECT(ADDRESS(ROW()-2,COLUMN()))</f>
        <v>1.25</v>
      </c>
      <c r="AC11" s="57">
        <f ca="1">INDIRECT("L4")*INDIRECT(ADDRESS(ROW()+1,COLUMN()))+(1-INDIRECT("L4"))*INDIRECT(ADDRESS(ROW()-2,COLUMN()))</f>
        <v>0</v>
      </c>
      <c r="AD11" s="57">
        <f ca="1">INDIRECT("L4")*INDIRECT(ADDRESS(ROW()+1,COLUMN()))+(1-INDIRECT("L4"))*INDIRECT(ADDRESS(ROW()-2,COLUMN()))</f>
        <v>0.75</v>
      </c>
      <c r="AE11" s="57">
        <f ca="1">INDIRECT("L4")*INDIRECT(ADDRESS(ROW()+1,COLUMN()))+(1-INDIRECT("L4"))*INDIRECT(ADDRESS(ROW()-2,COLUMN()))</f>
        <v>0.75</v>
      </c>
      <c r="AF11" s="57">
        <f ca="1">INDIRECT("L4")*INDIRECT(ADDRESS(ROW()+1,COLUMN()))+(1-INDIRECT("L4"))*INDIRECT(ADDRESS(ROW()-2,COLUMN()))</f>
        <v>0.80882352941176472</v>
      </c>
      <c r="AG11" s="58">
        <f ca="1">INDIRECT("L4")*INDIRECT(ADDRESS(ROW()+1,COLUMN()))+(1-INDIRECT("L4"))*INDIRECT(ADDRESS(ROW()-2,COLUMN()))</f>
        <v>0</v>
      </c>
      <c r="AH11" s="1"/>
      <c r="AI11" s="1"/>
    </row>
    <row r="12" ht="16.5">
      <c r="A12" s="20"/>
      <c r="B12" s="43"/>
      <c r="C12" s="44"/>
      <c r="D12" s="45">
        <f t="shared" ca="1" si="14"/>
        <v>32.683333333333337</v>
      </c>
      <c r="E12" s="46">
        <f t="shared" ca="1" si="15"/>
        <v>33.683333333333337</v>
      </c>
      <c r="F12" s="47">
        <f t="shared" ca="1" si="16"/>
        <v>27.383333333333333</v>
      </c>
      <c r="G12" s="46">
        <f t="shared" ca="1" si="17"/>
        <v>6.9500000000000002</v>
      </c>
      <c r="H12" s="47">
        <f t="shared" ca="1" si="18"/>
        <v>9.9000000000000004</v>
      </c>
      <c r="I12" s="48">
        <f>SUM(D12:F12)</f>
        <v>93.75</v>
      </c>
      <c r="J12" s="49">
        <f>SUM(G12:H12)</f>
        <v>16.850000000000001</v>
      </c>
      <c r="K12" s="50">
        <f ca="1">INDIRECT("K"&amp;3)*INDIRECT("I"&amp;ROW())+(1-INDIRECT("K"&amp;3))*INDIRECT("k"&amp;ROW()-2)</f>
        <v>94.521166666666659</v>
      </c>
      <c r="L12" s="50">
        <f ca="1">INDIRECT("L"&amp;3)*INDIRECT("J"&amp;ROW())+(1-INDIRECT("L"&amp;3))*INDIRECT("L"&amp;ROW()-2)</f>
        <v>22.64833333333333</v>
      </c>
      <c r="M12" s="51">
        <f ca="1">AVERAGE(_xlfn._xlws.FILTER(INDIRECT("I8:I"&amp;ROW()),MOD(ROW(INDIRECT("I8:I"&amp;ROW())),2)=0))</f>
        <v>93.722222222222214</v>
      </c>
      <c r="N12" s="49">
        <f ca="1">AVERAGE(_xlfn._xlws.FILTER(INDIRECT("J8:J"&amp;ROW()),MOD(ROW(INDIRECT("J8:J"&amp;ROW())),2)=0))</f>
        <v>22.727777777777778</v>
      </c>
      <c r="O12" s="59">
        <f ca="1">OFFSET(INDIRECT("Reading!"&amp;ADDRESS(3*ROW()-21,COLUMN())),0,8)</f>
        <v>0</v>
      </c>
      <c r="P12" s="55">
        <f ca="1">OFFSET(INDIRECT("Reading!"&amp;ADDRESS(3*ROW()-21,COLUMN())),0,8)</f>
        <v>1</v>
      </c>
      <c r="Q12" s="55">
        <f ca="1">OFFSET(INDIRECT("Reading!"&amp;ADDRESS(3*ROW()-21,COLUMN())),0,8)</f>
        <v>0</v>
      </c>
      <c r="R12" s="55">
        <f ca="1">OFFSET(INDIRECT("Reading!"&amp;ADDRESS(3*ROW()-21,COLUMN())),0,8)</f>
        <v>0</v>
      </c>
      <c r="S12" s="55">
        <f ca="1">OFFSET(INDIRECT("Reading!"&amp;ADDRESS(3*ROW()-21,COLUMN())),0,8)</f>
        <v>2</v>
      </c>
      <c r="T12" s="55">
        <f ca="1">OFFSET(INDIRECT("Reading!"&amp;ADDRESS(3*ROW()-21,COLUMN())),0,8)</f>
        <v>0</v>
      </c>
      <c r="U12" s="55">
        <f ca="1">OFFSET(INDIRECT("Reading!"&amp;ADDRESS(3*ROW()-21,COLUMN())),0,8)</f>
        <v>0</v>
      </c>
      <c r="V12" s="55">
        <f ca="1">OFFSET(INDIRECT("Reading!"&amp;ADDRESS(3*ROW()-21,COLUMN())),0,8)</f>
        <v>0</v>
      </c>
      <c r="W12" s="55">
        <f ca="1">OFFSET(INDIRECT("Reading!"&amp;ADDRESS(3*ROW()-21,COLUMN())),0,8)</f>
        <v>1</v>
      </c>
      <c r="X12" s="55">
        <f ca="1">OFFSET(INDIRECT("Reading!"&amp;ADDRESS(3*ROW()-21,COLUMN())),0,8)</f>
        <v>0.8666666666666667</v>
      </c>
      <c r="Y12" s="56">
        <f ca="1">OFFSET(INDIRECT("Reading!"&amp;ADDRESS(3*ROW()-21,COLUMN())),0,8)</f>
        <v>20.683333333333334</v>
      </c>
      <c r="Z12" s="55">
        <f ca="1">OFFSET(INDIRECT("Listening!"&amp;ADDRESS(2*ROW()-13,COLUMN())),0,0)</f>
        <v>1</v>
      </c>
      <c r="AA12" s="55">
        <f ca="1">OFFSET(INDIRECT("Listening!"&amp;ADDRESS(2*ROW()-13,COLUMN())),0,0)</f>
        <v>0</v>
      </c>
      <c r="AB12" s="55">
        <f ca="1">OFFSET(INDIRECT("Listening!"&amp;ADDRESS(2*ROW()-13,COLUMN())),0,0)</f>
        <v>0</v>
      </c>
      <c r="AC12" s="55">
        <f ca="1">OFFSET(INDIRECT("Listening!"&amp;ADDRESS(2*ROW()-13,COLUMN())),0,0)</f>
        <v>0</v>
      </c>
      <c r="AD12" s="55">
        <f ca="1">OFFSET(INDIRECT("Listening!"&amp;ADDRESS(2*ROW()-13,COLUMN())),0,0)</f>
        <v>1</v>
      </c>
      <c r="AE12" s="55">
        <f ca="1">OFFSET(INDIRECT("Listening!"&amp;ADDRESS(2*ROW()-13,COLUMN())),0,0)</f>
        <v>1</v>
      </c>
      <c r="AF12" s="55">
        <f ca="1">OFFSET(INDIRECT("Listening!"&amp;ADDRESS(2*ROW()-13,COLUMN())),0,0)</f>
        <v>1</v>
      </c>
      <c r="AG12" s="56">
        <f ca="1">OFFSET(INDIRECT("Listening!"&amp;ADDRESS(2*ROW()-13,COLUMN())),0,0)</f>
        <v>0</v>
      </c>
      <c r="AH12" s="1"/>
      <c r="AI12" s="1"/>
    </row>
    <row r="13" ht="16.5">
      <c r="A13" s="20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14"/>
        <v>0.59999999999999998</v>
      </c>
      <c r="E13" s="31">
        <f t="shared" ca="1" si="15"/>
        <v>0.66666666666666663</v>
      </c>
      <c r="F13" s="32">
        <f t="shared" ca="1" si="16"/>
        <v>0.59999999999999998</v>
      </c>
      <c r="G13" s="30">
        <f t="shared" ca="1" si="17"/>
        <v>0.58823529411764708</v>
      </c>
      <c r="H13" s="33">
        <f t="shared" ca="1" si="18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20.318666666666665</v>
      </c>
      <c r="L13" s="37">
        <f ca="1">INDIRECT("L"&amp;2)*INDIRECT("J"&amp;ROW())+(1-INDIRECT("L"&amp;2))*INDIRECT("L"&amp;ROW()-2)</f>
        <v>20.77058823529412</v>
      </c>
      <c r="M13" s="38">
        <f ca="1">AVERAGE(_xlfn._xlws.FILTER(INDIRECT("I7:I"&amp;ROW()),MOD(ROW(INDIRECT("I7:I"&amp;ROW())),2)=1))</f>
        <v>20.833333333333336</v>
      </c>
      <c r="N13" s="39">
        <f ca="1">AVERAGE(_xlfn._xlws.FILTER(INDIRECT("J7:J"&amp;ROW()),MOD(ROW(INDIRECT("J7:J"&amp;ROW())),2)=1))</f>
        <v>20.955882352941181</v>
      </c>
      <c r="O13" s="60">
        <f ca="1">INDIRECT("K4")*INDIRECT(ADDRESS(ROW()+1,COLUMN()))+(1-INDIRECT("K4"))*INDIRECT(ADDRESS(ROW()-2,COLUMN()))</f>
        <v>0.25</v>
      </c>
      <c r="P13" s="61">
        <f ca="1">INDIRECT("K4")*INDIRECT(ADDRESS(ROW()+1,COLUMN()))+(1-INDIRECT("K4"))*INDIRECT(ADDRESS(ROW()-2,COLUMN()))</f>
        <v>1.625</v>
      </c>
      <c r="Q13" s="61">
        <f ca="1">INDIRECT("K4")*INDIRECT(ADDRESS(ROW()+1,COLUMN()))+(1-INDIRECT("K4"))*INDIRECT(ADDRESS(ROW()-2,COLUMN()))</f>
        <v>1</v>
      </c>
      <c r="R13" s="61">
        <f ca="1">INDIRECT("K4")*INDIRECT(ADDRESS(ROW()+1,COLUMN()))+(1-INDIRECT("K4"))*INDIRECT(ADDRESS(ROW()-2,COLUMN()))</f>
        <v>0</v>
      </c>
      <c r="S13" s="61">
        <f ca="1">INDIRECT("K4")*INDIRECT(ADDRESS(ROW()+1,COLUMN()))+(1-INDIRECT("K4"))*INDIRECT(ADDRESS(ROW()-2,COLUMN()))</f>
        <v>2.5</v>
      </c>
      <c r="T13" s="61">
        <f ca="1">INDIRECT("K4")*INDIRECT(ADDRESS(ROW()+1,COLUMN()))+(1-INDIRECT("K4"))*INDIRECT(ADDRESS(ROW()-2,COLUMN()))</f>
        <v>0</v>
      </c>
      <c r="U13" s="61">
        <f ca="1">INDIRECT("K4")*INDIRECT(ADDRESS(ROW()+1,COLUMN()))+(1-INDIRECT("K4"))*INDIRECT(ADDRESS(ROW()-2,COLUMN()))</f>
        <v>0</v>
      </c>
      <c r="V13" s="61">
        <f ca="1">INDIRECT("K4")*INDIRECT(ADDRESS(ROW()+1,COLUMN()))+(1-INDIRECT("K4"))*INDIRECT(ADDRESS(ROW()-2,COLUMN()))</f>
        <v>1.25</v>
      </c>
      <c r="W13" s="61">
        <f ca="1">INDIRECT("K4")*INDIRECT(ADDRESS(ROW()+1,COLUMN()))+(1-INDIRECT("K4"))*INDIRECT(ADDRESS(ROW()-2,COLUMN()))</f>
        <v>1.375</v>
      </c>
      <c r="X13" s="61">
        <f ca="1">INDIRECT("K4")*INDIRECT(ADDRESS(ROW()+1,COLUMN()))+(1-INDIRECT("K4"))*INDIRECT(ADDRESS(ROW()-2,COLUMN()))</f>
        <v>0.66666666666666674</v>
      </c>
      <c r="Y13" s="62">
        <f ca="1">INDIRECT("K4")*INDIRECT(ADDRESS(ROW()+1,COLUMN()))+(1-INDIRECT("K4"))*INDIRECT(ADDRESS(ROW()-2,COLUMN()))</f>
        <v>25.566666666666666</v>
      </c>
      <c r="Z13" s="57">
        <f ca="1">INDIRECT("L4")*INDIRECT(ADDRESS(ROW()+1,COLUMN()))+(1-INDIRECT("L4"))*INDIRECT(ADDRESS(ROW()-2,COLUMN()))</f>
        <v>0.75</v>
      </c>
      <c r="AA13" s="63">
        <f ca="1">INDIRECT("L4")*INDIRECT(ADDRESS(ROW()+1,COLUMN()))+(1-INDIRECT("L4"))*INDIRECT(ADDRESS(ROW()-2,COLUMN()))</f>
        <v>0.625</v>
      </c>
      <c r="AB13" s="63">
        <f ca="1">INDIRECT("L4")*INDIRECT(ADDRESS(ROW()+1,COLUMN()))+(1-INDIRECT("L4"))*INDIRECT(ADDRESS(ROW()-2,COLUMN()))</f>
        <v>1.125</v>
      </c>
      <c r="AC13" s="63">
        <f ca="1">INDIRECT("L4")*INDIRECT(ADDRESS(ROW()+1,COLUMN()))+(1-INDIRECT("L4"))*INDIRECT(ADDRESS(ROW()-2,COLUMN()))</f>
        <v>0</v>
      </c>
      <c r="AD13" s="63">
        <f ca="1">INDIRECT("L4")*INDIRECT(ADDRESS(ROW()+1,COLUMN()))+(1-INDIRECT("L4"))*INDIRECT(ADDRESS(ROW()-2,COLUMN()))</f>
        <v>0.375</v>
      </c>
      <c r="AE13" s="63">
        <f ca="1">INDIRECT("L4")*INDIRECT(ADDRESS(ROW()+1,COLUMN()))+(1-INDIRECT("L4"))*INDIRECT(ADDRESS(ROW()-2,COLUMN()))</f>
        <v>0.875</v>
      </c>
      <c r="AF13" s="63">
        <f ca="1">INDIRECT("L4")*INDIRECT(ADDRESS(ROW()+1,COLUMN()))+(1-INDIRECT("L4"))*INDIRECT(ADDRESS(ROW()-2,COLUMN()))</f>
        <v>0.69852941176470584</v>
      </c>
      <c r="AG13" s="64">
        <f ca="1">INDIRECT("L4")*INDIRECT(ADDRESS(ROW()+1,COLUMN()))+(1-INDIRECT("L4"))*INDIRECT(ADDRESS(ROW()-2,COLUMN()))</f>
        <v>0</v>
      </c>
      <c r="AH13" s="1"/>
      <c r="AI13" s="1"/>
    </row>
    <row r="14" ht="16.5">
      <c r="A14" s="20"/>
      <c r="B14" s="43"/>
      <c r="C14" s="44"/>
      <c r="D14" s="45">
        <f t="shared" ca="1" si="14"/>
        <v>31.399999999999999</v>
      </c>
      <c r="E14" s="46">
        <f t="shared" ca="1" si="15"/>
        <v>22.883333333333333</v>
      </c>
      <c r="F14" s="47">
        <f t="shared" ca="1" si="16"/>
        <v>25.183333333333334</v>
      </c>
      <c r="G14" s="46">
        <f t="shared" ca="1" si="17"/>
        <v>17.449999999999999</v>
      </c>
      <c r="H14" s="47">
        <f t="shared" ca="1" si="18"/>
        <v>12.533333333333333</v>
      </c>
      <c r="I14" s="48">
        <f>SUM(D14:F14)</f>
        <v>79.466666666666669</v>
      </c>
      <c r="J14" s="49">
        <f>SUM(G14:H14)</f>
        <v>29.983333333333334</v>
      </c>
      <c r="K14" s="50">
        <f ca="1">INDIRECT("K"&amp;3)*INDIRECT("I"&amp;ROW())+(1-INDIRECT("K"&amp;3))*INDIRECT("k"&amp;ROW()-2)</f>
        <v>90.004816666666656</v>
      </c>
      <c r="L14" s="50">
        <f ca="1">INDIRECT("L"&amp;3)*INDIRECT("J"&amp;ROW())+(1-INDIRECT("L"&amp;3))*INDIRECT("L"&amp;ROW()-2)</f>
        <v>24.848833333333332</v>
      </c>
      <c r="M14" s="51">
        <f ca="1">AVERAGE(_xlfn._xlws.FILTER(INDIRECT("I8:I"&amp;ROW()),MOD(ROW(INDIRECT("I8:I"&amp;ROW())),2)=0))</f>
        <v>90.158333333333331</v>
      </c>
      <c r="N14" s="49">
        <f ca="1">AVERAGE(_xlfn._xlws.FILTER(INDIRECT("J8:J"&amp;ROW()),MOD(ROW(INDIRECT("J8:J"&amp;ROW())),2)=0))</f>
        <v>24.541666666666668</v>
      </c>
      <c r="O14" s="59">
        <f ca="1">OFFSET(INDIRECT("Reading!"&amp;ADDRESS(3*ROW()-21,COLUMN())),0,8)</f>
        <v>0</v>
      </c>
      <c r="P14" s="55">
        <f ca="1">OFFSET(INDIRECT("Reading!"&amp;ADDRESS(3*ROW()-21,COLUMN())),0,8)</f>
        <v>2</v>
      </c>
      <c r="Q14" s="55">
        <f ca="1">OFFSET(INDIRECT("Reading!"&amp;ADDRESS(3*ROW()-21,COLUMN())),0,8)</f>
        <v>1</v>
      </c>
      <c r="R14" s="55">
        <f ca="1">OFFSET(INDIRECT("Reading!"&amp;ADDRESS(3*ROW()-21,COLUMN())),0,8)</f>
        <v>0</v>
      </c>
      <c r="S14" s="55">
        <f ca="1">OFFSET(INDIRECT("Reading!"&amp;ADDRESS(3*ROW()-21,COLUMN())),0,8)</f>
        <v>3</v>
      </c>
      <c r="T14" s="55">
        <f ca="1">OFFSET(INDIRECT("Reading!"&amp;ADDRESS(3*ROW()-21,COLUMN())),0,8)</f>
        <v>0</v>
      </c>
      <c r="U14" s="55">
        <f ca="1">OFFSET(INDIRECT("Reading!"&amp;ADDRESS(3*ROW()-21,COLUMN())),0,8)</f>
        <v>0</v>
      </c>
      <c r="V14" s="55">
        <f ca="1">OFFSET(INDIRECT("Reading!"&amp;ADDRESS(3*ROW()-21,COLUMN())),0,8)</f>
        <v>2</v>
      </c>
      <c r="W14" s="55">
        <f ca="1">OFFSET(INDIRECT("Reading!"&amp;ADDRESS(3*ROW()-21,COLUMN())),0,8)</f>
        <v>2</v>
      </c>
      <c r="X14" s="55">
        <f ca="1">OFFSET(INDIRECT("Reading!"&amp;ADDRESS(3*ROW()-21,COLUMN())),0,8)</f>
        <v>0.59999999999999998</v>
      </c>
      <c r="Y14" s="56">
        <f ca="1">OFFSET(INDIRECT("Reading!"&amp;ADDRESS(3*ROW()-21,COLUMN())),0,8)</f>
        <v>31.399999999999999</v>
      </c>
      <c r="Z14" s="59">
        <f ca="1">OFFSET(INDIRECT("Listening!"&amp;ADDRESS(2*ROW()-13,COLUMN())),0,0)</f>
        <v>1</v>
      </c>
      <c r="AA14" s="55">
        <f ca="1">OFFSET(INDIRECT("Listening!"&amp;ADDRESS(2*ROW()-13,COLUMN())),0,0)</f>
        <v>1</v>
      </c>
      <c r="AB14" s="55">
        <f ca="1">OFFSET(INDIRECT("Listening!"&amp;ADDRESS(2*ROW()-13,COLUMN())),0,0)</f>
        <v>1</v>
      </c>
      <c r="AC14" s="55">
        <f ca="1">OFFSET(INDIRECT("Listening!"&amp;ADDRESS(2*ROW()-13,COLUMN())),0,0)</f>
        <v>0</v>
      </c>
      <c r="AD14" s="55">
        <f ca="1">OFFSET(INDIRECT("Listening!"&amp;ADDRESS(2*ROW()-13,COLUMN())),0,0)</f>
        <v>0</v>
      </c>
      <c r="AE14" s="55">
        <f ca="1">OFFSET(INDIRECT("Listening!"&amp;ADDRESS(2*ROW()-13,COLUMN())),0,0)</f>
        <v>1</v>
      </c>
      <c r="AF14" s="55">
        <f ca="1">OFFSET(INDIRECT("Listening!"&amp;ADDRESS(2*ROW()-13,COLUMN())),0,0)</f>
        <v>0.58823529411764708</v>
      </c>
      <c r="AG14" s="56">
        <f ca="1">OFFSET(INDIRECT("Listening!"&amp;ADDRESS(2*ROW()-13,COLUMN())),0,0)</f>
        <v>0</v>
      </c>
      <c r="AH14" s="1"/>
      <c r="AI14" s="1"/>
    </row>
    <row r="15" ht="16.5">
      <c r="A15" s="20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14"/>
        <v>0.66666666666666663</v>
      </c>
      <c r="E15" s="31">
        <f t="shared" ca="1" si="15"/>
        <v>0.73333333333333328</v>
      </c>
      <c r="F15" s="32">
        <f t="shared" ca="1" si="16"/>
        <v>0.66666666666666663</v>
      </c>
      <c r="G15" s="30">
        <f t="shared" ca="1" si="17"/>
        <v>0.6470588235294118</v>
      </c>
      <c r="H15" s="33">
        <f t="shared" ca="1" si="18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20.423066666666664</v>
      </c>
      <c r="L15" s="37">
        <f ca="1">INDIRECT("L"&amp;2)*INDIRECT("J"&amp;ROW())+(1-INDIRECT("L"&amp;2))*INDIRECT("L"&amp;ROW()-2)</f>
        <v>21.157058823529415</v>
      </c>
      <c r="M15" s="38">
        <f ca="1">AVERAGE(_xlfn._xlws.FILTER(INDIRECT("I7:I"&amp;ROW()),MOD(ROW(INDIRECT("I7:I"&amp;ROW())),2)=1))</f>
        <v>20.800000000000001</v>
      </c>
      <c r="N15" s="39">
        <f ca="1">AVERAGE(_xlfn._xlws.FILTER(INDIRECT("J7:J"&amp;ROW()),MOD(ROW(INDIRECT("J7:J"&amp;ROW())),2)=1))</f>
        <v>21.176470588235297</v>
      </c>
      <c r="O15" s="40">
        <f ca="1">INDIRECT("K4")*INDIRECT(ADDRESS(ROW()+1,COLUMN()))+(1-INDIRECT("K4"))*INDIRECT(ADDRESS(ROW()-2,COLUMN()))</f>
        <v>0.125</v>
      </c>
      <c r="P15" s="41">
        <f ca="1">INDIRECT("K4")*INDIRECT(ADDRESS(ROW()+1,COLUMN()))+(1-INDIRECT("K4"))*INDIRECT(ADDRESS(ROW()-2,COLUMN()))</f>
        <v>0.8125</v>
      </c>
      <c r="Q15" s="41">
        <f ca="1">INDIRECT("K4")*INDIRECT(ADDRESS(ROW()+1,COLUMN()))+(1-INDIRECT("K4"))*INDIRECT(ADDRESS(ROW()-2,COLUMN()))</f>
        <v>0.5</v>
      </c>
      <c r="R15" s="41">
        <f ca="1">INDIRECT("K4")*INDIRECT(ADDRESS(ROW()+1,COLUMN()))+(1-INDIRECT("K4"))*INDIRECT(ADDRESS(ROW()-2,COLUMN()))</f>
        <v>0</v>
      </c>
      <c r="S15" s="41">
        <f ca="1">INDIRECT("K4")*INDIRECT(ADDRESS(ROW()+1,COLUMN()))+(1-INDIRECT("K4"))*INDIRECT(ADDRESS(ROW()-2,COLUMN()))</f>
        <v>2.25</v>
      </c>
      <c r="T15" s="41">
        <f ca="1">INDIRECT("K4")*INDIRECT(ADDRESS(ROW()+1,COLUMN()))+(1-INDIRECT("K4"))*INDIRECT(ADDRESS(ROW()-2,COLUMN()))</f>
        <v>0</v>
      </c>
      <c r="U15" s="41">
        <f ca="1">INDIRECT("K4")*INDIRECT(ADDRESS(ROW()+1,COLUMN()))+(1-INDIRECT("K4"))*INDIRECT(ADDRESS(ROW()-2,COLUMN()))</f>
        <v>0</v>
      </c>
      <c r="V15" s="41">
        <f ca="1">INDIRECT("K4")*INDIRECT(ADDRESS(ROW()+1,COLUMN()))+(1-INDIRECT("K4"))*INDIRECT(ADDRESS(ROW()-2,COLUMN()))</f>
        <v>1.125</v>
      </c>
      <c r="W15" s="41">
        <f ca="1">INDIRECT("K4")*INDIRECT(ADDRESS(ROW()+1,COLUMN()))+(1-INDIRECT("K4"))*INDIRECT(ADDRESS(ROW()-2,COLUMN()))</f>
        <v>1.6875</v>
      </c>
      <c r="X15" s="41">
        <f ca="1">INDIRECT("K4")*INDIRECT(ADDRESS(ROW()+1,COLUMN()))+(1-INDIRECT("K4"))*INDIRECT(ADDRESS(ROW()-2,COLUMN()))</f>
        <v>0.66666666666666674</v>
      </c>
      <c r="Y15" s="42">
        <f ca="1">INDIRECT("K4")*INDIRECT(ADDRESS(ROW()+1,COLUMN()))+(1-INDIRECT("K4"))*INDIRECT(ADDRESS(ROW()-2,COLUMN()))</f>
        <v>26.625</v>
      </c>
      <c r="Z15" s="65">
        <f ca="1">INDIRECT("L4")*INDIRECT(ADDRESS(ROW()+1,COLUMN()))+(1-INDIRECT("L4"))*INDIRECT(ADDRESS(ROW()-2,COLUMN()))</f>
        <v>0.875</v>
      </c>
      <c r="AA15" s="57">
        <f ca="1">INDIRECT("L4")*INDIRECT(ADDRESS(ROW()+1,COLUMN()))+(1-INDIRECT("L4"))*INDIRECT(ADDRESS(ROW()-2,COLUMN()))</f>
        <v>0.3125</v>
      </c>
      <c r="AB15" s="57">
        <f ca="1">INDIRECT("L4")*INDIRECT(ADDRESS(ROW()+1,COLUMN()))+(1-INDIRECT("L4"))*INDIRECT(ADDRESS(ROW()-2,COLUMN()))</f>
        <v>1.0625</v>
      </c>
      <c r="AC15" s="57">
        <f ca="1">INDIRECT("L4")*INDIRECT(ADDRESS(ROW()+1,COLUMN()))+(1-INDIRECT("L4"))*INDIRECT(ADDRESS(ROW()-2,COLUMN()))</f>
        <v>0</v>
      </c>
      <c r="AD15" s="57">
        <f ca="1">INDIRECT("L4")*INDIRECT(ADDRESS(ROW()+1,COLUMN()))+(1-INDIRECT("L4"))*INDIRECT(ADDRESS(ROW()-2,COLUMN()))</f>
        <v>0.1875</v>
      </c>
      <c r="AE15" s="57">
        <f ca="1">INDIRECT("L4")*INDIRECT(ADDRESS(ROW()+1,COLUMN()))+(1-INDIRECT("L4"))*INDIRECT(ADDRESS(ROW()-2,COLUMN()))</f>
        <v>0.4375</v>
      </c>
      <c r="AF15" s="57">
        <f ca="1">INDIRECT("L4")*INDIRECT(ADDRESS(ROW()+1,COLUMN()))+(1-INDIRECT("L4"))*INDIRECT(ADDRESS(ROW()-2,COLUMN()))</f>
        <v>0.67279411764705888</v>
      </c>
      <c r="AG15" s="58">
        <f ca="1">INDIRECT("L4")*INDIRECT(ADDRESS(ROW()+1,COLUMN()))+(1-INDIRECT("L4"))*INDIRECT(ADDRESS(ROW()-2,COLUMN()))</f>
        <v>0</v>
      </c>
      <c r="AH15" s="1"/>
      <c r="AI15" s="1"/>
    </row>
    <row r="16" ht="16.5">
      <c r="A16" s="20"/>
      <c r="B16" s="43"/>
      <c r="C16" s="44"/>
      <c r="D16" s="45">
        <f t="shared" ca="1" si="14"/>
        <v>27.683333333333334</v>
      </c>
      <c r="E16" s="46">
        <f t="shared" ca="1" si="15"/>
        <v>30.699999999999999</v>
      </c>
      <c r="F16" s="47">
        <f t="shared" ca="1" si="16"/>
        <v>32.483333333333334</v>
      </c>
      <c r="G16" s="46">
        <f t="shared" ca="1" si="17"/>
        <v>12.1</v>
      </c>
      <c r="H16" s="47">
        <f t="shared" ca="1" si="18"/>
        <v>9.0666666666666664</v>
      </c>
      <c r="I16" s="48">
        <f>SUM(D16:F16)</f>
        <v>90.866666666666674</v>
      </c>
      <c r="J16" s="49">
        <f>SUM(G16:H16)</f>
        <v>21.166666666666664</v>
      </c>
      <c r="K16" s="50">
        <f ca="1">INDIRECT("K"&amp;3)*INDIRECT("I"&amp;ROW())+(1-INDIRECT("K"&amp;3))*INDIRECT("k"&amp;ROW()-2)</f>
        <v>90.263371666666657</v>
      </c>
      <c r="L16" s="50">
        <f ca="1">INDIRECT("L"&amp;3)*INDIRECT("J"&amp;ROW())+(1-INDIRECT("L"&amp;3))*INDIRECT("L"&amp;ROW()-2)</f>
        <v>23.744183333333329</v>
      </c>
      <c r="M16" s="51">
        <f ca="1">AVERAGE(_xlfn._xlws.FILTER(INDIRECT("I8:I"&amp;ROW()),MOD(ROW(INDIRECT("I8:I"&amp;ROW())),2)=0))</f>
        <v>90.299999999999997</v>
      </c>
      <c r="N16" s="49">
        <f ca="1">AVERAGE(_xlfn._xlws.FILTER(INDIRECT("J8:J"&amp;ROW()),MOD(ROW(INDIRECT("J8:J"&amp;ROW())),2)=0))</f>
        <v>23.866666666666667</v>
      </c>
      <c r="O16" s="59">
        <f ca="1">OFFSET(INDIRECT("Reading!"&amp;ADDRESS(3*ROW()-21,COLUMN())),0,8)</f>
        <v>0</v>
      </c>
      <c r="P16" s="55">
        <f ca="1">OFFSET(INDIRECT("Reading!"&amp;ADDRESS(3*ROW()-21,COLUMN())),0,8)</f>
        <v>0</v>
      </c>
      <c r="Q16" s="55">
        <f ca="1">OFFSET(INDIRECT("Reading!"&amp;ADDRESS(3*ROW()-21,COLUMN())),0,8)</f>
        <v>0</v>
      </c>
      <c r="R16" s="55">
        <f ca="1">OFFSET(INDIRECT("Reading!"&amp;ADDRESS(3*ROW()-21,COLUMN())),0,8)</f>
        <v>0</v>
      </c>
      <c r="S16" s="55">
        <f ca="1">OFFSET(INDIRECT("Reading!"&amp;ADDRESS(3*ROW()-21,COLUMN())),0,8)</f>
        <v>2</v>
      </c>
      <c r="T16" s="55">
        <f ca="1">OFFSET(INDIRECT("Reading!"&amp;ADDRESS(3*ROW()-21,COLUMN())),0,8)</f>
        <v>0</v>
      </c>
      <c r="U16" s="55">
        <f ca="1">OFFSET(INDIRECT("Reading!"&amp;ADDRESS(3*ROW()-21,COLUMN())),0,8)</f>
        <v>0</v>
      </c>
      <c r="V16" s="55">
        <f ca="1">OFFSET(INDIRECT("Reading!"&amp;ADDRESS(3*ROW()-21,COLUMN())),0,8)</f>
        <v>1</v>
      </c>
      <c r="W16" s="55">
        <f ca="1">OFFSET(INDIRECT("Reading!"&amp;ADDRESS(3*ROW()-21,COLUMN())),0,8)</f>
        <v>2</v>
      </c>
      <c r="X16" s="55">
        <f ca="1">OFFSET(INDIRECT("Reading!"&amp;ADDRESS(3*ROW()-21,COLUMN())),0,8)</f>
        <v>0.66666666666666663</v>
      </c>
      <c r="Y16" s="56">
        <f ca="1">OFFSET(INDIRECT("Reading!"&amp;ADDRESS(3*ROW()-21,COLUMN())),0,8)</f>
        <v>27.683333333333334</v>
      </c>
      <c r="Z16" s="59">
        <f ca="1">OFFSET(INDIRECT("Listening!"&amp;ADDRESS(2*ROW()-13,COLUMN())),0,0)</f>
        <v>1</v>
      </c>
      <c r="AA16" s="55">
        <f ca="1">OFFSET(INDIRECT("Listening!"&amp;ADDRESS(2*ROW()-13,COLUMN())),0,0)</f>
        <v>0</v>
      </c>
      <c r="AB16" s="55">
        <f ca="1">OFFSET(INDIRECT("Listening!"&amp;ADDRESS(2*ROW()-13,COLUMN())),0,0)</f>
        <v>1</v>
      </c>
      <c r="AC16" s="55">
        <f ca="1">OFFSET(INDIRECT("Listening!"&amp;ADDRESS(2*ROW()-13,COLUMN())),0,0)</f>
        <v>0</v>
      </c>
      <c r="AD16" s="55">
        <f ca="1">OFFSET(INDIRECT("Listening!"&amp;ADDRESS(2*ROW()-13,COLUMN())),0,0)</f>
        <v>0</v>
      </c>
      <c r="AE16" s="55">
        <f ca="1">OFFSET(INDIRECT("Listening!"&amp;ADDRESS(2*ROW()-13,COLUMN())),0,0)</f>
        <v>0</v>
      </c>
      <c r="AF16" s="55">
        <f ca="1">OFFSET(INDIRECT("Listening!"&amp;ADDRESS(2*ROW()-13,COLUMN())),0,0)</f>
        <v>0.6470588235294118</v>
      </c>
      <c r="AG16" s="56">
        <f ca="1">OFFSET(INDIRECT("Listening!"&amp;ADDRESS(2*ROW()-13,COLUMN())),0,0)</f>
        <v>0</v>
      </c>
      <c r="AH16" s="1"/>
      <c r="AI16" s="1"/>
    </row>
    <row r="17" ht="16.5">
      <c r="A17" s="20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14"/>
        <v>0.66666666666666663</v>
      </c>
      <c r="E17" s="31">
        <f t="shared" ca="1" si="15"/>
        <v>0.80000000000000004</v>
      </c>
      <c r="F17" s="32">
        <f t="shared" ca="1" si="16"/>
        <v>0.73333333333333328</v>
      </c>
      <c r="G17" s="30">
        <f t="shared" ca="1" si="17"/>
        <v>0.82352941176470584</v>
      </c>
      <c r="H17" s="33">
        <f t="shared" ca="1" si="18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20.896146666666663</v>
      </c>
      <c r="L17" s="37">
        <f ca="1">INDIRECT("L"&amp;2)*INDIRECT("J"&amp;ROW())+(1-INDIRECT("L"&amp;2))*INDIRECT("L"&amp;ROW()-2)</f>
        <v>21.692294117647059</v>
      </c>
      <c r="M17" s="38">
        <f ca="1">AVERAGE(_xlfn._xlws.FILTER(INDIRECT("I7:I"&amp;ROW()),MOD(ROW(INDIRECT("I7:I"&amp;ROW())),2)=1))</f>
        <v>21</v>
      </c>
      <c r="N17" s="39">
        <f ca="1">AVERAGE(_xlfn._xlws.FILTER(INDIRECT("J7:J"&amp;ROW()),MOD(ROW(INDIRECT("J7:J"&amp;ROW())),2)=1))</f>
        <v>21.47058823529412</v>
      </c>
      <c r="O17" s="40">
        <f ca="1">INDIRECT("K4")*INDIRECT(ADDRESS(ROW()+1,COLUMN()))+(1-INDIRECT("K4"))*INDIRECT(ADDRESS(ROW()-2,COLUMN()))</f>
        <v>0.0625</v>
      </c>
      <c r="P17" s="41">
        <f ca="1">INDIRECT("K4")*INDIRECT(ADDRESS(ROW()+1,COLUMN()))+(1-INDIRECT("K4"))*INDIRECT(ADDRESS(ROW()-2,COLUMN()))</f>
        <v>1.40625</v>
      </c>
      <c r="Q17" s="41">
        <f ca="1">INDIRECT("K4")*INDIRECT(ADDRESS(ROW()+1,COLUMN()))+(1-INDIRECT("K4"))*INDIRECT(ADDRESS(ROW()-2,COLUMN()))</f>
        <v>0.25</v>
      </c>
      <c r="R17" s="41">
        <f ca="1">INDIRECT("K4")*INDIRECT(ADDRESS(ROW()+1,COLUMN()))+(1-INDIRECT("K4"))*INDIRECT(ADDRESS(ROW()-2,COLUMN()))</f>
        <v>0</v>
      </c>
      <c r="S17" s="41">
        <f ca="1">INDIRECT("K4")*INDIRECT(ADDRESS(ROW()+1,COLUMN()))+(1-INDIRECT("K4"))*INDIRECT(ADDRESS(ROW()-2,COLUMN()))</f>
        <v>1.625</v>
      </c>
      <c r="T17" s="41">
        <f ca="1">INDIRECT("K4")*INDIRECT(ADDRESS(ROW()+1,COLUMN()))+(1-INDIRECT("K4"))*INDIRECT(ADDRESS(ROW()-2,COLUMN()))</f>
        <v>0</v>
      </c>
      <c r="U17" s="41">
        <f ca="1">INDIRECT("K4")*INDIRECT(ADDRESS(ROW()+1,COLUMN()))+(1-INDIRECT("K4"))*INDIRECT(ADDRESS(ROW()-2,COLUMN()))</f>
        <v>0</v>
      </c>
      <c r="V17" s="41">
        <f ca="1">INDIRECT("K4")*INDIRECT(ADDRESS(ROW()+1,COLUMN()))+(1-INDIRECT("K4"))*INDIRECT(ADDRESS(ROW()-2,COLUMN()))</f>
        <v>1.5625</v>
      </c>
      <c r="W17" s="41">
        <f ca="1">INDIRECT("K4")*INDIRECT(ADDRESS(ROW()+1,COLUMN()))+(1-INDIRECT("K4"))*INDIRECT(ADDRESS(ROW()-2,COLUMN()))</f>
        <v>1.84375</v>
      </c>
      <c r="X17" s="41">
        <f ca="1">INDIRECT("K4")*INDIRECT(ADDRESS(ROW()+1,COLUMN()))+(1-INDIRECT("K4"))*INDIRECT(ADDRESS(ROW()-2,COLUMN()))</f>
        <v>0.66666666666666674</v>
      </c>
      <c r="Y17" s="42">
        <f ca="1">INDIRECT("K4")*INDIRECT(ADDRESS(ROW()+1,COLUMN()))+(1-INDIRECT("K4"))*INDIRECT(ADDRESS(ROW()-2,COLUMN()))</f>
        <v>22.795833333333334</v>
      </c>
      <c r="Z17" s="65">
        <f ca="1">INDIRECT("L4")*INDIRECT(ADDRESS(ROW()+1,COLUMN()))+(1-INDIRECT("L4"))*INDIRECT(ADDRESS(ROW()-2,COLUMN()))</f>
        <v>0.9375</v>
      </c>
      <c r="AA17" s="57">
        <f ca="1">INDIRECT("L4")*INDIRECT(ADDRESS(ROW()+1,COLUMN()))+(1-INDIRECT("L4"))*INDIRECT(ADDRESS(ROW()-2,COLUMN()))</f>
        <v>0.15625</v>
      </c>
      <c r="AB17" s="57">
        <f ca="1">INDIRECT("L4")*INDIRECT(ADDRESS(ROW()+1,COLUMN()))+(1-INDIRECT("L4"))*INDIRECT(ADDRESS(ROW()-2,COLUMN()))</f>
        <v>1.53125</v>
      </c>
      <c r="AC17" s="57">
        <f ca="1">INDIRECT("L4")*INDIRECT(ADDRESS(ROW()+1,COLUMN()))+(1-INDIRECT("L4"))*INDIRECT(ADDRESS(ROW()-2,COLUMN()))</f>
        <v>0</v>
      </c>
      <c r="AD17" s="57">
        <f ca="1">INDIRECT("L4")*INDIRECT(ADDRESS(ROW()+1,COLUMN()))+(1-INDIRECT("L4"))*INDIRECT(ADDRESS(ROW()-2,COLUMN()))</f>
        <v>0.09375</v>
      </c>
      <c r="AE17" s="57">
        <f ca="1">INDIRECT("L4")*INDIRECT(ADDRESS(ROW()+1,COLUMN()))+(1-INDIRECT("L4"))*INDIRECT(ADDRESS(ROW()-2,COLUMN()))</f>
        <v>0.21875</v>
      </c>
      <c r="AF17" s="57">
        <f ca="1">INDIRECT("L4")*INDIRECT(ADDRESS(ROW()+1,COLUMN()))+(1-INDIRECT("L4"))*INDIRECT(ADDRESS(ROW()-2,COLUMN()))</f>
        <v>0.74816176470588236</v>
      </c>
      <c r="AG17" s="58">
        <f ca="1">INDIRECT("L4")*INDIRECT(ADDRESS(ROW()+1,COLUMN()))+(1-INDIRECT("L4"))*INDIRECT(ADDRESS(ROW()-2,COLUMN()))</f>
        <v>0</v>
      </c>
      <c r="AH17" s="1"/>
      <c r="AI17" s="1"/>
    </row>
    <row r="18" ht="16.5">
      <c r="A18" s="20"/>
      <c r="B18" s="43"/>
      <c r="C18" s="44"/>
      <c r="D18" s="45">
        <f t="shared" ca="1" si="14"/>
        <v>18.966666666666665</v>
      </c>
      <c r="E18" s="46">
        <f t="shared" ca="1" si="15"/>
        <v>24.383333333333333</v>
      </c>
      <c r="F18" s="47">
        <f t="shared" ca="1" si="16"/>
        <v>28.816666666666666</v>
      </c>
      <c r="G18" s="46">
        <f t="shared" ca="1" si="17"/>
        <v>9.75</v>
      </c>
      <c r="H18" s="47">
        <f t="shared" ca="1" si="18"/>
        <v>9.75</v>
      </c>
      <c r="I18" s="48">
        <f>SUM(D18:F18)</f>
        <v>72.166666666666657</v>
      </c>
      <c r="J18" s="49">
        <f>SUM(G18:H18)</f>
        <v>19.5</v>
      </c>
      <c r="K18" s="50">
        <f ca="1">INDIRECT("K"&amp;3)*INDIRECT("I"&amp;ROW())+(1-INDIRECT("K"&amp;3))*INDIRECT("k"&amp;ROW()-2)</f>
        <v>84.834360166666656</v>
      </c>
      <c r="L18" s="50">
        <f ca="1">INDIRECT("L"&amp;3)*INDIRECT("J"&amp;ROW())+(1-INDIRECT("L"&amp;3))*INDIRECT("L"&amp;ROW()-2)</f>
        <v>22.470928333333326</v>
      </c>
      <c r="M18" s="51">
        <f ca="1">AVERAGE(_xlfn._xlws.FILTER(INDIRECT("I8:I"&amp;ROW()),MOD(ROW(INDIRECT("I8:I"&amp;ROW())),2)=0))</f>
        <v>87.277777777777771</v>
      </c>
      <c r="N18" s="49">
        <f ca="1">AVERAGE(_xlfn._xlws.FILTER(INDIRECT("J8:J"&amp;ROW()),MOD(ROW(INDIRECT("J8:J"&amp;ROW())),2)=0))</f>
        <v>23.138888888888889</v>
      </c>
      <c r="O18" s="59">
        <f ca="1">OFFSET(INDIRECT("Reading!"&amp;ADDRESS(3*ROW()-21,COLUMN())),0,8)</f>
        <v>0</v>
      </c>
      <c r="P18" s="55">
        <f ca="1">OFFSET(INDIRECT("Reading!"&amp;ADDRESS(3*ROW()-21,COLUMN())),0,8)</f>
        <v>2</v>
      </c>
      <c r="Q18" s="55">
        <f ca="1">OFFSET(INDIRECT("Reading!"&amp;ADDRESS(3*ROW()-21,COLUMN())),0,8)</f>
        <v>0</v>
      </c>
      <c r="R18" s="55">
        <f ca="1">OFFSET(INDIRECT("Reading!"&amp;ADDRESS(3*ROW()-21,COLUMN())),0,8)</f>
        <v>0</v>
      </c>
      <c r="S18" s="55">
        <f ca="1">OFFSET(INDIRECT("Reading!"&amp;ADDRESS(3*ROW()-21,COLUMN())),0,8)</f>
        <v>1</v>
      </c>
      <c r="T18" s="55">
        <f ca="1">OFFSET(INDIRECT("Reading!"&amp;ADDRESS(3*ROW()-21,COLUMN())),0,8)</f>
        <v>0</v>
      </c>
      <c r="U18" s="55">
        <f ca="1">OFFSET(INDIRECT("Reading!"&amp;ADDRESS(3*ROW()-21,COLUMN())),0,8)</f>
        <v>0</v>
      </c>
      <c r="V18" s="55">
        <f ca="1">OFFSET(INDIRECT("Reading!"&amp;ADDRESS(3*ROW()-21,COLUMN())),0,8)</f>
        <v>2</v>
      </c>
      <c r="W18" s="55">
        <f ca="1">OFFSET(INDIRECT("Reading!"&amp;ADDRESS(3*ROW()-21,COLUMN())),0,8)</f>
        <v>2</v>
      </c>
      <c r="X18" s="55">
        <f ca="1">OFFSET(INDIRECT("Reading!"&amp;ADDRESS(3*ROW()-21,COLUMN())),0,8)</f>
        <v>0.66666666666666663</v>
      </c>
      <c r="Y18" s="56">
        <f ca="1">OFFSET(INDIRECT("Reading!"&amp;ADDRESS(3*ROW()-21,COLUMN())),0,8)</f>
        <v>18.966666666666665</v>
      </c>
      <c r="Z18" s="59">
        <f ca="1">OFFSET(INDIRECT("Listening!"&amp;ADDRESS(2*ROW()-13,COLUMN())),0,0)</f>
        <v>1</v>
      </c>
      <c r="AA18" s="55">
        <f ca="1">OFFSET(INDIRECT("Listening!"&amp;ADDRESS(2*ROW()-13,COLUMN())),0,0)</f>
        <v>0</v>
      </c>
      <c r="AB18" s="55">
        <f ca="1">OFFSET(INDIRECT("Listening!"&amp;ADDRESS(2*ROW()-13,COLUMN())),0,0)</f>
        <v>2</v>
      </c>
      <c r="AC18" s="55">
        <f ca="1">OFFSET(INDIRECT("Listening!"&amp;ADDRESS(2*ROW()-13,COLUMN())),0,0)</f>
        <v>0</v>
      </c>
      <c r="AD18" s="55">
        <f ca="1">OFFSET(INDIRECT("Listening!"&amp;ADDRESS(2*ROW()-13,COLUMN())),0,0)</f>
        <v>0</v>
      </c>
      <c r="AE18" s="55">
        <f ca="1">OFFSET(INDIRECT("Listening!"&amp;ADDRESS(2*ROW()-13,COLUMN())),0,0)</f>
        <v>0</v>
      </c>
      <c r="AF18" s="55">
        <f ca="1">OFFSET(INDIRECT("Listening!"&amp;ADDRESS(2*ROW()-13,COLUMN())),0,0)</f>
        <v>0.82352941176470584</v>
      </c>
      <c r="AG18" s="56">
        <f ca="1">OFFSET(INDIRECT("Listening!"&amp;ADDRESS(2*ROW()-13,COLUMN())),0,0)</f>
        <v>0</v>
      </c>
      <c r="AH18" s="1"/>
      <c r="AI18" s="1"/>
    </row>
    <row r="19" ht="16.5">
      <c r="A19" s="20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14"/>
        <v>0.8666666666666667</v>
      </c>
      <c r="E19" s="31">
        <f t="shared" ca="1" si="15"/>
        <v>0.73333333333333328</v>
      </c>
      <c r="F19" s="32">
        <f t="shared" ca="1" si="16"/>
        <v>0.80000000000000004</v>
      </c>
      <c r="G19" s="30">
        <f t="shared" ca="1" si="17"/>
        <v>0.47058823529411764</v>
      </c>
      <c r="H19" s="33">
        <f t="shared" ca="1" si="18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21.827302666666665</v>
      </c>
      <c r="L19" s="37">
        <f ca="1">INDIRECT("L"&amp;2)*INDIRECT("J"&amp;ROW())+(1-INDIRECT("L"&amp;2))*INDIRECT("L"&amp;ROW()-2)</f>
        <v>21.008135294117647</v>
      </c>
      <c r="M19" s="38">
        <f ca="1">AVERAGE(_xlfn._xlws.FILTER(INDIRECT("I7:I"&amp;ROW()),MOD(ROW(INDIRECT("I7:I"&amp;ROW())),2)=1))</f>
        <v>21.428571428571427</v>
      </c>
      <c r="N19" s="39">
        <f ca="1">AVERAGE(_xlfn._xlws.FILTER(INDIRECT("J7:J"&amp;ROW()),MOD(ROW(INDIRECT("J7:J"&amp;ROW())),2)=1))</f>
        <v>21.176470588235297</v>
      </c>
      <c r="O19" s="40">
        <f ca="1">INDIRECT("K4")*INDIRECT(ADDRESS(ROW()+1,COLUMN()))+(1-INDIRECT("K4"))*INDIRECT(ADDRESS(ROW()-2,COLUMN()))</f>
        <v>0.53125</v>
      </c>
      <c r="P19" s="41">
        <f ca="1">INDIRECT("K4")*INDIRECT(ADDRESS(ROW()+1,COLUMN()))+(1-INDIRECT("K4"))*INDIRECT(ADDRESS(ROW()-2,COLUMN()))</f>
        <v>1.203125</v>
      </c>
      <c r="Q19" s="41">
        <f ca="1">INDIRECT("K4")*INDIRECT(ADDRESS(ROW()+1,COLUMN()))+(1-INDIRECT("K4"))*INDIRECT(ADDRESS(ROW()-2,COLUMN()))</f>
        <v>0.625</v>
      </c>
      <c r="R19" s="41">
        <f ca="1">INDIRECT("K4")*INDIRECT(ADDRESS(ROW()+1,COLUMN()))+(1-INDIRECT("K4"))*INDIRECT(ADDRESS(ROW()-2,COLUMN()))</f>
        <v>0</v>
      </c>
      <c r="S19" s="41">
        <f ca="1">INDIRECT("K4")*INDIRECT(ADDRESS(ROW()+1,COLUMN()))+(1-INDIRECT("K4"))*INDIRECT(ADDRESS(ROW()-2,COLUMN()))</f>
        <v>0.8125</v>
      </c>
      <c r="T19" s="41">
        <f ca="1">INDIRECT("K4")*INDIRECT(ADDRESS(ROW()+1,COLUMN()))+(1-INDIRECT("K4"))*INDIRECT(ADDRESS(ROW()-2,COLUMN()))</f>
        <v>0</v>
      </c>
      <c r="U19" s="41">
        <f ca="1">INDIRECT("K4")*INDIRECT(ADDRESS(ROW()+1,COLUMN()))+(1-INDIRECT("K4"))*INDIRECT(ADDRESS(ROW()-2,COLUMN()))</f>
        <v>0</v>
      </c>
      <c r="V19" s="41">
        <f ca="1">INDIRECT("K4")*INDIRECT(ADDRESS(ROW()+1,COLUMN()))+(1-INDIRECT("K4"))*INDIRECT(ADDRESS(ROW()-2,COLUMN()))</f>
        <v>0.78125</v>
      </c>
      <c r="W19" s="41">
        <f ca="1">INDIRECT("K4")*INDIRECT(ADDRESS(ROW()+1,COLUMN()))+(1-INDIRECT("K4"))*INDIRECT(ADDRESS(ROW()-2,COLUMN()))</f>
        <v>2.421875</v>
      </c>
      <c r="X19" s="41">
        <f ca="1">INDIRECT("K4")*INDIRECT(ADDRESS(ROW()+1,COLUMN()))+(1-INDIRECT("K4"))*INDIRECT(ADDRESS(ROW()-2,COLUMN()))</f>
        <v>0.76666666666666672</v>
      </c>
      <c r="Y19" s="42">
        <f ca="1">INDIRECT("K4")*INDIRECT(ADDRESS(ROW()+1,COLUMN()))+(1-INDIRECT("K4"))*INDIRECT(ADDRESS(ROW()-2,COLUMN()))</f>
        <v>26.514583333333334</v>
      </c>
      <c r="Z19" s="65">
        <f ca="1">INDIRECT("L4")*INDIRECT(ADDRESS(ROW()+1,COLUMN()))+(1-INDIRECT("L4"))*INDIRECT(ADDRESS(ROW()-2,COLUMN()))</f>
        <v>0.96875</v>
      </c>
      <c r="AA19" s="57">
        <f ca="1">INDIRECT("L4")*INDIRECT(ADDRESS(ROW()+1,COLUMN()))+(1-INDIRECT("L4"))*INDIRECT(ADDRESS(ROW()-2,COLUMN()))</f>
        <v>0.078125</v>
      </c>
      <c r="AB19" s="57">
        <f ca="1">INDIRECT("L4")*INDIRECT(ADDRESS(ROW()+1,COLUMN()))+(1-INDIRECT("L4"))*INDIRECT(ADDRESS(ROW()-2,COLUMN()))</f>
        <v>1.265625</v>
      </c>
      <c r="AC19" s="57">
        <f ca="1">INDIRECT("L4")*INDIRECT(ADDRESS(ROW()+1,COLUMN()))+(1-INDIRECT("L4"))*INDIRECT(ADDRESS(ROW()-2,COLUMN()))</f>
        <v>0</v>
      </c>
      <c r="AD19" s="57">
        <f ca="1">INDIRECT("L4")*INDIRECT(ADDRESS(ROW()+1,COLUMN()))+(1-INDIRECT("L4"))*INDIRECT(ADDRESS(ROW()-2,COLUMN()))</f>
        <v>0.046875</v>
      </c>
      <c r="AE19" s="57">
        <f ca="1">INDIRECT("L4")*INDIRECT(ADDRESS(ROW()+1,COLUMN()))+(1-INDIRECT("L4"))*INDIRECT(ADDRESS(ROW()-2,COLUMN()))</f>
        <v>1.109375</v>
      </c>
      <c r="AF19" s="57">
        <f ca="1">INDIRECT("L4")*INDIRECT(ADDRESS(ROW()+1,COLUMN()))+(1-INDIRECT("L4"))*INDIRECT(ADDRESS(ROW()-2,COLUMN()))</f>
        <v>0.609375</v>
      </c>
      <c r="AG19" s="58">
        <f ca="1">INDIRECT("L4")*INDIRECT(ADDRESS(ROW()+1,COLUMN()))+(1-INDIRECT("L4"))*INDIRECT(ADDRESS(ROW()-2,COLUMN()))</f>
        <v>0</v>
      </c>
      <c r="AH19" s="1"/>
      <c r="AI19" s="1"/>
    </row>
    <row r="20" ht="16.5">
      <c r="A20" s="20"/>
      <c r="B20" s="43"/>
      <c r="C20" s="44"/>
      <c r="D20" s="45">
        <f t="shared" ca="1" si="14"/>
        <v>30.233333333333334</v>
      </c>
      <c r="E20" s="46">
        <f t="shared" ca="1" si="15"/>
        <v>31.866666666666667</v>
      </c>
      <c r="F20" s="47">
        <f t="shared" ca="1" si="16"/>
        <v>25.300000000000001</v>
      </c>
      <c r="G20" s="46">
        <f t="shared" ca="1" si="17"/>
        <v>13.366666666666667</v>
      </c>
      <c r="H20" s="47">
        <f t="shared" ca="1" si="18"/>
        <v>12.333333333333334</v>
      </c>
      <c r="I20" s="48">
        <f>SUM(D20:F20)</f>
        <v>87.400000000000006</v>
      </c>
      <c r="J20" s="49">
        <f>SUM(G20:H20)</f>
        <v>25.700000000000003</v>
      </c>
      <c r="K20" s="50">
        <f ca="1">INDIRECT("K"&amp;3)*INDIRECT("I"&amp;ROW())+(1-INDIRECT("K"&amp;3))*INDIRECT("k"&amp;ROW()-2)</f>
        <v>85.604052116666651</v>
      </c>
      <c r="L20" s="50">
        <f ca="1">INDIRECT("L"&amp;3)*INDIRECT("J"&amp;ROW())+(1-INDIRECT("L"&amp;3))*INDIRECT("L"&amp;ROW()-2)</f>
        <v>23.439649833333327</v>
      </c>
      <c r="M20" s="51">
        <f ca="1">AVERAGE(_xlfn._xlws.FILTER(INDIRECT("I8:I"&amp;ROW()),MOD(ROW(INDIRECT("I8:I"&amp;ROW())),2)=0))</f>
        <v>87.295238095238091</v>
      </c>
      <c r="N20" s="49">
        <f ca="1">AVERAGE(_xlfn._xlws.FILTER(INDIRECT("J8:J"&amp;ROW()),MOD(ROW(INDIRECT("J8:J"&amp;ROW())),2)=0))</f>
        <v>23.50476190476191</v>
      </c>
      <c r="O20" s="59">
        <f ca="1">OFFSET(INDIRECT("Reading!"&amp;ADDRESS(3*ROW()-21,COLUMN())),0,8)</f>
        <v>1</v>
      </c>
      <c r="P20" s="55">
        <f ca="1">OFFSET(INDIRECT("Reading!"&amp;ADDRESS(3*ROW()-21,COLUMN())),0,8)</f>
        <v>1</v>
      </c>
      <c r="Q20" s="55">
        <f ca="1">OFFSET(INDIRECT("Reading!"&amp;ADDRESS(3*ROW()-21,COLUMN())),0,8)</f>
        <v>1</v>
      </c>
      <c r="R20" s="55">
        <f ca="1">OFFSET(INDIRECT("Reading!"&amp;ADDRESS(3*ROW()-21,COLUMN())),0,8)</f>
        <v>0</v>
      </c>
      <c r="S20" s="55">
        <f ca="1">OFFSET(INDIRECT("Reading!"&amp;ADDRESS(3*ROW()-21,COLUMN())),0,8)</f>
        <v>0</v>
      </c>
      <c r="T20" s="55">
        <f ca="1">OFFSET(INDIRECT("Reading!"&amp;ADDRESS(3*ROW()-21,COLUMN())),0,8)</f>
        <v>0</v>
      </c>
      <c r="U20" s="55">
        <f ca="1">OFFSET(INDIRECT("Reading!"&amp;ADDRESS(3*ROW()-21,COLUMN())),0,8)</f>
        <v>0</v>
      </c>
      <c r="V20" s="55">
        <f ca="1">OFFSET(INDIRECT("Reading!"&amp;ADDRESS(3*ROW()-21,COLUMN())),0,8)</f>
        <v>0</v>
      </c>
      <c r="W20" s="55">
        <f ca="1">OFFSET(INDIRECT("Reading!"&amp;ADDRESS(3*ROW()-21,COLUMN())),0,8)</f>
        <v>3</v>
      </c>
      <c r="X20" s="55">
        <f ca="1">OFFSET(INDIRECT("Reading!"&amp;ADDRESS(3*ROW()-21,COLUMN())),0,8)</f>
        <v>0.8666666666666667</v>
      </c>
      <c r="Y20" s="56">
        <f ca="1">OFFSET(INDIRECT("Reading!"&amp;ADDRESS(3*ROW()-21,COLUMN())),0,8)</f>
        <v>30.233333333333334</v>
      </c>
      <c r="Z20" s="59">
        <f ca="1">OFFSET(INDIRECT("Listening!"&amp;ADDRESS(2*ROW()-13,COLUMN())),0,0)</f>
        <v>1</v>
      </c>
      <c r="AA20" s="55">
        <f ca="1">OFFSET(INDIRECT("Listening!"&amp;ADDRESS(2*ROW()-13,COLUMN())),0,0)</f>
        <v>0</v>
      </c>
      <c r="AB20" s="55">
        <f ca="1">OFFSET(INDIRECT("Listening!"&amp;ADDRESS(2*ROW()-13,COLUMN())),0,0)</f>
        <v>1</v>
      </c>
      <c r="AC20" s="55">
        <f ca="1">OFFSET(INDIRECT("Listening!"&amp;ADDRESS(2*ROW()-13,COLUMN())),0,0)</f>
        <v>0</v>
      </c>
      <c r="AD20" s="55">
        <f ca="1">OFFSET(INDIRECT("Listening!"&amp;ADDRESS(2*ROW()-13,COLUMN())),0,0)</f>
        <v>0</v>
      </c>
      <c r="AE20" s="55">
        <f ca="1">OFFSET(INDIRECT("Listening!"&amp;ADDRESS(2*ROW()-13,COLUMN())),0,0)</f>
        <v>2</v>
      </c>
      <c r="AF20" s="55">
        <f ca="1">OFFSET(INDIRECT("Listening!"&amp;ADDRESS(2*ROW()-13,COLUMN())),0,0)</f>
        <v>0.47058823529411764</v>
      </c>
      <c r="AG20" s="56">
        <f ca="1">OFFSET(INDIRECT("Listening!"&amp;ADDRESS(2*ROW()-13,COLUMN())),0,0)</f>
        <v>0</v>
      </c>
      <c r="AH20" s="1"/>
      <c r="AI20" s="1"/>
    </row>
    <row r="21" ht="16.5">
      <c r="A21" s="20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14"/>
        <v>0.80000000000000004</v>
      </c>
      <c r="E21" s="31">
        <f t="shared" ca="1" si="15"/>
        <v>0.80000000000000004</v>
      </c>
      <c r="F21" s="32">
        <f t="shared" ca="1" si="16"/>
        <v>0.73333333333333328</v>
      </c>
      <c r="G21" s="30">
        <f t="shared" ca="1" si="17"/>
        <v>0.82352941176470584</v>
      </c>
      <c r="H21" s="33">
        <f t="shared" ca="1" si="18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22.279111866666664</v>
      </c>
      <c r="L21" s="37">
        <f ca="1">INDIRECT("L"&amp;2)*INDIRECT("J"&amp;ROW())+(1-INDIRECT("L"&amp;2))*INDIRECT("L"&amp;ROW()-2)</f>
        <v>22.117459411764703</v>
      </c>
      <c r="M21" s="38">
        <f ca="1">AVERAGE(_xlfn._xlws.FILTER(INDIRECT("I7:I"&amp;ROW()),MOD(ROW(INDIRECT("I7:I"&amp;ROW())),2)=1))</f>
        <v>21.666666666666668</v>
      </c>
      <c r="N21" s="39">
        <f ca="1">AVERAGE(_xlfn._xlws.FILTER(INDIRECT("J7:J"&amp;ROW()),MOD(ROW(INDIRECT("J7:J"&amp;ROW())),2)=1))</f>
        <v>21.617647058823529</v>
      </c>
      <c r="O21" s="40">
        <f ca="1">INDIRECT("K4")*INDIRECT(ADDRESS(ROW()+1,COLUMN()))+(1-INDIRECT("K4"))*INDIRECT(ADDRESS(ROW()-2,COLUMN()))</f>
        <v>1.265625</v>
      </c>
      <c r="P21" s="41">
        <f ca="1">INDIRECT("K4")*INDIRECT(ADDRESS(ROW()+1,COLUMN()))+(1-INDIRECT("K4"))*INDIRECT(ADDRESS(ROW()-2,COLUMN()))</f>
        <v>0.6015625</v>
      </c>
      <c r="Q21" s="41">
        <f ca="1">INDIRECT("K4")*INDIRECT(ADDRESS(ROW()+1,COLUMN()))+(1-INDIRECT("K4"))*INDIRECT(ADDRESS(ROW()-2,COLUMN()))</f>
        <v>0.8125</v>
      </c>
      <c r="R21" s="41">
        <f ca="1">INDIRECT("K4")*INDIRECT(ADDRESS(ROW()+1,COLUMN()))+(1-INDIRECT("K4"))*INDIRECT(ADDRESS(ROW()-2,COLUMN()))</f>
        <v>0</v>
      </c>
      <c r="S21" s="41">
        <f ca="1">INDIRECT("K4")*INDIRECT(ADDRESS(ROW()+1,COLUMN()))+(1-INDIRECT("K4"))*INDIRECT(ADDRESS(ROW()-2,COLUMN()))</f>
        <v>0.90625</v>
      </c>
      <c r="T21" s="41">
        <f ca="1">INDIRECT("K4")*INDIRECT(ADDRESS(ROW()+1,COLUMN()))+(1-INDIRECT("K4"))*INDIRECT(ADDRESS(ROW()-2,COLUMN()))</f>
        <v>0</v>
      </c>
      <c r="U21" s="41">
        <f ca="1">INDIRECT("K4")*INDIRECT(ADDRESS(ROW()+1,COLUMN()))+(1-INDIRECT("K4"))*INDIRECT(ADDRESS(ROW()-2,COLUMN()))</f>
        <v>0.5</v>
      </c>
      <c r="V21" s="41">
        <f ca="1">INDIRECT("K4")*INDIRECT(ADDRESS(ROW()+1,COLUMN()))+(1-INDIRECT("K4"))*INDIRECT(ADDRESS(ROW()-2,COLUMN()))</f>
        <v>0.390625</v>
      </c>
      <c r="W21" s="41">
        <f ca="1">INDIRECT("K4")*INDIRECT(ADDRESS(ROW()+1,COLUMN()))+(1-INDIRECT("K4"))*INDIRECT(ADDRESS(ROW()-2,COLUMN()))</f>
        <v>1.2109375</v>
      </c>
      <c r="X21" s="41">
        <f ca="1">INDIRECT("K4")*INDIRECT(ADDRESS(ROW()+1,COLUMN()))+(1-INDIRECT("K4"))*INDIRECT(ADDRESS(ROW()-2,COLUMN()))</f>
        <v>0.78333333333333344</v>
      </c>
      <c r="Y21" s="42">
        <f ca="1">INDIRECT("K4")*INDIRECT(ADDRESS(ROW()+1,COLUMN()))+(1-INDIRECT("K4"))*INDIRECT(ADDRESS(ROW()-2,COLUMN()))</f>
        <v>26.165624999999999</v>
      </c>
      <c r="Z21" s="65">
        <f ca="1">INDIRECT("L4")*INDIRECT(ADDRESS(ROW()+1,COLUMN()))+(1-INDIRECT("L4"))*INDIRECT(ADDRESS(ROW()-2,COLUMN()))</f>
        <v>0.484375</v>
      </c>
      <c r="AA21" s="57">
        <f ca="1">INDIRECT("L4")*INDIRECT(ADDRESS(ROW()+1,COLUMN()))+(1-INDIRECT("L4"))*INDIRECT(ADDRESS(ROW()-2,COLUMN()))</f>
        <v>0.0390625</v>
      </c>
      <c r="AB21" s="57">
        <f ca="1">INDIRECT("L4")*INDIRECT(ADDRESS(ROW()+1,COLUMN()))+(1-INDIRECT("L4"))*INDIRECT(ADDRESS(ROW()-2,COLUMN()))</f>
        <v>1.1328125</v>
      </c>
      <c r="AC21" s="57">
        <f ca="1">INDIRECT("L4")*INDIRECT(ADDRESS(ROW()+1,COLUMN()))+(1-INDIRECT("L4"))*INDIRECT(ADDRESS(ROW()-2,COLUMN()))</f>
        <v>0</v>
      </c>
      <c r="AD21" s="57">
        <f ca="1">INDIRECT("L4")*INDIRECT(ADDRESS(ROW()+1,COLUMN()))+(1-INDIRECT("L4"))*INDIRECT(ADDRESS(ROW()-2,COLUMN()))</f>
        <v>0.5234375</v>
      </c>
      <c r="AE21" s="57">
        <f ca="1">INDIRECT("L4")*INDIRECT(ADDRESS(ROW()+1,COLUMN()))+(1-INDIRECT("L4"))*INDIRECT(ADDRESS(ROW()-2,COLUMN()))</f>
        <v>0.5546875</v>
      </c>
      <c r="AF21" s="57">
        <f ca="1">INDIRECT("L4")*INDIRECT(ADDRESS(ROW()+1,COLUMN()))+(1-INDIRECT("L4"))*INDIRECT(ADDRESS(ROW()-2,COLUMN()))</f>
        <v>0.71645220588235292</v>
      </c>
      <c r="AG21" s="58">
        <f ca="1">INDIRECT("L4")*INDIRECT(ADDRESS(ROW()+1,COLUMN()))+(1-INDIRECT("L4"))*INDIRECT(ADDRESS(ROW()-2,COLUMN()))</f>
        <v>0</v>
      </c>
      <c r="AH21" s="1"/>
      <c r="AI21" s="1"/>
    </row>
    <row r="22" ht="16.5">
      <c r="A22" s="20"/>
      <c r="B22" s="43"/>
      <c r="C22" s="44"/>
      <c r="D22" s="45">
        <f t="shared" ca="1" si="14"/>
        <v>25.816666666666666</v>
      </c>
      <c r="E22" s="46">
        <f t="shared" ca="1" si="15"/>
        <v>24.333333333333332</v>
      </c>
      <c r="F22" s="47">
        <f t="shared" ca="1" si="16"/>
        <v>26.600000000000001</v>
      </c>
      <c r="G22" s="46">
        <f t="shared" ca="1" si="17"/>
        <v>10.533333333333333</v>
      </c>
      <c r="H22" s="47">
        <f t="shared" ca="1" si="18"/>
        <v>9.3000000000000007</v>
      </c>
      <c r="I22" s="48">
        <f>SUM(D22:F22)</f>
        <v>76.75</v>
      </c>
      <c r="J22" s="49">
        <f>SUM(G22:H22)</f>
        <v>19.833333333333336</v>
      </c>
      <c r="K22" s="50">
        <f ca="1">INDIRECT("K"&amp;3)*INDIRECT("I"&amp;ROW())+(1-INDIRECT("K"&amp;3))*INDIRECT("k"&amp;ROW()-2)</f>
        <v>82.947836481666656</v>
      </c>
      <c r="L22" s="50">
        <f ca="1">INDIRECT("L"&amp;3)*INDIRECT("J"&amp;ROW())+(1-INDIRECT("L"&amp;3))*INDIRECT("L"&amp;ROW()-2)</f>
        <v>22.357754883333328</v>
      </c>
      <c r="M22" s="51">
        <f ca="1">AVERAGE(_xlfn._xlws.FILTER(INDIRECT("I8:I"&amp;ROW()),MOD(ROW(INDIRECT("I8:I"&amp;ROW())),2)=0))</f>
        <v>85.977083333333326</v>
      </c>
      <c r="N22" s="49">
        <f ca="1">AVERAGE(_xlfn._xlws.FILTER(INDIRECT("J8:J"&amp;ROW()),MOD(ROW(INDIRECT("J8:J"&amp;ROW())),2)=0))</f>
        <v>23.045833333333338</v>
      </c>
      <c r="O22" s="59">
        <f ca="1">OFFSET(INDIRECT("Reading!"&amp;ADDRESS(3*ROW()-21,COLUMN())),0,8)</f>
        <v>2</v>
      </c>
      <c r="P22" s="55">
        <f ca="1">OFFSET(INDIRECT("Reading!"&amp;ADDRESS(3*ROW()-21,COLUMN())),0,8)</f>
        <v>0</v>
      </c>
      <c r="Q22" s="55">
        <f ca="1">OFFSET(INDIRECT("Reading!"&amp;ADDRESS(3*ROW()-21,COLUMN())),0,8)</f>
        <v>1</v>
      </c>
      <c r="R22" s="55">
        <f ca="1">OFFSET(INDIRECT("Reading!"&amp;ADDRESS(3*ROW()-21,COLUMN())),0,8)</f>
        <v>0</v>
      </c>
      <c r="S22" s="55">
        <f ca="1">OFFSET(INDIRECT("Reading!"&amp;ADDRESS(3*ROW()-21,COLUMN())),0,8)</f>
        <v>1</v>
      </c>
      <c r="T22" s="55">
        <f ca="1">OFFSET(INDIRECT("Reading!"&amp;ADDRESS(3*ROW()-21,COLUMN())),0,8)</f>
        <v>0</v>
      </c>
      <c r="U22" s="55">
        <f ca="1">OFFSET(INDIRECT("Reading!"&amp;ADDRESS(3*ROW()-21,COLUMN())),0,8)</f>
        <v>1</v>
      </c>
      <c r="V22" s="55">
        <f ca="1">OFFSET(INDIRECT("Reading!"&amp;ADDRESS(3*ROW()-21,COLUMN())),0,8)</f>
        <v>0</v>
      </c>
      <c r="W22" s="55">
        <f ca="1">OFFSET(INDIRECT("Reading!"&amp;ADDRESS(3*ROW()-21,COLUMN())),0,8)</f>
        <v>0</v>
      </c>
      <c r="X22" s="55">
        <f ca="1">OFFSET(INDIRECT("Reading!"&amp;ADDRESS(3*ROW()-21,COLUMN())),0,8)</f>
        <v>0.80000000000000004</v>
      </c>
      <c r="Y22" s="56">
        <f ca="1">OFFSET(INDIRECT("Reading!"&amp;ADDRESS(3*ROW()-21,COLUMN())),0,8)</f>
        <v>25.816666666666666</v>
      </c>
      <c r="Z22" s="59">
        <f ca="1">OFFSET(INDIRECT("Listening!"&amp;ADDRESS(2*ROW()-13,COLUMN())),0,0)</f>
        <v>0</v>
      </c>
      <c r="AA22" s="55">
        <f ca="1">OFFSET(INDIRECT("Listening!"&amp;ADDRESS(2*ROW()-13,COLUMN())),0,0)</f>
        <v>0</v>
      </c>
      <c r="AB22" s="55">
        <f ca="1">OFFSET(INDIRECT("Listening!"&amp;ADDRESS(2*ROW()-13,COLUMN())),0,0)</f>
        <v>1</v>
      </c>
      <c r="AC22" s="55">
        <f ca="1">OFFSET(INDIRECT("Listening!"&amp;ADDRESS(2*ROW()-13,COLUMN())),0,0)</f>
        <v>0</v>
      </c>
      <c r="AD22" s="55">
        <f ca="1">OFFSET(INDIRECT("Listening!"&amp;ADDRESS(2*ROW()-13,COLUMN())),0,0)</f>
        <v>1</v>
      </c>
      <c r="AE22" s="55">
        <f ca="1">OFFSET(INDIRECT("Listening!"&amp;ADDRESS(2*ROW()-13,COLUMN())),0,0)</f>
        <v>0</v>
      </c>
      <c r="AF22" s="55">
        <f ca="1">OFFSET(INDIRECT("Listening!"&amp;ADDRESS(2*ROW()-13,COLUMN())),0,0)</f>
        <v>0.82352941176470584</v>
      </c>
      <c r="AG22" s="56">
        <f ca="1">OFFSET(INDIRECT("Listening!"&amp;ADDRESS(2*ROW()-13,COLUMN())),0,0)</f>
        <v>0</v>
      </c>
      <c r="AH22" s="1"/>
      <c r="AI22" s="1"/>
    </row>
    <row r="23" ht="16.5">
      <c r="A23" s="66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14"/>
        <v>0.80000000000000004</v>
      </c>
      <c r="E23" s="31">
        <f t="shared" ca="1" si="15"/>
        <v>0.8666666666666667</v>
      </c>
      <c r="F23" s="32">
        <f t="shared" ca="1" si="16"/>
        <v>0.66666666666666663</v>
      </c>
      <c r="G23" s="30">
        <f t="shared" ca="1" si="17"/>
        <v>0.88235294117647056</v>
      </c>
      <c r="H23" s="33">
        <f t="shared" ca="1" si="18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22.595378306666664</v>
      </c>
      <c r="L23" s="37">
        <f ca="1">INDIRECT("L"&amp;2)*INDIRECT("J"&amp;ROW())+(1-INDIRECT("L"&amp;2))*INDIRECT("L"&amp;ROW()-2)</f>
        <v>23.158692176470584</v>
      </c>
      <c r="M23" s="38">
        <f ca="1">AVERAGE(_xlfn._xlws.FILTER(INDIRECT("I7:I"&amp;ROW()),MOD(ROW(INDIRECT("I7:I"&amp;ROW())),2)=1))</f>
        <v>21.851851851851855</v>
      </c>
      <c r="N23" s="39">
        <f ca="1">AVERAGE(_xlfn._xlws.FILTER(INDIRECT("J7:J"&amp;ROW()),MOD(ROW(INDIRECT("J7:J"&amp;ROW())),2)=1))</f>
        <v>22.058823529411764</v>
      </c>
      <c r="O23" s="40">
        <f ca="1">INDIRECT("K4")*INDIRECT(ADDRESS(ROW()+1,COLUMN()))+(1-INDIRECT("K4"))*INDIRECT(ADDRESS(ROW()-2,COLUMN()))</f>
        <v>1.1328125</v>
      </c>
      <c r="P23" s="41">
        <f ca="1">INDIRECT("K4")*INDIRECT(ADDRESS(ROW()+1,COLUMN()))+(1-INDIRECT("K4"))*INDIRECT(ADDRESS(ROW()-2,COLUMN()))</f>
        <v>0.30078125</v>
      </c>
      <c r="Q23" s="41">
        <f ca="1">INDIRECT("K4")*INDIRECT(ADDRESS(ROW()+1,COLUMN()))+(1-INDIRECT("K4"))*INDIRECT(ADDRESS(ROW()-2,COLUMN()))</f>
        <v>0.90625</v>
      </c>
      <c r="R23" s="41">
        <f ca="1">INDIRECT("K4")*INDIRECT(ADDRESS(ROW()+1,COLUMN()))+(1-INDIRECT("K4"))*INDIRECT(ADDRESS(ROW()-2,COLUMN()))</f>
        <v>0</v>
      </c>
      <c r="S23" s="41">
        <f ca="1">INDIRECT("K4")*INDIRECT(ADDRESS(ROW()+1,COLUMN()))+(1-INDIRECT("K4"))*INDIRECT(ADDRESS(ROW()-2,COLUMN()))</f>
        <v>1.453125</v>
      </c>
      <c r="T23" s="41">
        <f ca="1">INDIRECT("K4")*INDIRECT(ADDRESS(ROW()+1,COLUMN()))+(1-INDIRECT("K4"))*INDIRECT(ADDRESS(ROW()-2,COLUMN()))</f>
        <v>0</v>
      </c>
      <c r="U23" s="41">
        <f ca="1">INDIRECT("K4")*INDIRECT(ADDRESS(ROW()+1,COLUMN()))+(1-INDIRECT("K4"))*INDIRECT(ADDRESS(ROW()-2,COLUMN()))</f>
        <v>0.25</v>
      </c>
      <c r="V23" s="41">
        <f ca="1">INDIRECT("K4")*INDIRECT(ADDRESS(ROW()+1,COLUMN()))+(1-INDIRECT("K4"))*INDIRECT(ADDRESS(ROW()-2,COLUMN()))</f>
        <v>0.1953125</v>
      </c>
      <c r="W23" s="41">
        <f ca="1">INDIRECT("K4")*INDIRECT(ADDRESS(ROW()+1,COLUMN()))+(1-INDIRECT("K4"))*INDIRECT(ADDRESS(ROW()-2,COLUMN()))</f>
        <v>1.10546875</v>
      </c>
      <c r="X23" s="41">
        <f ca="1">INDIRECT("K4")*INDIRECT(ADDRESS(ROW()+1,COLUMN()))+(1-INDIRECT("K4"))*INDIRECT(ADDRESS(ROW()-2,COLUMN()))</f>
        <v>0.79166666666666674</v>
      </c>
      <c r="Y23" s="42">
        <f ca="1">INDIRECT("K4")*INDIRECT(ADDRESS(ROW()+1,COLUMN()))+(1-INDIRECT("K4"))*INDIRECT(ADDRESS(ROW()-2,COLUMN()))</f>
        <v>24.857812500000001</v>
      </c>
      <c r="Z23" s="57">
        <f ca="1">INDIRECT("L4")*INDIRECT(ADDRESS(ROW()+1,COLUMN()))+(1-INDIRECT("L4"))*INDIRECT(ADDRESS(ROW()-2,COLUMN()))</f>
        <v>0.7421875</v>
      </c>
      <c r="AA23" s="63">
        <f ca="1">INDIRECT("L4")*INDIRECT(ADDRESS(ROW()+1,COLUMN()))+(1-INDIRECT("L4"))*INDIRECT(ADDRESS(ROW()-2,COLUMN()))</f>
        <v>0.01953125</v>
      </c>
      <c r="AB23" s="63">
        <f ca="1">INDIRECT("L4")*INDIRECT(ADDRESS(ROW()+1,COLUMN()))+(1-INDIRECT("L4"))*INDIRECT(ADDRESS(ROW()-2,COLUMN()))</f>
        <v>0.56640625</v>
      </c>
      <c r="AC23" s="63">
        <f ca="1">INDIRECT("L4")*INDIRECT(ADDRESS(ROW()+1,COLUMN()))+(1-INDIRECT("L4"))*INDIRECT(ADDRESS(ROW()-2,COLUMN()))</f>
        <v>0</v>
      </c>
      <c r="AD23" s="63">
        <f ca="1">INDIRECT("L4")*INDIRECT(ADDRESS(ROW()+1,COLUMN()))+(1-INDIRECT("L4"))*INDIRECT(ADDRESS(ROW()-2,COLUMN()))</f>
        <v>0.26171875</v>
      </c>
      <c r="AE23" s="63">
        <f ca="1">INDIRECT("L4")*INDIRECT(ADDRESS(ROW()+1,COLUMN()))+(1-INDIRECT("L4"))*INDIRECT(ADDRESS(ROW()-2,COLUMN()))</f>
        <v>0.77734375</v>
      </c>
      <c r="AF23" s="63">
        <f ca="1">INDIRECT("L4")*INDIRECT(ADDRESS(ROW()+1,COLUMN()))+(1-INDIRECT("L4"))*INDIRECT(ADDRESS(ROW()-2,COLUMN()))</f>
        <v>0.79940257352941169</v>
      </c>
      <c r="AG23" s="64">
        <f ca="1">INDIRECT("L4")*INDIRECT(ADDRESS(ROW()+1,COLUMN()))+(1-INDIRECT("L4"))*INDIRECT(ADDRESS(ROW()-2,COLUMN()))</f>
        <v>0</v>
      </c>
      <c r="AH23" s="1"/>
      <c r="AI23" s="1"/>
    </row>
    <row r="24" ht="16.5">
      <c r="A24" s="67"/>
      <c r="B24" s="43"/>
      <c r="C24" s="44"/>
      <c r="D24" s="45">
        <f t="shared" ca="1" si="14"/>
        <v>23.550000000000001</v>
      </c>
      <c r="E24" s="46">
        <f t="shared" ca="1" si="15"/>
        <v>27.466666666666665</v>
      </c>
      <c r="F24" s="47">
        <f t="shared" ca="1" si="16"/>
        <v>19.766666666666666</v>
      </c>
      <c r="G24" s="46">
        <f t="shared" ca="1" si="17"/>
        <v>9</v>
      </c>
      <c r="H24" s="47">
        <f t="shared" ca="1" si="18"/>
        <v>10.816666666666666</v>
      </c>
      <c r="I24" s="48">
        <f>SUM(D24:F24)</f>
        <v>70.783333333333331</v>
      </c>
      <c r="J24" s="49">
        <f>SUM(G24:H24)</f>
        <v>19.816666666666666</v>
      </c>
      <c r="K24" s="50">
        <f ca="1">INDIRECT("K"&amp;3)*INDIRECT("I"&amp;ROW())+(1-INDIRECT("K"&amp;3))*INDIRECT("k"&amp;ROW()-2)</f>
        <v>79.298485537166655</v>
      </c>
      <c r="L24" s="50">
        <f ca="1">INDIRECT("L"&amp;3)*INDIRECT("J"&amp;ROW())+(1-INDIRECT("L"&amp;3))*INDIRECT("L"&amp;ROW()-2)</f>
        <v>21.595428418333327</v>
      </c>
      <c r="M24" s="51">
        <f ca="1">AVERAGE(_xlfn._xlws.FILTER(INDIRECT("I8:I"&amp;ROW()),MOD(ROW(INDIRECT("I8:I"&amp;ROW())),2)=0))</f>
        <v>84.288888888888877</v>
      </c>
      <c r="N24" s="49">
        <f ca="1">AVERAGE(_xlfn._xlws.FILTER(INDIRECT("J8:J"&amp;ROW()),MOD(ROW(INDIRECT("J8:J"&amp;ROW())),2)=0))</f>
        <v>22.68703703703704</v>
      </c>
      <c r="O24" s="59">
        <f ca="1">OFFSET(INDIRECT("Reading!"&amp;ADDRESS(3*ROW()-21,COLUMN())),0,8)</f>
        <v>1</v>
      </c>
      <c r="P24" s="55">
        <f ca="1">OFFSET(INDIRECT("Reading!"&amp;ADDRESS(3*ROW()-21,COLUMN())),0,8)</f>
        <v>0</v>
      </c>
      <c r="Q24" s="55">
        <f ca="1">OFFSET(INDIRECT("Reading!"&amp;ADDRESS(3*ROW()-21,COLUMN())),0,8)</f>
        <v>1</v>
      </c>
      <c r="R24" s="55">
        <f ca="1">OFFSET(INDIRECT("Reading!"&amp;ADDRESS(3*ROW()-21,COLUMN())),0,8)</f>
        <v>0</v>
      </c>
      <c r="S24" s="55">
        <f ca="1">OFFSET(INDIRECT("Reading!"&amp;ADDRESS(3*ROW()-21,COLUMN())),0,8)</f>
        <v>2</v>
      </c>
      <c r="T24" s="55">
        <f ca="1">OFFSET(INDIRECT("Reading!"&amp;ADDRESS(3*ROW()-21,COLUMN())),0,8)</f>
        <v>0</v>
      </c>
      <c r="U24" s="55">
        <f ca="1">OFFSET(INDIRECT("Reading!"&amp;ADDRESS(3*ROW()-21,COLUMN())),0,8)</f>
        <v>0</v>
      </c>
      <c r="V24" s="55">
        <f ca="1">OFFSET(INDIRECT("Reading!"&amp;ADDRESS(3*ROW()-21,COLUMN())),0,8)</f>
        <v>0</v>
      </c>
      <c r="W24" s="55">
        <f ca="1">OFFSET(INDIRECT("Reading!"&amp;ADDRESS(3*ROW()-21,COLUMN())),0,8)</f>
        <v>1</v>
      </c>
      <c r="X24" s="55">
        <f ca="1">OFFSET(INDIRECT("Reading!"&amp;ADDRESS(3*ROW()-21,COLUMN())),0,8)</f>
        <v>0.80000000000000004</v>
      </c>
      <c r="Y24" s="56">
        <f ca="1">OFFSET(INDIRECT("Reading!"&amp;ADDRESS(3*ROW()-21,COLUMN())),0,8)</f>
        <v>23.550000000000001</v>
      </c>
      <c r="Z24" s="59">
        <f ca="1">OFFSET(INDIRECT("Listening!"&amp;ADDRESS(2*ROW()-13,COLUMN())),0,0)</f>
        <v>1</v>
      </c>
      <c r="AA24" s="55">
        <f ca="1">OFFSET(INDIRECT("Listening!"&amp;ADDRESS(2*ROW()-13,COLUMN())),0,0)</f>
        <v>0</v>
      </c>
      <c r="AB24" s="55">
        <f ca="1">OFFSET(INDIRECT("Listening!"&amp;ADDRESS(2*ROW()-13,COLUMN())),0,0)</f>
        <v>0</v>
      </c>
      <c r="AC24" s="55">
        <f ca="1">OFFSET(INDIRECT("Listening!"&amp;ADDRESS(2*ROW()-13,COLUMN())),0,0)</f>
        <v>0</v>
      </c>
      <c r="AD24" s="55">
        <f ca="1">OFFSET(INDIRECT("Listening!"&amp;ADDRESS(2*ROW()-13,COLUMN())),0,0)</f>
        <v>0</v>
      </c>
      <c r="AE24" s="55">
        <f ca="1">OFFSET(INDIRECT("Listening!"&amp;ADDRESS(2*ROW()-13,COLUMN())),0,0)</f>
        <v>1</v>
      </c>
      <c r="AF24" s="55">
        <f ca="1">OFFSET(INDIRECT("Listening!"&amp;ADDRESS(2*ROW()-13,COLUMN())),0,0)</f>
        <v>0.88235294117647056</v>
      </c>
      <c r="AG24" s="56">
        <f ca="1">OFFSET(INDIRECT("Listening!"&amp;ADDRESS(2*ROW()-13,COLUMN())),0,0)</f>
        <v>0</v>
      </c>
      <c r="AH24" s="1"/>
      <c r="AI24" s="1"/>
    </row>
    <row r="25" ht="16.5">
      <c r="A25" s="20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14"/>
        <v>0.73333333333333328</v>
      </c>
      <c r="E25" s="31">
        <f t="shared" ca="1" si="15"/>
        <v>0.93333333333333335</v>
      </c>
      <c r="F25" s="32">
        <f t="shared" ca="1" si="16"/>
        <v>0.8666666666666667</v>
      </c>
      <c r="G25" s="30">
        <f t="shared" ca="1" si="17"/>
        <v>0.94117647058823528</v>
      </c>
      <c r="H25" s="33">
        <f t="shared" ca="1" si="18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23.416764814666664</v>
      </c>
      <c r="L25" s="37">
        <f ca="1">INDIRECT("L"&amp;2)*INDIRECT("J"&amp;ROW())+(1-INDIRECT("L"&amp;2))*INDIRECT("L"&amp;ROW()-2)</f>
        <v>24.681672758823524</v>
      </c>
      <c r="M25" s="38">
        <f ca="1">AVERAGE(_xlfn._xlws.FILTER(INDIRECT("I7:I"&amp;ROW()),MOD(ROW(INDIRECT("I7:I"&amp;ROW())),2)=1))</f>
        <v>22.200000000000003</v>
      </c>
      <c r="N25" s="39">
        <f ca="1">AVERAGE(_xlfn._xlws.FILTER(INDIRECT("J7:J"&amp;ROW()),MOD(ROW(INDIRECT("J7:J"&amp;ROW())),2)=1))</f>
        <v>22.676470588235293</v>
      </c>
      <c r="O25" s="60">
        <f ca="1">INDIRECT("K4")*INDIRECT(ADDRESS(ROW()+1,COLUMN()))+(1-INDIRECT("K4"))*INDIRECT(ADDRESS(ROW()-2,COLUMN()))</f>
        <v>0.56640625</v>
      </c>
      <c r="P25" s="61">
        <f ca="1">INDIRECT("K4")*INDIRECT(ADDRESS(ROW()+1,COLUMN()))+(1-INDIRECT("K4"))*INDIRECT(ADDRESS(ROW()-2,COLUMN()))</f>
        <v>0.650390625</v>
      </c>
      <c r="Q25" s="61">
        <f ca="1">INDIRECT("K4")*INDIRECT(ADDRESS(ROW()+1,COLUMN()))+(1-INDIRECT("K4"))*INDIRECT(ADDRESS(ROW()-2,COLUMN()))</f>
        <v>0.453125</v>
      </c>
      <c r="R25" s="61">
        <f ca="1">INDIRECT("K4")*INDIRECT(ADDRESS(ROW()+1,COLUMN()))+(1-INDIRECT("K4"))*INDIRECT(ADDRESS(ROW()-2,COLUMN()))</f>
        <v>0</v>
      </c>
      <c r="S25" s="61">
        <f ca="1">INDIRECT("K4")*INDIRECT(ADDRESS(ROW()+1,COLUMN()))+(1-INDIRECT("K4"))*INDIRECT(ADDRESS(ROW()-2,COLUMN()))</f>
        <v>1.7265625</v>
      </c>
      <c r="T25" s="61">
        <f ca="1">INDIRECT("K4")*INDIRECT(ADDRESS(ROW()+1,COLUMN()))+(1-INDIRECT("K4"))*INDIRECT(ADDRESS(ROW()-2,COLUMN()))</f>
        <v>0</v>
      </c>
      <c r="U25" s="61">
        <f ca="1">INDIRECT("K4")*INDIRECT(ADDRESS(ROW()+1,COLUMN()))+(1-INDIRECT("K4"))*INDIRECT(ADDRESS(ROW()-2,COLUMN()))</f>
        <v>0.625</v>
      </c>
      <c r="V25" s="61">
        <f ca="1">INDIRECT("K4")*INDIRECT(ADDRESS(ROW()+1,COLUMN()))+(1-INDIRECT("K4"))*INDIRECT(ADDRESS(ROW()-2,COLUMN()))</f>
        <v>0.09765625</v>
      </c>
      <c r="W25" s="61">
        <f ca="1">INDIRECT("K4")*INDIRECT(ADDRESS(ROW()+1,COLUMN()))+(1-INDIRECT("K4"))*INDIRECT(ADDRESS(ROW()-2,COLUMN()))</f>
        <v>0.552734375</v>
      </c>
      <c r="X25" s="61">
        <f ca="1">INDIRECT("K4")*INDIRECT(ADDRESS(ROW()+1,COLUMN()))+(1-INDIRECT("K4"))*INDIRECT(ADDRESS(ROW()-2,COLUMN()))</f>
        <v>0.76249999999999996</v>
      </c>
      <c r="Y25" s="62">
        <f ca="1">INDIRECT("K4")*INDIRECT(ADDRESS(ROW()+1,COLUMN()))+(1-INDIRECT("K4"))*INDIRECT(ADDRESS(ROW()-2,COLUMN()))</f>
        <v>25.262239583333333</v>
      </c>
      <c r="Z25" s="65">
        <f ca="1">INDIRECT("L4")*INDIRECT(ADDRESS(ROW()+1,COLUMN()))+(1-INDIRECT("L4"))*INDIRECT(ADDRESS(ROW()-2,COLUMN()))</f>
        <v>0.87109375</v>
      </c>
      <c r="AA25" s="63">
        <f ca="1">INDIRECT("L4")*INDIRECT(ADDRESS(ROW()+1,COLUMN()))+(1-INDIRECT("L4"))*INDIRECT(ADDRESS(ROW()-2,COLUMN()))</f>
        <v>0.009765625</v>
      </c>
      <c r="AB25" s="63">
        <f ca="1">INDIRECT("L4")*INDIRECT(ADDRESS(ROW()+1,COLUMN()))+(1-INDIRECT("L4"))*INDIRECT(ADDRESS(ROW()-2,COLUMN()))</f>
        <v>0.283203125</v>
      </c>
      <c r="AC25" s="63">
        <f ca="1">INDIRECT("L4")*INDIRECT(ADDRESS(ROW()+1,COLUMN()))+(1-INDIRECT("L4"))*INDIRECT(ADDRESS(ROW()-2,COLUMN()))</f>
        <v>0</v>
      </c>
      <c r="AD25" s="63">
        <f ca="1">INDIRECT("L4")*INDIRECT(ADDRESS(ROW()+1,COLUMN()))+(1-INDIRECT("L4"))*INDIRECT(ADDRESS(ROW()-2,COLUMN()))</f>
        <v>0.130859375</v>
      </c>
      <c r="AE25" s="63">
        <f ca="1">INDIRECT("L4")*INDIRECT(ADDRESS(ROW()+1,COLUMN()))+(1-INDIRECT("L4"))*INDIRECT(ADDRESS(ROW()-2,COLUMN()))</f>
        <v>0.388671875</v>
      </c>
      <c r="AF25" s="63">
        <f ca="1">INDIRECT("L4")*INDIRECT(ADDRESS(ROW()+1,COLUMN()))+(1-INDIRECT("L4"))*INDIRECT(ADDRESS(ROW()-2,COLUMN()))</f>
        <v>0.87028952205882348</v>
      </c>
      <c r="AG25" s="64">
        <f ca="1">INDIRECT("L4")*INDIRECT(ADDRESS(ROW()+1,COLUMN()))+(1-INDIRECT("L4"))*INDIRECT(ADDRESS(ROW()-2,COLUMN()))</f>
        <v>0</v>
      </c>
      <c r="AH25" s="1"/>
      <c r="AI25" s="1"/>
    </row>
    <row r="26" ht="16.5">
      <c r="A26" s="20"/>
      <c r="B26" s="43"/>
      <c r="C26" s="44"/>
      <c r="D26" s="45">
        <f t="shared" ca="1" si="14"/>
        <v>25.666666666666668</v>
      </c>
      <c r="E26" s="46">
        <f t="shared" ca="1" si="15"/>
        <v>20.133333333333333</v>
      </c>
      <c r="F26" s="47">
        <f t="shared" ca="1" si="16"/>
        <v>23.550000000000001</v>
      </c>
      <c r="G26" s="46">
        <f t="shared" ca="1" si="17"/>
        <v>11.333333333333334</v>
      </c>
      <c r="H26" s="47">
        <f t="shared" ca="1" si="18"/>
        <v>12.9</v>
      </c>
      <c r="I26" s="48">
        <f>SUM(D26:F26)</f>
        <v>69.349999999999994</v>
      </c>
      <c r="J26" s="49">
        <f>SUM(G26:H26)</f>
        <v>24.233333333333334</v>
      </c>
      <c r="K26" s="50">
        <f ca="1">INDIRECT("K"&amp;3)*INDIRECT("I"&amp;ROW())+(1-INDIRECT("K"&amp;3))*INDIRECT("k"&amp;ROW()-2)</f>
        <v>76.313939876016647</v>
      </c>
      <c r="L26" s="50">
        <f ca="1">INDIRECT("L"&amp;3)*INDIRECT("J"&amp;ROW())+(1-INDIRECT("L"&amp;3))*INDIRECT("L"&amp;ROW()-2)</f>
        <v>22.386799892833327</v>
      </c>
      <c r="M26" s="51">
        <f ca="1">AVERAGE(_xlfn._xlws.FILTER(INDIRECT("I8:I"&amp;ROW()),MOD(ROW(INDIRECT("I8:I"&amp;ROW())),2)=0))</f>
        <v>82.794999999999987</v>
      </c>
      <c r="N26" s="49">
        <f ca="1">AVERAGE(_xlfn._xlws.FILTER(INDIRECT("J8:J"&amp;ROW()),MOD(ROW(INDIRECT("J8:J"&amp;ROW())),2)=0))</f>
        <v>22.841666666666669</v>
      </c>
      <c r="O26" s="59">
        <f ca="1">OFFSET(INDIRECT("Reading!"&amp;ADDRESS(3*ROW()-21,COLUMN())),0,8)</f>
        <v>0</v>
      </c>
      <c r="P26" s="55">
        <f ca="1">OFFSET(INDIRECT("Reading!"&amp;ADDRESS(3*ROW()-21,COLUMN())),0,8)</f>
        <v>1</v>
      </c>
      <c r="Q26" s="55">
        <f ca="1">OFFSET(INDIRECT("Reading!"&amp;ADDRESS(3*ROW()-21,COLUMN())),0,8)</f>
        <v>0</v>
      </c>
      <c r="R26" s="55">
        <f ca="1">OFFSET(INDIRECT("Reading!"&amp;ADDRESS(3*ROW()-21,COLUMN())),0,8)</f>
        <v>0</v>
      </c>
      <c r="S26" s="55">
        <f ca="1">OFFSET(INDIRECT("Reading!"&amp;ADDRESS(3*ROW()-21,COLUMN())),0,8)</f>
        <v>2</v>
      </c>
      <c r="T26" s="55">
        <f ca="1">OFFSET(INDIRECT("Reading!"&amp;ADDRESS(3*ROW()-21,COLUMN())),0,8)</f>
        <v>0</v>
      </c>
      <c r="U26" s="55">
        <f ca="1">OFFSET(INDIRECT("Reading!"&amp;ADDRESS(3*ROW()-21,COLUMN())),0,8)</f>
        <v>1</v>
      </c>
      <c r="V26" s="55">
        <f ca="1">OFFSET(INDIRECT("Reading!"&amp;ADDRESS(3*ROW()-21,COLUMN())),0,8)</f>
        <v>0</v>
      </c>
      <c r="W26" s="55">
        <f ca="1">OFFSET(INDIRECT("Reading!"&amp;ADDRESS(3*ROW()-21,COLUMN())),0,8)</f>
        <v>0</v>
      </c>
      <c r="X26" s="55">
        <f ca="1">OFFSET(INDIRECT("Reading!"&amp;ADDRESS(3*ROW()-21,COLUMN())),0,8)</f>
        <v>0.73333333333333328</v>
      </c>
      <c r="Y26" s="56">
        <f ca="1">OFFSET(INDIRECT("Reading!"&amp;ADDRESS(3*ROW()-21,COLUMN())),0,8)</f>
        <v>25.666666666666668</v>
      </c>
      <c r="Z26" s="59">
        <f ca="1">OFFSET(INDIRECT("Listening!"&amp;ADDRESS(2*ROW()-13,COLUMN())),0,0)</f>
        <v>1</v>
      </c>
      <c r="AA26" s="55">
        <f ca="1">OFFSET(INDIRECT("Listening!"&amp;ADDRESS(2*ROW()-13,COLUMN())),0,0)</f>
        <v>0</v>
      </c>
      <c r="AB26" s="55">
        <f ca="1">OFFSET(INDIRECT("Listening!"&amp;ADDRESS(2*ROW()-13,COLUMN())),0,0)</f>
        <v>0</v>
      </c>
      <c r="AC26" s="55">
        <f ca="1">OFFSET(INDIRECT("Listening!"&amp;ADDRESS(2*ROW()-13,COLUMN())),0,0)</f>
        <v>0</v>
      </c>
      <c r="AD26" s="55">
        <f ca="1">OFFSET(INDIRECT("Listening!"&amp;ADDRESS(2*ROW()-13,COLUMN())),0,0)</f>
        <v>0</v>
      </c>
      <c r="AE26" s="55">
        <f ca="1">OFFSET(INDIRECT("Listening!"&amp;ADDRESS(2*ROW()-13,COLUMN())),0,0)</f>
        <v>0</v>
      </c>
      <c r="AF26" s="55">
        <f ca="1">OFFSET(INDIRECT("Listening!"&amp;ADDRESS(2*ROW()-13,COLUMN())),0,0)</f>
        <v>0.94117647058823528</v>
      </c>
      <c r="AG26" s="56">
        <f ca="1">OFFSET(INDIRECT("Listening!"&amp;ADDRESS(2*ROW()-13,COLUMN())),0,0)</f>
        <v>0</v>
      </c>
      <c r="AH26" s="1"/>
      <c r="AI26" s="1"/>
    </row>
    <row r="27" ht="16.5">
      <c r="A27" s="20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8">
        <f t="shared" ca="1" si="14"/>
        <v>0.8666666666666667</v>
      </c>
      <c r="E27" s="68">
        <f t="shared" ca="1" si="15"/>
        <v>0.93333333333333335</v>
      </c>
      <c r="F27" s="33">
        <f t="shared" ca="1" si="16"/>
        <v>1</v>
      </c>
      <c r="G27" s="68">
        <f t="shared" ca="1" si="17"/>
        <v>1</v>
      </c>
      <c r="H27" s="33">
        <f t="shared" ca="1" si="18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24.791735370266661</v>
      </c>
      <c r="L27" s="69">
        <f ca="1">INDIRECT("L"&amp;2)*INDIRECT("J"&amp;ROW())+(1-INDIRECT("L"&amp;2))*INDIRECT("L"&amp;ROW()-2)</f>
        <v>25.483053284117638</v>
      </c>
      <c r="M27" s="38">
        <f ca="1">AVERAGE(_xlfn._xlws.FILTER(INDIRECT("I7:I"&amp;ROW()),MOD(ROW(INDIRECT("I7:I"&amp;ROW())),2)=1))</f>
        <v>22.72727272727273</v>
      </c>
      <c r="N27" s="39">
        <f ca="1">AVERAGE(_xlfn._xlws.FILTER(INDIRECT("J7:J"&amp;ROW()),MOD(ROW(INDIRECT("J7:J"&amp;ROW())),2)=1))</f>
        <v>23.101604278074863</v>
      </c>
      <c r="O27" s="60">
        <f ca="1">INDIRECT("K4")*INDIRECT(ADDRESS(ROW()+1,COLUMN()))+(1-INDIRECT("K4"))*INDIRECT(ADDRESS(ROW()-2,COLUMN()))</f>
        <v>0.283203125</v>
      </c>
      <c r="P27" s="61">
        <f ca="1">INDIRECT("K4")*INDIRECT(ADDRESS(ROW()+1,COLUMN()))+(1-INDIRECT("K4"))*INDIRECT(ADDRESS(ROW()-2,COLUMN()))</f>
        <v>0.3251953125</v>
      </c>
      <c r="Q27" s="61">
        <f ca="1">INDIRECT("K4")*INDIRECT(ADDRESS(ROW()+1,COLUMN()))+(1-INDIRECT("K4"))*INDIRECT(ADDRESS(ROW()-2,COLUMN()))</f>
        <v>0.2265625</v>
      </c>
      <c r="R27" s="61">
        <f ca="1">INDIRECT("K4")*INDIRECT(ADDRESS(ROW()+1,COLUMN()))+(1-INDIRECT("K4"))*INDIRECT(ADDRESS(ROW()-2,COLUMN()))</f>
        <v>0</v>
      </c>
      <c r="S27" s="61">
        <f ca="1">INDIRECT("K4")*INDIRECT(ADDRESS(ROW()+1,COLUMN()))+(1-INDIRECT("K4"))*INDIRECT(ADDRESS(ROW()-2,COLUMN()))</f>
        <v>1.36328125</v>
      </c>
      <c r="T27" s="61">
        <f ca="1">INDIRECT("K4")*INDIRECT(ADDRESS(ROW()+1,COLUMN()))+(1-INDIRECT("K4"))*INDIRECT(ADDRESS(ROW()-2,COLUMN()))</f>
        <v>0</v>
      </c>
      <c r="U27" s="61">
        <f ca="1">INDIRECT("K4")*INDIRECT(ADDRESS(ROW()+1,COLUMN()))+(1-INDIRECT("K4"))*INDIRECT(ADDRESS(ROW()-2,COLUMN()))</f>
        <v>0.3125</v>
      </c>
      <c r="V27" s="61">
        <f ca="1">INDIRECT("K4")*INDIRECT(ADDRESS(ROW()+1,COLUMN()))+(1-INDIRECT("K4"))*INDIRECT(ADDRESS(ROW()-2,COLUMN()))</f>
        <v>0.048828125</v>
      </c>
      <c r="W27" s="61">
        <f ca="1">INDIRECT("K4")*INDIRECT(ADDRESS(ROW()+1,COLUMN()))+(1-INDIRECT("K4"))*INDIRECT(ADDRESS(ROW()-2,COLUMN()))</f>
        <v>0.2763671875</v>
      </c>
      <c r="X27" s="61">
        <f ca="1">INDIRECT("K4")*INDIRECT(ADDRESS(ROW()+1,COLUMN()))+(1-INDIRECT("K4"))*INDIRECT(ADDRESS(ROW()-2,COLUMN()))</f>
        <v>0.81458333333333333</v>
      </c>
      <c r="Y27" s="62">
        <f ca="1">INDIRECT("K4")*INDIRECT(ADDRESS(ROW()+1,COLUMN()))+(1-INDIRECT("K4"))*INDIRECT(ADDRESS(ROW()-2,COLUMN()))</f>
        <v>21.356119791666664</v>
      </c>
      <c r="Z27" s="70">
        <f ca="1">INDIRECT("L4")*INDIRECT(ADDRESS(ROW()+1,COLUMN()))+(1-INDIRECT("L4"))*INDIRECT(ADDRESS(ROW()-2,COLUMN()))</f>
        <v>0.435546875</v>
      </c>
      <c r="AA27" s="63">
        <f ca="1">INDIRECT("L4")*INDIRECT(ADDRESS(ROW()+1,COLUMN()))+(1-INDIRECT("L4"))*INDIRECT(ADDRESS(ROW()-2,COLUMN()))</f>
        <v>0.0048828125</v>
      </c>
      <c r="AB27" s="63">
        <f ca="1">INDIRECT("L4")*INDIRECT(ADDRESS(ROW()+1,COLUMN()))+(1-INDIRECT("L4"))*INDIRECT(ADDRESS(ROW()-2,COLUMN()))</f>
        <v>0.1416015625</v>
      </c>
      <c r="AC27" s="63">
        <f ca="1">INDIRECT("L4")*INDIRECT(ADDRESS(ROW()+1,COLUMN()))+(1-INDIRECT("L4"))*INDIRECT(ADDRESS(ROW()-2,COLUMN()))</f>
        <v>0</v>
      </c>
      <c r="AD27" s="63">
        <f ca="1">INDIRECT("L4")*INDIRECT(ADDRESS(ROW()+1,COLUMN()))+(1-INDIRECT("L4"))*INDIRECT(ADDRESS(ROW()-2,COLUMN()))</f>
        <v>0.0654296875</v>
      </c>
      <c r="AE27" s="63">
        <f ca="1">INDIRECT("L4")*INDIRECT(ADDRESS(ROW()+1,COLUMN()))+(1-INDIRECT("L4"))*INDIRECT(ADDRESS(ROW()-2,COLUMN()))</f>
        <v>0.1943359375</v>
      </c>
      <c r="AF27" s="63">
        <f ca="1">INDIRECT("L4")*INDIRECT(ADDRESS(ROW()+1,COLUMN()))+(1-INDIRECT("L4"))*INDIRECT(ADDRESS(ROW()-2,COLUMN()))</f>
        <v>0.93514476102941169</v>
      </c>
      <c r="AG27" s="64">
        <f ca="1">INDIRECT("L4")*INDIRECT(ADDRESS(ROW()+1,COLUMN()))+(1-INDIRECT("L4"))*INDIRECT(ADDRESS(ROW()-2,COLUMN()))</f>
        <v>0</v>
      </c>
      <c r="AH27" s="1"/>
      <c r="AI27" s="1"/>
    </row>
    <row r="28" ht="16.5">
      <c r="A28" s="20"/>
      <c r="B28" s="43"/>
      <c r="C28" s="44"/>
      <c r="D28" s="45">
        <f t="shared" ca="1" si="14"/>
        <v>17.449999999999999</v>
      </c>
      <c r="E28" s="46">
        <f t="shared" ca="1" si="15"/>
        <v>27.833333333333332</v>
      </c>
      <c r="F28" s="47">
        <f t="shared" ca="1" si="16"/>
        <v>22.350000000000001</v>
      </c>
      <c r="G28" s="45">
        <f t="shared" ca="1" si="17"/>
        <v>8.1999999999999993</v>
      </c>
      <c r="H28" s="47">
        <f t="shared" ca="1" si="18"/>
        <v>9.8333333333333339</v>
      </c>
      <c r="I28" s="51">
        <f>SUM(D28:F28)</f>
        <v>67.633333333333326</v>
      </c>
      <c r="J28" s="49">
        <f>SUM(G28:H28)</f>
        <v>18.033333333333331</v>
      </c>
      <c r="K28" s="71">
        <f ca="1">INDIRECT("K"&amp;3)*INDIRECT("I"&amp;ROW())+(1-INDIRECT("K"&amp;3))*INDIRECT("k"&amp;ROW()-2)</f>
        <v>73.709757913211646</v>
      </c>
      <c r="L28" s="72">
        <f ca="1">INDIRECT("L"&amp;3)*INDIRECT("J"&amp;ROW())+(1-INDIRECT("L"&amp;3))*INDIRECT("L"&amp;ROW()-2)</f>
        <v>21.080759924983326</v>
      </c>
      <c r="M28" s="51">
        <f ca="1">AVERAGE(_xlfn._xlws.FILTER(INDIRECT("I8:I"&amp;ROW()),MOD(ROW(INDIRECT("I8:I"&amp;ROW())),2)=0))</f>
        <v>81.416666666666657</v>
      </c>
      <c r="N28" s="49">
        <f ca="1">AVERAGE(_xlfn._xlws.FILTER(INDIRECT("J8:J"&amp;ROW()),MOD(ROW(INDIRECT("J8:J"&amp;ROW())),2)=0))</f>
        <v>22.404545454545456</v>
      </c>
      <c r="O28" s="59">
        <f ca="1">OFFSET(INDIRECT("Reading!"&amp;ADDRESS(3*ROW()-21,COLUMN())),0,8)</f>
        <v>0</v>
      </c>
      <c r="P28" s="55">
        <f ca="1">OFFSET(INDIRECT("Reading!"&amp;ADDRESS(3*ROW()-21,COLUMN())),0,8)</f>
        <v>0</v>
      </c>
      <c r="Q28" s="55">
        <f ca="1">OFFSET(INDIRECT("Reading!"&amp;ADDRESS(3*ROW()-21,COLUMN())),0,8)</f>
        <v>0</v>
      </c>
      <c r="R28" s="55">
        <f ca="1">OFFSET(INDIRECT("Reading!"&amp;ADDRESS(3*ROW()-21,COLUMN())),0,8)</f>
        <v>0</v>
      </c>
      <c r="S28" s="55">
        <f ca="1">OFFSET(INDIRECT("Reading!"&amp;ADDRESS(3*ROW()-21,COLUMN())),0,8)</f>
        <v>1</v>
      </c>
      <c r="T28" s="55">
        <f ca="1">OFFSET(INDIRECT("Reading!"&amp;ADDRESS(3*ROW()-21,COLUMN())),0,8)</f>
        <v>0</v>
      </c>
      <c r="U28" s="55">
        <f ca="1">OFFSET(INDIRECT("Reading!"&amp;ADDRESS(3*ROW()-21,COLUMN())),0,8)</f>
        <v>0</v>
      </c>
      <c r="V28" s="55">
        <f ca="1">OFFSET(INDIRECT("Reading!"&amp;ADDRESS(3*ROW()-21,COLUMN())),0,8)</f>
        <v>0</v>
      </c>
      <c r="W28" s="55">
        <f ca="1">OFFSET(INDIRECT("Reading!"&amp;ADDRESS(3*ROW()-21,COLUMN())),0,8)</f>
        <v>0</v>
      </c>
      <c r="X28" s="55">
        <f ca="1">OFFSET(INDIRECT("Reading!"&amp;ADDRESS(3*ROW()-21,COLUMN())),0,8)</f>
        <v>0.8666666666666667</v>
      </c>
      <c r="Y28" s="56">
        <f ca="1">OFFSET(INDIRECT("Reading!"&amp;ADDRESS(3*ROW()-21,COLUMN())),0,8)</f>
        <v>17.449999999999999</v>
      </c>
      <c r="Z28" s="59">
        <f ca="1">OFFSET(INDIRECT("Listening!"&amp;ADDRESS(2*ROW()-13,COLUMN())),0,0)</f>
        <v>0</v>
      </c>
      <c r="AA28" s="55">
        <f ca="1">OFFSET(INDIRECT("Listening!"&amp;ADDRESS(2*ROW()-13,COLUMN())),0,0)</f>
        <v>0</v>
      </c>
      <c r="AB28" s="55">
        <f ca="1">OFFSET(INDIRECT("Listening!"&amp;ADDRESS(2*ROW()-13,COLUMN())),0,0)</f>
        <v>0</v>
      </c>
      <c r="AC28" s="55">
        <f ca="1">OFFSET(INDIRECT("Listening!"&amp;ADDRESS(2*ROW()-13,COLUMN())),0,0)</f>
        <v>0</v>
      </c>
      <c r="AD28" s="55">
        <f ca="1">OFFSET(INDIRECT("Listening!"&amp;ADDRESS(2*ROW()-13,COLUMN())),0,0)</f>
        <v>0</v>
      </c>
      <c r="AE28" s="55">
        <f ca="1">OFFSET(INDIRECT("Listening!"&amp;ADDRESS(2*ROW()-13,COLUMN())),0,0)</f>
        <v>0</v>
      </c>
      <c r="AF28" s="55">
        <f ca="1">OFFSET(INDIRECT("Listening!"&amp;ADDRESS(2*ROW()-13,COLUMN())),0,0)</f>
        <v>1</v>
      </c>
      <c r="AG28" s="56">
        <f ca="1">OFFSET(INDIRECT("Listening!"&amp;ADDRESS(2*ROW()-13,COLUMN())),0,0)</f>
        <v>0</v>
      </c>
      <c r="AH28" s="1"/>
      <c r="AI28" s="1"/>
    </row>
    <row r="29" ht="16.5">
      <c r="A29" s="20">
        <v>12</v>
      </c>
      <c r="B29" s="28">
        <f ca="1">INDIRECT("Reading!A"&amp;3*ROW()-18)</f>
        <v>45450.757638888892</v>
      </c>
      <c r="C29" s="29" t="str">
        <f ca="1">INDIRECT("Reading!B"&amp;3*ROW()-18)</f>
        <v>T31</v>
      </c>
      <c r="D29" s="68">
        <f t="shared" ca="1" si="14"/>
        <v>0.93333333333333335</v>
      </c>
      <c r="E29" s="68">
        <f t="shared" ca="1" si="15"/>
        <v>0.80000000000000004</v>
      </c>
      <c r="F29" s="33">
        <f t="shared" ca="1" si="16"/>
        <v>1</v>
      </c>
      <c r="G29" s="73">
        <f t="shared" ca="1" si="17"/>
        <v>0.70588235294117652</v>
      </c>
      <c r="H29" s="32">
        <f t="shared" ca="1" si="18"/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25.55421475918666</v>
      </c>
      <c r="L29" s="69">
        <f ca="1">INDIRECT("L"&amp;2)*INDIRECT("J"&amp;ROW())+(1-INDIRECT("L"&amp;2))*INDIRECT("L"&amp;ROW()-2)</f>
        <v>24.191078475352931</v>
      </c>
      <c r="M29" s="38">
        <f ca="1">AVERAGE(_xlfn._xlws.FILTER(INDIRECT("I7:I"&amp;ROW()),MOD(ROW(INDIRECT("I7:I"&amp;ROW())),2)=1))</f>
        <v>23.111111111111114</v>
      </c>
      <c r="N29" s="39">
        <f ca="1">AVERAGE(_xlfn._xlws.FILTER(INDIRECT("J7:J"&amp;ROW()),MOD(ROW(INDIRECT("J7:J"&amp;ROW())),2)=1))</f>
        <v>22.941176470588232</v>
      </c>
      <c r="O29" s="60">
        <f ca="1">INDIRECT("K4")*INDIRECT(ADDRESS(ROW()+1,COLUMN()))+(1-INDIRECT("K4"))*INDIRECT(ADDRESS(ROW()-2,COLUMN()))</f>
        <v>0.6416015625</v>
      </c>
      <c r="P29" s="61">
        <f ca="1">INDIRECT("K4")*INDIRECT(ADDRESS(ROW()+1,COLUMN()))+(1-INDIRECT("K4"))*INDIRECT(ADDRESS(ROW()-2,COLUMN()))</f>
        <v>0.16259765625</v>
      </c>
      <c r="Q29" s="61">
        <f ca="1">INDIRECT("K4")*INDIRECT(ADDRESS(ROW()+1,COLUMN()))+(1-INDIRECT("K4"))*INDIRECT(ADDRESS(ROW()-2,COLUMN()))</f>
        <v>0.11328125</v>
      </c>
      <c r="R29" s="61">
        <f ca="1">INDIRECT("K4")*INDIRECT(ADDRESS(ROW()+1,COLUMN()))+(1-INDIRECT("K4"))*INDIRECT(ADDRESS(ROW()-2,COLUMN()))</f>
        <v>0</v>
      </c>
      <c r="S29" s="61">
        <f ca="1">INDIRECT("K4")*INDIRECT(ADDRESS(ROW()+1,COLUMN()))+(1-INDIRECT("K4"))*INDIRECT(ADDRESS(ROW()-2,COLUMN()))</f>
        <v>0.681640625</v>
      </c>
      <c r="T29" s="61">
        <f ca="1">INDIRECT("K4")*INDIRECT(ADDRESS(ROW()+1,COLUMN()))+(1-INDIRECT("K4"))*INDIRECT(ADDRESS(ROW()-2,COLUMN()))</f>
        <v>0</v>
      </c>
      <c r="U29" s="61">
        <f ca="1">INDIRECT("K4")*INDIRECT(ADDRESS(ROW()+1,COLUMN()))+(1-INDIRECT("K4"))*INDIRECT(ADDRESS(ROW()-2,COLUMN()))</f>
        <v>0.15625</v>
      </c>
      <c r="V29" s="61">
        <f ca="1">INDIRECT("K4")*INDIRECT(ADDRESS(ROW()+1,COLUMN()))+(1-INDIRECT("K4"))*INDIRECT(ADDRESS(ROW()-2,COLUMN()))</f>
        <v>0.0244140625</v>
      </c>
      <c r="W29" s="61">
        <f ca="1">INDIRECT("K4")*INDIRECT(ADDRESS(ROW()+1,COLUMN()))+(1-INDIRECT("K4"))*INDIRECT(ADDRESS(ROW()-2,COLUMN()))</f>
        <v>1.63818359375</v>
      </c>
      <c r="X29" s="61">
        <f ca="1">INDIRECT("K4")*INDIRECT(ADDRESS(ROW()+1,COLUMN()))+(1-INDIRECT("K4"))*INDIRECT(ADDRESS(ROW()-2,COLUMN()))</f>
        <v>0.87395833333333339</v>
      </c>
      <c r="Y29" s="62">
        <f ca="1">INDIRECT("K4")*INDIRECT(ADDRESS(ROW()+1,COLUMN()))+(1-INDIRECT("K4"))*INDIRECT(ADDRESS(ROW()-2,COLUMN()))</f>
        <v>21.944726562500001</v>
      </c>
      <c r="Z29" s="70">
        <f ca="1">INDIRECT("L4")*INDIRECT(ADDRESS(ROW()+1,COLUMN()))+(1-INDIRECT("L4"))*INDIRECT(ADDRESS(ROW()-2,COLUMN()))</f>
        <v>0.7177734375</v>
      </c>
      <c r="AA29" s="63">
        <f ca="1">INDIRECT("L4")*INDIRECT(ADDRESS(ROW()+1,COLUMN()))+(1-INDIRECT("L4"))*INDIRECT(ADDRESS(ROW()-2,COLUMN()))</f>
        <v>0.00244140625</v>
      </c>
      <c r="AB29" s="63">
        <f ca="1">INDIRECT("L4")*INDIRECT(ADDRESS(ROW()+1,COLUMN()))+(1-INDIRECT("L4"))*INDIRECT(ADDRESS(ROW()-2,COLUMN()))</f>
        <v>0.57080078125</v>
      </c>
      <c r="AC29" s="63">
        <f ca="1">INDIRECT("L4")*INDIRECT(ADDRESS(ROW()+1,COLUMN()))+(1-INDIRECT("L4"))*INDIRECT(ADDRESS(ROW()-2,COLUMN()))</f>
        <v>0</v>
      </c>
      <c r="AD29" s="63">
        <f ca="1">INDIRECT("L4")*INDIRECT(ADDRESS(ROW()+1,COLUMN()))+(1-INDIRECT("L4"))*INDIRECT(ADDRESS(ROW()-2,COLUMN()))</f>
        <v>0.53271484375</v>
      </c>
      <c r="AE29" s="63">
        <f ca="1">INDIRECT("L4")*INDIRECT(ADDRESS(ROW()+1,COLUMN()))+(1-INDIRECT("L4"))*INDIRECT(ADDRESS(ROW()-2,COLUMN()))</f>
        <v>0.09716796875</v>
      </c>
      <c r="AF29" s="63">
        <f ca="1">INDIRECT("L4")*INDIRECT(ADDRESS(ROW()+1,COLUMN()))+(1-INDIRECT("L4"))*INDIRECT(ADDRESS(ROW()-2,COLUMN()))</f>
        <v>0.82051355698529416</v>
      </c>
      <c r="AG29" s="64">
        <f ca="1">INDIRECT("L4")*INDIRECT(ADDRESS(ROW()+1,COLUMN()))+(1-INDIRECT("L4"))*INDIRECT(ADDRESS(ROW()-2,COLUMN()))</f>
        <v>0</v>
      </c>
      <c r="AH29" s="1"/>
      <c r="AI29" s="1"/>
    </row>
    <row r="30" ht="16.5">
      <c r="A30" s="20"/>
      <c r="B30" s="43"/>
      <c r="C30" s="44"/>
      <c r="D30" s="45">
        <f t="shared" ca="1" si="14"/>
        <v>22.533333333333335</v>
      </c>
      <c r="E30" s="46">
        <f t="shared" ca="1" si="15"/>
        <v>21.666666666666668</v>
      </c>
      <c r="F30" s="47">
        <f t="shared" ca="1" si="16"/>
        <v>25.733333333333334</v>
      </c>
      <c r="G30" s="45">
        <f t="shared" ca="1" si="17"/>
        <v>10.800000000000001</v>
      </c>
      <c r="H30" s="47">
        <f t="shared" ca="1" si="18"/>
        <v>14.233333333333333</v>
      </c>
      <c r="I30" s="51">
        <f>SUM(D30:F30)</f>
        <v>69.933333333333337</v>
      </c>
      <c r="J30" s="49">
        <f>SUM(G30:H30)</f>
        <v>25.033333333333331</v>
      </c>
      <c r="K30" s="71">
        <f ca="1">INDIRECT("K"&amp;3)*INDIRECT("I"&amp;ROW())+(1-INDIRECT("K"&amp;3))*INDIRECT("k"&amp;ROW()-2)</f>
        <v>72.576830539248149</v>
      </c>
      <c r="L30" s="72">
        <f ca="1">INDIRECT("L"&amp;3)*INDIRECT("J"&amp;ROW())+(1-INDIRECT("L"&amp;3))*INDIRECT("L"&amp;ROW()-2)</f>
        <v>22.266531947488325</v>
      </c>
      <c r="M30" s="51">
        <f ca="1">AVERAGE(_xlfn._xlws.FILTER(INDIRECT("I8:I"&amp;ROW()),MOD(ROW(INDIRECT("I8:I"&amp;ROW())),2)=0))</f>
        <v>80.459722222222226</v>
      </c>
      <c r="N30" s="49">
        <f ca="1">AVERAGE(_xlfn._xlws.FILTER(INDIRECT("J8:J"&amp;ROW()),MOD(ROW(INDIRECT("J8:J"&amp;ROW())),2)=0))</f>
        <v>22.623611111111114</v>
      </c>
      <c r="O30" s="59">
        <f ca="1">OFFSET(INDIRECT("Reading!"&amp;ADDRESS(3*ROW()-21,COLUMN())),0,8)</f>
        <v>1</v>
      </c>
      <c r="P30" s="55">
        <f ca="1">OFFSET(INDIRECT("Reading!"&amp;ADDRESS(3*ROW()-21,COLUMN())),0,8)</f>
        <v>0</v>
      </c>
      <c r="Q30" s="55">
        <f ca="1">OFFSET(INDIRECT("Reading!"&amp;ADDRESS(3*ROW()-21,COLUMN())),0,8)</f>
        <v>0</v>
      </c>
      <c r="R30" s="55">
        <f ca="1">OFFSET(INDIRECT("Reading!"&amp;ADDRESS(3*ROW()-21,COLUMN())),0,8)</f>
        <v>0</v>
      </c>
      <c r="S30" s="55">
        <f ca="1">OFFSET(INDIRECT("Reading!"&amp;ADDRESS(3*ROW()-21,COLUMN())),0,8)</f>
        <v>0</v>
      </c>
      <c r="T30" s="55">
        <f ca="1">OFFSET(INDIRECT("Reading!"&amp;ADDRESS(3*ROW()-21,COLUMN())),0,8)</f>
        <v>0</v>
      </c>
      <c r="U30" s="55">
        <f ca="1">OFFSET(INDIRECT("Reading!"&amp;ADDRESS(3*ROW()-21,COLUMN())),0,8)</f>
        <v>0</v>
      </c>
      <c r="V30" s="55">
        <f ca="1">OFFSET(INDIRECT("Reading!"&amp;ADDRESS(3*ROW()-21,COLUMN())),0,8)</f>
        <v>0</v>
      </c>
      <c r="W30" s="55">
        <f ca="1">OFFSET(INDIRECT("Reading!"&amp;ADDRESS(3*ROW()-21,COLUMN())),0,8)</f>
        <v>3</v>
      </c>
      <c r="X30" s="55">
        <f ca="1">OFFSET(INDIRECT("Reading!"&amp;ADDRESS(3*ROW()-21,COLUMN())),0,8)</f>
        <v>0.93333333333333335</v>
      </c>
      <c r="Y30" s="56">
        <f ca="1">OFFSET(INDIRECT("Reading!"&amp;ADDRESS(3*ROW()-21,COLUMN())),0,8)</f>
        <v>22.533333333333335</v>
      </c>
      <c r="Z30" s="59">
        <f ca="1">OFFSET(INDIRECT("Listening!"&amp;ADDRESS(2*ROW()-13,COLUMN())),0,0)</f>
        <v>1</v>
      </c>
      <c r="AA30" s="55">
        <f ca="1">OFFSET(INDIRECT("Listening!"&amp;ADDRESS(2*ROW()-13,COLUMN())),0,0)</f>
        <v>0</v>
      </c>
      <c r="AB30" s="55">
        <f ca="1">OFFSET(INDIRECT("Listening!"&amp;ADDRESS(2*ROW()-13,COLUMN())),0,0)</f>
        <v>1</v>
      </c>
      <c r="AC30" s="55">
        <f ca="1">OFFSET(INDIRECT("Listening!"&amp;ADDRESS(2*ROW()-13,COLUMN())),0,0)</f>
        <v>0</v>
      </c>
      <c r="AD30" s="55">
        <f ca="1">OFFSET(INDIRECT("Listening!"&amp;ADDRESS(2*ROW()-13,COLUMN())),0,0)</f>
        <v>1</v>
      </c>
      <c r="AE30" s="55">
        <f ca="1">OFFSET(INDIRECT("Listening!"&amp;ADDRESS(2*ROW()-13,COLUMN())),0,0)</f>
        <v>0</v>
      </c>
      <c r="AF30" s="55">
        <f ca="1">OFFSET(INDIRECT("Listening!"&amp;ADDRESS(2*ROW()-13,COLUMN())),0,0)</f>
        <v>0.70588235294117652</v>
      </c>
      <c r="AG30" s="56">
        <f ca="1">OFFSET(INDIRECT("Listening!"&amp;ADDRESS(2*ROW()-13,COLUMN())),0,0)</f>
        <v>0</v>
      </c>
      <c r="AH30" s="1"/>
      <c r="AI30" s="1"/>
    </row>
    <row r="31" ht="16.5">
      <c r="A31" s="20">
        <v>13</v>
      </c>
      <c r="B31" s="28">
        <f ca="1">INDIRECT("Reading!A"&amp;3*ROW()-18)</f>
        <v>45455.757638888892</v>
      </c>
      <c r="C31" s="29" t="str">
        <f ca="1">INDIRECT("Reading!B"&amp;3*ROW()-18)</f>
        <v>T32</v>
      </c>
      <c r="D31" s="73">
        <f t="shared" ca="1" si="14"/>
        <v>0.80000000000000004</v>
      </c>
      <c r="E31" s="68">
        <f t="shared" ca="1" si="15"/>
        <v>0.8666666666666667</v>
      </c>
      <c r="F31" s="33">
        <f t="shared" ca="1" si="16"/>
        <v>0.93333333333333335</v>
      </c>
      <c r="G31" s="73">
        <f t="shared" ca="1" si="17"/>
        <v>0.76470588235294112</v>
      </c>
      <c r="H31" s="32">
        <f t="shared" ca="1" si="18"/>
        <v>0.70588235294117652</v>
      </c>
      <c r="I31" s="74">
        <f>AVERAGE(D31:F31)*30</f>
        <v>26</v>
      </c>
      <c r="J31" s="35">
        <f>AVERAGE(G31:H31)*30</f>
        <v>22.058823529411768</v>
      </c>
      <c r="K31" s="75">
        <f ca="1">INDIRECT("K"&amp;2)*INDIRECT("I"&amp;ROW())+(1-INDIRECT("K"&amp;2))*INDIRECT("k"&amp;ROW()-2)</f>
        <v>25.687950331430663</v>
      </c>
      <c r="L31" s="69">
        <f ca="1">INDIRECT("L"&amp;2)*INDIRECT("J"&amp;ROW())+(1-INDIRECT("L"&amp;2))*INDIRECT("L"&amp;ROW()-2)</f>
        <v>23.551401991570579</v>
      </c>
      <c r="M31" s="38">
        <f ca="1">AVERAGE(_xlfn._xlws.FILTER(INDIRECT("I7:I"&amp;ROW()),MOD(ROW(INDIRECT("I7:I"&amp;ROW())),2)=1))</f>
        <v>23.333333333333336</v>
      </c>
      <c r="N31" s="39">
        <f ca="1">AVERAGE(_xlfn._xlws.FILTER(INDIRECT("J7:J"&amp;ROW()),MOD(ROW(INDIRECT("J7:J"&amp;ROW())),2)=1))</f>
        <v>22.873303167420811</v>
      </c>
      <c r="O31" s="60">
        <f ca="1">INDIRECT("K4")*INDIRECT(ADDRESS(ROW()+1,COLUMN()))+(1-INDIRECT("K4"))*INDIRECT(ADDRESS(ROW()-2,COLUMN()))</f>
        <v>0.32080078125</v>
      </c>
      <c r="P31" s="61">
        <f ca="1">INDIRECT("K4")*INDIRECT(ADDRESS(ROW()+1,COLUMN()))+(1-INDIRECT("K4"))*INDIRECT(ADDRESS(ROW()-2,COLUMN()))</f>
        <v>0.081298828125</v>
      </c>
      <c r="Q31" s="61">
        <f ca="1">INDIRECT("K4")*INDIRECT(ADDRESS(ROW()+1,COLUMN()))+(1-INDIRECT("K4"))*INDIRECT(ADDRESS(ROW()-2,COLUMN()))</f>
        <v>0.056640625</v>
      </c>
      <c r="R31" s="61">
        <f ca="1">INDIRECT("K4")*INDIRECT(ADDRESS(ROW()+1,COLUMN()))+(1-INDIRECT("K4"))*INDIRECT(ADDRESS(ROW()-2,COLUMN()))</f>
        <v>0</v>
      </c>
      <c r="S31" s="61">
        <f ca="1">INDIRECT("K4")*INDIRECT(ADDRESS(ROW()+1,COLUMN()))+(1-INDIRECT("K4"))*INDIRECT(ADDRESS(ROW()-2,COLUMN()))</f>
        <v>0.8408203125</v>
      </c>
      <c r="T31" s="61">
        <f ca="1">INDIRECT("K4")*INDIRECT(ADDRESS(ROW()+1,COLUMN()))+(1-INDIRECT("K4"))*INDIRECT(ADDRESS(ROW()-2,COLUMN()))</f>
        <v>0</v>
      </c>
      <c r="U31" s="61">
        <f ca="1">INDIRECT("K4")*INDIRECT(ADDRESS(ROW()+1,COLUMN()))+(1-INDIRECT("K4"))*INDIRECT(ADDRESS(ROW()-2,COLUMN()))</f>
        <v>0.078125</v>
      </c>
      <c r="V31" s="61">
        <f ca="1">INDIRECT("K4")*INDIRECT(ADDRESS(ROW()+1,COLUMN()))+(1-INDIRECT("K4"))*INDIRECT(ADDRESS(ROW()-2,COLUMN()))</f>
        <v>0.51220703125</v>
      </c>
      <c r="W31" s="61">
        <f ca="1">INDIRECT("K4")*INDIRECT(ADDRESS(ROW()+1,COLUMN()))+(1-INDIRECT("K4"))*INDIRECT(ADDRESS(ROW()-2,COLUMN()))</f>
        <v>1.819091796875</v>
      </c>
      <c r="X31" s="61">
        <f ca="1">INDIRECT("K4")*INDIRECT(ADDRESS(ROW()+1,COLUMN()))+(1-INDIRECT("K4"))*INDIRECT(ADDRESS(ROW()-2,COLUMN()))</f>
        <v>0.83697916666666672</v>
      </c>
      <c r="Y31" s="62">
        <f ca="1">INDIRECT("K4")*INDIRECT(ADDRESS(ROW()+1,COLUMN()))+(1-INDIRECT("K4"))*INDIRECT(ADDRESS(ROW()-2,COLUMN()))</f>
        <v>28.097363281250001</v>
      </c>
      <c r="Z31" s="70">
        <f ca="1">INDIRECT("L4")*INDIRECT(ADDRESS(ROW()+1,COLUMN()))+(1-INDIRECT("L4"))*INDIRECT(ADDRESS(ROW()-2,COLUMN()))</f>
        <v>0.85888671875</v>
      </c>
      <c r="AA31" s="63">
        <f ca="1">INDIRECT("L4")*INDIRECT(ADDRESS(ROW()+1,COLUMN()))+(1-INDIRECT("L4"))*INDIRECT(ADDRESS(ROW()-2,COLUMN()))</f>
        <v>0.001220703125</v>
      </c>
      <c r="AB31" s="63">
        <f ca="1">INDIRECT("L4")*INDIRECT(ADDRESS(ROW()+1,COLUMN()))+(1-INDIRECT("L4"))*INDIRECT(ADDRESS(ROW()-2,COLUMN()))</f>
        <v>0.785400390625</v>
      </c>
      <c r="AC31" s="63">
        <f ca="1">INDIRECT("L4")*INDIRECT(ADDRESS(ROW()+1,COLUMN()))+(1-INDIRECT("L4"))*INDIRECT(ADDRESS(ROW()-2,COLUMN()))</f>
        <v>0</v>
      </c>
      <c r="AD31" s="63">
        <f ca="1">INDIRECT("L4")*INDIRECT(ADDRESS(ROW()+1,COLUMN()))+(1-INDIRECT("L4"))*INDIRECT(ADDRESS(ROW()-2,COLUMN()))</f>
        <v>0.266357421875</v>
      </c>
      <c r="AE31" s="63">
        <f ca="1">INDIRECT("L4")*INDIRECT(ADDRESS(ROW()+1,COLUMN()))+(1-INDIRECT("L4"))*INDIRECT(ADDRESS(ROW()-2,COLUMN()))</f>
        <v>0.048583984375</v>
      </c>
      <c r="AF31" s="63">
        <f ca="1">INDIRECT("L4")*INDIRECT(ADDRESS(ROW()+1,COLUMN()))+(1-INDIRECT("L4"))*INDIRECT(ADDRESS(ROW()-2,COLUMN()))</f>
        <v>0.79260971966911764</v>
      </c>
      <c r="AG31" s="64">
        <f ca="1">INDIRECT("L4")*INDIRECT(ADDRESS(ROW()+1,COLUMN()))+(1-INDIRECT("L4"))*INDIRECT(ADDRESS(ROW()-2,COLUMN()))</f>
        <v>0</v>
      </c>
      <c r="AH31" s="1"/>
      <c r="AI31" s="1"/>
    </row>
    <row r="32" ht="16.5">
      <c r="A32" s="20"/>
      <c r="B32" s="43"/>
      <c r="C32" s="44"/>
      <c r="D32" s="45">
        <f t="shared" ca="1" si="14"/>
        <v>34.25</v>
      </c>
      <c r="E32" s="46">
        <f t="shared" ca="1" si="15"/>
        <v>22.550000000000001</v>
      </c>
      <c r="F32" s="47">
        <f t="shared" ca="1" si="16"/>
        <v>25.666666666666668</v>
      </c>
      <c r="G32" s="45">
        <f t="shared" ca="1" si="17"/>
        <v>12.75</v>
      </c>
      <c r="H32" s="47">
        <f t="shared" ca="1" si="18"/>
        <v>11.166666666666666</v>
      </c>
      <c r="I32" s="51">
        <f>SUM(D32:F32)</f>
        <v>82.466666666666669</v>
      </c>
      <c r="J32" s="49">
        <f>SUM(G32:H32)</f>
        <v>23.916666666666664</v>
      </c>
      <c r="K32" s="71">
        <f ca="1">INDIRECT("K"&amp;3)*INDIRECT("I"&amp;ROW())+(1-INDIRECT("K"&amp;3))*INDIRECT("k"&amp;ROW()-2)</f>
        <v>75.543781377473707</v>
      </c>
      <c r="L32" s="72">
        <f ca="1">INDIRECT("L"&amp;3)*INDIRECT("J"&amp;ROW())+(1-INDIRECT("L"&amp;3))*INDIRECT("L"&amp;ROW()-2)</f>
        <v>22.761572363241825</v>
      </c>
      <c r="M32" s="51">
        <f ca="1">AVERAGE(_xlfn._xlws.FILTER(INDIRECT("I8:I"&amp;ROW()),MOD(ROW(INDIRECT("I8:I"&amp;ROW())),2)=0))</f>
        <v>80.614102564102566</v>
      </c>
      <c r="N32" s="49">
        <f ca="1">AVERAGE(_xlfn._xlws.FILTER(INDIRECT("J8:J"&amp;ROW()),MOD(ROW(INDIRECT("J8:J"&amp;ROW())),2)=0))</f>
        <v>22.723076923076924</v>
      </c>
      <c r="O32" s="59">
        <f ca="1">OFFSET(INDIRECT("Reading!"&amp;ADDRESS(3*ROW()-21,COLUMN())),0,8)</f>
        <v>0</v>
      </c>
      <c r="P32" s="55">
        <f ca="1">OFFSET(INDIRECT("Reading!"&amp;ADDRESS(3*ROW()-21,COLUMN())),0,8)</f>
        <v>0</v>
      </c>
      <c r="Q32" s="55">
        <f ca="1">OFFSET(INDIRECT("Reading!"&amp;ADDRESS(3*ROW()-21,COLUMN())),0,8)</f>
        <v>0</v>
      </c>
      <c r="R32" s="55">
        <f ca="1">OFFSET(INDIRECT("Reading!"&amp;ADDRESS(3*ROW()-21,COLUMN())),0,8)</f>
        <v>0</v>
      </c>
      <c r="S32" s="55">
        <f ca="1">OFFSET(INDIRECT("Reading!"&amp;ADDRESS(3*ROW()-21,COLUMN())),0,8)</f>
        <v>1</v>
      </c>
      <c r="T32" s="55">
        <f ca="1">OFFSET(INDIRECT("Reading!"&amp;ADDRESS(3*ROW()-21,COLUMN())),0,8)</f>
        <v>0</v>
      </c>
      <c r="U32" s="55">
        <f ca="1">OFFSET(INDIRECT("Reading!"&amp;ADDRESS(3*ROW()-21,COLUMN())),0,8)</f>
        <v>0</v>
      </c>
      <c r="V32" s="55">
        <f ca="1">OFFSET(INDIRECT("Reading!"&amp;ADDRESS(3*ROW()-21,COLUMN())),0,8)</f>
        <v>1</v>
      </c>
      <c r="W32" s="55">
        <f ca="1">OFFSET(INDIRECT("Reading!"&amp;ADDRESS(3*ROW()-21,COLUMN())),0,8)</f>
        <v>2</v>
      </c>
      <c r="X32" s="55">
        <f ca="1">OFFSET(INDIRECT("Reading!"&amp;ADDRESS(3*ROW()-21,COLUMN())),0,8)</f>
        <v>0.80000000000000004</v>
      </c>
      <c r="Y32" s="56">
        <f ca="1">OFFSET(INDIRECT("Reading!"&amp;ADDRESS(3*ROW()-21,COLUMN())),0,8)</f>
        <v>34.25</v>
      </c>
      <c r="Z32" s="59">
        <f ca="1">OFFSET(INDIRECT("Listening!"&amp;ADDRESS(2*ROW()-13,COLUMN())),0,0)</f>
        <v>1</v>
      </c>
      <c r="AA32" s="55">
        <f ca="1">OFFSET(INDIRECT("Listening!"&amp;ADDRESS(2*ROW()-13,COLUMN())),0,0)</f>
        <v>0</v>
      </c>
      <c r="AB32" s="55">
        <f ca="1">OFFSET(INDIRECT("Listening!"&amp;ADDRESS(2*ROW()-13,COLUMN())),0,0)</f>
        <v>1</v>
      </c>
      <c r="AC32" s="55">
        <f ca="1">OFFSET(INDIRECT("Listening!"&amp;ADDRESS(2*ROW()-13,COLUMN())),0,0)</f>
        <v>0</v>
      </c>
      <c r="AD32" s="55">
        <f ca="1">OFFSET(INDIRECT("Listening!"&amp;ADDRESS(2*ROW()-13,COLUMN())),0,0)</f>
        <v>0</v>
      </c>
      <c r="AE32" s="55">
        <f ca="1">OFFSET(INDIRECT("Listening!"&amp;ADDRESS(2*ROW()-13,COLUMN())),0,0)</f>
        <v>0</v>
      </c>
      <c r="AF32" s="55">
        <f ca="1">OFFSET(INDIRECT("Listening!"&amp;ADDRESS(2*ROW()-13,COLUMN())),0,0)</f>
        <v>0.76470588235294112</v>
      </c>
      <c r="AG32" s="56">
        <f ca="1">OFFSET(INDIRECT("Listening!"&amp;ADDRESS(2*ROW()-13,COLUMN())),0,0)</f>
        <v>0</v>
      </c>
      <c r="AH32" s="1"/>
      <c r="AI32" s="1"/>
    </row>
    <row r="33" ht="16.5">
      <c r="A33" s="20">
        <v>14</v>
      </c>
      <c r="B33" s="28">
        <f ca="1">INDIRECT("Reading!A"&amp;3*ROW()-18)</f>
        <v>45456.757638888892</v>
      </c>
      <c r="C33" s="29" t="str">
        <f ca="1">INDIRECT("Reading!B"&amp;3*ROW()-18)</f>
        <v>T33</v>
      </c>
      <c r="D33" s="73">
        <f t="shared" ca="1" si="14"/>
        <v>0.93333333333333335</v>
      </c>
      <c r="E33" s="68">
        <f t="shared" ca="1" si="15"/>
        <v>0.80000000000000004</v>
      </c>
      <c r="F33" s="33">
        <f t="shared" ca="1" si="16"/>
        <v>0.73333333333333328</v>
      </c>
      <c r="G33" s="73">
        <f t="shared" ca="1" si="17"/>
        <v>0.82352941176470584</v>
      </c>
      <c r="H33" s="32">
        <f t="shared" ca="1" si="18"/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 ca="1">INDIRECT("K"&amp;2)*INDIRECT("I"&amp;ROW())+(1-INDIRECT("K"&amp;2))*INDIRECT("k"&amp;ROW()-2)</f>
        <v>25.381565232001464</v>
      </c>
      <c r="L33" s="69">
        <f ca="1">INDIRECT("L"&amp;2)*INDIRECT("J"&amp;ROW())+(1-INDIRECT("L"&amp;2))*INDIRECT("L"&amp;ROW()-2)</f>
        <v>23.368334335275875</v>
      </c>
      <c r="M33" s="38">
        <f ca="1">AVERAGE(_xlfn._xlws.FILTER(INDIRECT("I7:I"&amp;ROW()),MOD(ROW(INDIRECT("I7:I"&amp;ROW())),2)=1))</f>
        <v>23.428571428571434</v>
      </c>
      <c r="N33" s="39">
        <f ca="1">AVERAGE(_xlfn._xlws.FILTER(INDIRECT("J7:J"&amp;ROW()),MOD(ROW(INDIRECT("J7:J"&amp;ROW())),2)=1))</f>
        <v>22.8781512605042</v>
      </c>
      <c r="O33" s="60">
        <f ca="1">INDIRECT("K4")*INDIRECT(ADDRESS(ROW()+1,COLUMN()))+(1-INDIRECT("K4"))*INDIRECT(ADDRESS(ROW()-2,COLUMN()))</f>
        <v>0.660400390625</v>
      </c>
      <c r="P33" s="61">
        <f ca="1">INDIRECT("K4")*INDIRECT(ADDRESS(ROW()+1,COLUMN()))+(1-INDIRECT("K4"))*INDIRECT(ADDRESS(ROW()-2,COLUMN()))</f>
        <v>0.0406494140625</v>
      </c>
      <c r="Q33" s="61">
        <f ca="1">INDIRECT("K4")*INDIRECT(ADDRESS(ROW()+1,COLUMN()))+(1-INDIRECT("K4"))*INDIRECT(ADDRESS(ROW()-2,COLUMN()))</f>
        <v>0.5283203125</v>
      </c>
      <c r="R33" s="61">
        <f ca="1">INDIRECT("K4")*INDIRECT(ADDRESS(ROW()+1,COLUMN()))+(1-INDIRECT("K4"))*INDIRECT(ADDRESS(ROW()-2,COLUMN()))</f>
        <v>0</v>
      </c>
      <c r="S33" s="61">
        <f ca="1">INDIRECT("K4")*INDIRECT(ADDRESS(ROW()+1,COLUMN()))+(1-INDIRECT("K4"))*INDIRECT(ADDRESS(ROW()-2,COLUMN()))</f>
        <v>0.92041015625</v>
      </c>
      <c r="T33" s="61">
        <f ca="1">INDIRECT("K4")*INDIRECT(ADDRESS(ROW()+1,COLUMN()))+(1-INDIRECT("K4"))*INDIRECT(ADDRESS(ROW()-2,COLUMN()))</f>
        <v>0</v>
      </c>
      <c r="U33" s="61">
        <f ca="1">INDIRECT("K4")*INDIRECT(ADDRESS(ROW()+1,COLUMN()))+(1-INDIRECT("K4"))*INDIRECT(ADDRESS(ROW()-2,COLUMN()))</f>
        <v>0.0390625</v>
      </c>
      <c r="V33" s="61">
        <f ca="1">INDIRECT("K4")*INDIRECT(ADDRESS(ROW()+1,COLUMN()))+(1-INDIRECT("K4"))*INDIRECT(ADDRESS(ROW()-2,COLUMN()))</f>
        <v>0.756103515625</v>
      </c>
      <c r="W33" s="61">
        <f ca="1">INDIRECT("K4")*INDIRECT(ADDRESS(ROW()+1,COLUMN()))+(1-INDIRECT("K4"))*INDIRECT(ADDRESS(ROW()-2,COLUMN()))</f>
        <v>0.9095458984375</v>
      </c>
      <c r="X33" s="61">
        <f ca="1">INDIRECT("K4")*INDIRECT(ADDRESS(ROW()+1,COLUMN()))+(1-INDIRECT("K4"))*INDIRECT(ADDRESS(ROW()-2,COLUMN()))</f>
        <v>0.88515625000000009</v>
      </c>
      <c r="Y33" s="62">
        <f ca="1">INDIRECT("K4")*INDIRECT(ADDRESS(ROW()+1,COLUMN()))+(1-INDIRECT("K4"))*INDIRECT(ADDRESS(ROW()-2,COLUMN()))</f>
        <v>29.873681640625001</v>
      </c>
      <c r="Z33" s="70">
        <f ca="1">INDIRECT("L4")*INDIRECT(ADDRESS(ROW()+1,COLUMN()))+(1-INDIRECT("L4"))*INDIRECT(ADDRESS(ROW()-2,COLUMN()))</f>
        <v>0.929443359375</v>
      </c>
      <c r="AA33" s="63">
        <f ca="1">INDIRECT("L4")*INDIRECT(ADDRESS(ROW()+1,COLUMN()))+(1-INDIRECT("L4"))*INDIRECT(ADDRESS(ROW()-2,COLUMN()))</f>
        <v>0.0006103515625</v>
      </c>
      <c r="AB33" s="63">
        <f ca="1">INDIRECT("L4")*INDIRECT(ADDRESS(ROW()+1,COLUMN()))+(1-INDIRECT("L4"))*INDIRECT(ADDRESS(ROW()-2,COLUMN()))</f>
        <v>0.8927001953125</v>
      </c>
      <c r="AC33" s="63">
        <f ca="1">INDIRECT("L4")*INDIRECT(ADDRESS(ROW()+1,COLUMN()))+(1-INDIRECT("L4"))*INDIRECT(ADDRESS(ROW()-2,COLUMN()))</f>
        <v>0</v>
      </c>
      <c r="AD33" s="63">
        <f ca="1">INDIRECT("L4")*INDIRECT(ADDRESS(ROW()+1,COLUMN()))+(1-INDIRECT("L4"))*INDIRECT(ADDRESS(ROW()-2,COLUMN()))</f>
        <v>0.1331787109375</v>
      </c>
      <c r="AE33" s="63">
        <f ca="1">INDIRECT("L4")*INDIRECT(ADDRESS(ROW()+1,COLUMN()))+(1-INDIRECT("L4"))*INDIRECT(ADDRESS(ROW()-2,COLUMN()))</f>
        <v>0.0242919921875</v>
      </c>
      <c r="AF33" s="63">
        <f ca="1">INDIRECT("L4")*INDIRECT(ADDRESS(ROW()+1,COLUMN()))+(1-INDIRECT("L4"))*INDIRECT(ADDRESS(ROW()-2,COLUMN()))</f>
        <v>0.80806956571691169</v>
      </c>
      <c r="AG33" s="64">
        <f ca="1">INDIRECT("L4")*INDIRECT(ADDRESS(ROW()+1,COLUMN()))+(1-INDIRECT("L4"))*INDIRECT(ADDRESS(ROW()-2,COLUMN()))</f>
        <v>0</v>
      </c>
      <c r="AH33" s="1"/>
      <c r="AI33" s="1"/>
    </row>
    <row r="34" ht="16.5">
      <c r="A34" s="20"/>
      <c r="B34" s="43"/>
      <c r="C34" s="44"/>
      <c r="D34" s="45">
        <f t="shared" ca="1" si="14"/>
        <v>31.649999999999999</v>
      </c>
      <c r="E34" s="46">
        <f t="shared" ca="1" si="15"/>
        <v>31.133333333333333</v>
      </c>
      <c r="F34" s="47">
        <f t="shared" ca="1" si="16"/>
        <v>27.899999999999999</v>
      </c>
      <c r="G34" s="45">
        <f t="shared" ca="1" si="17"/>
        <v>13.566666666666666</v>
      </c>
      <c r="H34" s="47">
        <f t="shared" ca="1" si="18"/>
        <v>10.316666666666666</v>
      </c>
      <c r="I34" s="51">
        <f>SUM(D34:F34)</f>
        <v>90.683333333333337</v>
      </c>
      <c r="J34" s="49">
        <f>SUM(G34:H34)</f>
        <v>23.883333333333333</v>
      </c>
      <c r="K34" s="71">
        <f ca="1">INDIRECT("K"&amp;3)*INDIRECT("I"&amp;ROW())+(1-INDIRECT("K"&amp;3))*INDIRECT("k"&amp;ROW()-2)</f>
        <v>80.0856469642316</v>
      </c>
      <c r="L34" s="72">
        <f ca="1">INDIRECT("L"&amp;3)*INDIRECT("J"&amp;ROW())+(1-INDIRECT("L"&amp;3))*INDIRECT("L"&amp;ROW()-2)</f>
        <v>23.098100654269277</v>
      </c>
      <c r="M34" s="51">
        <f ca="1">AVERAGE(_xlfn._xlws.FILTER(INDIRECT("I8:I"&amp;ROW()),MOD(ROW(INDIRECT("I8:I"&amp;ROW())),2)=0))</f>
        <v>81.333333333333343</v>
      </c>
      <c r="N34" s="49">
        <f ca="1">AVERAGE(_xlfn._xlws.FILTER(INDIRECT("J8:J"&amp;ROW()),MOD(ROW(INDIRECT("J8:J"&amp;ROW())),2)=0))</f>
        <v>22.805952380952384</v>
      </c>
      <c r="O34" s="59">
        <f ca="1">OFFSET(INDIRECT("Reading!"&amp;ADDRESS(3*ROW()-21,COLUMN())),0,8)</f>
        <v>1</v>
      </c>
      <c r="P34" s="55">
        <f ca="1">OFFSET(INDIRECT("Reading!"&amp;ADDRESS(3*ROW()-21,COLUMN())),0,8)</f>
        <v>0</v>
      </c>
      <c r="Q34" s="55">
        <f ca="1">OFFSET(INDIRECT("Reading!"&amp;ADDRESS(3*ROW()-21,COLUMN())),0,8)</f>
        <v>1</v>
      </c>
      <c r="R34" s="55">
        <f ca="1">OFFSET(INDIRECT("Reading!"&amp;ADDRESS(3*ROW()-21,COLUMN())),0,8)</f>
        <v>0</v>
      </c>
      <c r="S34" s="55">
        <f ca="1">OFFSET(INDIRECT("Reading!"&amp;ADDRESS(3*ROW()-21,COLUMN())),0,8)</f>
        <v>1</v>
      </c>
      <c r="T34" s="55">
        <f ca="1">OFFSET(INDIRECT("Reading!"&amp;ADDRESS(3*ROW()-21,COLUMN())),0,8)</f>
        <v>0</v>
      </c>
      <c r="U34" s="55">
        <f ca="1">OFFSET(INDIRECT("Reading!"&amp;ADDRESS(3*ROW()-21,COLUMN())),0,8)</f>
        <v>0</v>
      </c>
      <c r="V34" s="55">
        <f ca="1">OFFSET(INDIRECT("Reading!"&amp;ADDRESS(3*ROW()-21,COLUMN())),0,8)</f>
        <v>1</v>
      </c>
      <c r="W34" s="55">
        <f ca="1">OFFSET(INDIRECT("Reading!"&amp;ADDRESS(3*ROW()-21,COLUMN())),0,8)</f>
        <v>0</v>
      </c>
      <c r="X34" s="55">
        <f ca="1">OFFSET(INDIRECT("Reading!"&amp;ADDRESS(3*ROW()-21,COLUMN())),0,8)</f>
        <v>0.93333333333333335</v>
      </c>
      <c r="Y34" s="56">
        <f ca="1">OFFSET(INDIRECT("Reading!"&amp;ADDRESS(3*ROW()-21,COLUMN())),0,8)</f>
        <v>31.649999999999999</v>
      </c>
      <c r="Z34" s="59">
        <f ca="1">OFFSET(INDIRECT("Listening!"&amp;ADDRESS(2*ROW()-13,COLUMN())),0,0)</f>
        <v>1</v>
      </c>
      <c r="AA34" s="55">
        <f ca="1">OFFSET(INDIRECT("Listening!"&amp;ADDRESS(2*ROW()-13,COLUMN())),0,0)</f>
        <v>0</v>
      </c>
      <c r="AB34" s="55">
        <f ca="1">OFFSET(INDIRECT("Listening!"&amp;ADDRESS(2*ROW()-13,COLUMN())),0,0)</f>
        <v>1</v>
      </c>
      <c r="AC34" s="55">
        <f ca="1">OFFSET(INDIRECT("Listening!"&amp;ADDRESS(2*ROW()-13,COLUMN())),0,0)</f>
        <v>0</v>
      </c>
      <c r="AD34" s="55">
        <f ca="1">OFFSET(INDIRECT("Listening!"&amp;ADDRESS(2*ROW()-13,COLUMN())),0,0)</f>
        <v>0</v>
      </c>
      <c r="AE34" s="55">
        <f ca="1">OFFSET(INDIRECT("Listening!"&amp;ADDRESS(2*ROW()-13,COLUMN())),0,0)</f>
        <v>0</v>
      </c>
      <c r="AF34" s="55">
        <f ca="1">OFFSET(INDIRECT("Listening!"&amp;ADDRESS(2*ROW()-13,COLUMN())),0,0)</f>
        <v>0.82352941176470584</v>
      </c>
      <c r="AG34" s="56">
        <f ca="1">OFFSET(INDIRECT("Listening!"&amp;ADDRESS(2*ROW()-13,COLUMN())),0,0)</f>
        <v>0</v>
      </c>
      <c r="AH34" s="1"/>
      <c r="AI34" s="1"/>
    </row>
    <row r="35" ht="16.5">
      <c r="A35" s="20">
        <v>15</v>
      </c>
      <c r="B35" s="28">
        <f ca="1">INDIRECT("Reading!A"&amp;3*ROW()-18)</f>
        <v>45460.757638888892</v>
      </c>
      <c r="C35" s="29" t="str">
        <f ca="1">INDIRECT("Reading!B"&amp;3*ROW()-18)</f>
        <v>T34</v>
      </c>
      <c r="D35" s="73">
        <f t="shared" ca="1" si="14"/>
        <v>0.93333333333333335</v>
      </c>
      <c r="E35" s="68">
        <f t="shared" ca="1" si="15"/>
        <v>0.8666666666666667</v>
      </c>
      <c r="F35" s="33">
        <f t="shared" ca="1" si="16"/>
        <v>0.8666666666666667</v>
      </c>
      <c r="G35" s="73">
        <f t="shared" ca="1" si="17"/>
        <v>0.82352941176470584</v>
      </c>
      <c r="H35" s="32">
        <f t="shared" ca="1" si="18"/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 ca="1">INDIRECT("K"&amp;2)*INDIRECT("I"&amp;ROW())+(1-INDIRECT("K"&amp;2))*INDIRECT("k"&amp;ROW()-2)</f>
        <v>25.767095662401022</v>
      </c>
      <c r="L35" s="69">
        <f ca="1">INDIRECT("L"&amp;2)*INDIRECT("J"&amp;ROW())+(1-INDIRECT("L"&amp;2))*INDIRECT("L"&amp;ROW()-2)</f>
        <v>23.240186975869584</v>
      </c>
      <c r="M35" s="38">
        <f ca="1">AVERAGE(_xlfn._xlws.FILTER(INDIRECT("I7:I"&amp;ROW()),MOD(ROW(INDIRECT("I7:I"&amp;ROW())),2)=1))</f>
        <v>23.644444444444449</v>
      </c>
      <c r="N35" s="39">
        <f ca="1">AVERAGE(_xlfn._xlws.FILTER(INDIRECT("J7:J"&amp;ROW()),MOD(ROW(INDIRECT("J7:J"&amp;ROW())),2)=1))</f>
        <v>22.882352941176467</v>
      </c>
      <c r="O35" s="60">
        <f ca="1">INDIRECT("K4")*INDIRECT(ADDRESS(ROW()+1,COLUMN()))+(1-INDIRECT("K4"))*INDIRECT(ADDRESS(ROW()-2,COLUMN()))</f>
        <v>0.3302001953125</v>
      </c>
      <c r="P35" s="61">
        <f ca="1">INDIRECT("K4")*INDIRECT(ADDRESS(ROW()+1,COLUMN()))+(1-INDIRECT("K4"))*INDIRECT(ADDRESS(ROW()-2,COLUMN()))</f>
        <v>0.52032470703125</v>
      </c>
      <c r="Q35" s="61">
        <f ca="1">INDIRECT("K4")*INDIRECT(ADDRESS(ROW()+1,COLUMN()))+(1-INDIRECT("K4"))*INDIRECT(ADDRESS(ROW()-2,COLUMN()))</f>
        <v>0.26416015625</v>
      </c>
      <c r="R35" s="61">
        <f ca="1">INDIRECT("K4")*INDIRECT(ADDRESS(ROW()+1,COLUMN()))+(1-INDIRECT("K4"))*INDIRECT(ADDRESS(ROW()-2,COLUMN()))</f>
        <v>0</v>
      </c>
      <c r="S35" s="61">
        <f ca="1">INDIRECT("K4")*INDIRECT(ADDRESS(ROW()+1,COLUMN()))+(1-INDIRECT("K4"))*INDIRECT(ADDRESS(ROW()-2,COLUMN()))</f>
        <v>0.460205078125</v>
      </c>
      <c r="T35" s="61">
        <f ca="1">INDIRECT("K4")*INDIRECT(ADDRESS(ROW()+1,COLUMN()))+(1-INDIRECT("K4"))*INDIRECT(ADDRESS(ROW()-2,COLUMN()))</f>
        <v>0</v>
      </c>
      <c r="U35" s="61">
        <f ca="1">INDIRECT("K4")*INDIRECT(ADDRESS(ROW()+1,COLUMN()))+(1-INDIRECT("K4"))*INDIRECT(ADDRESS(ROW()-2,COLUMN()))</f>
        <v>0.51953125</v>
      </c>
      <c r="V35" s="61">
        <f ca="1">INDIRECT("K4")*INDIRECT(ADDRESS(ROW()+1,COLUMN()))+(1-INDIRECT("K4"))*INDIRECT(ADDRESS(ROW()-2,COLUMN()))</f>
        <v>0.3780517578125</v>
      </c>
      <c r="W35" s="61">
        <f ca="1">INDIRECT("K4")*INDIRECT(ADDRESS(ROW()+1,COLUMN()))+(1-INDIRECT("K4"))*INDIRECT(ADDRESS(ROW()-2,COLUMN()))</f>
        <v>0.45477294921875</v>
      </c>
      <c r="X35" s="61">
        <f ca="1">INDIRECT("K4")*INDIRECT(ADDRESS(ROW()+1,COLUMN()))+(1-INDIRECT("K4"))*INDIRECT(ADDRESS(ROW()-2,COLUMN()))</f>
        <v>0.90924479166666672</v>
      </c>
      <c r="Y35" s="62">
        <f ca="1">INDIRECT("K4")*INDIRECT(ADDRESS(ROW()+1,COLUMN()))+(1-INDIRECT("K4"))*INDIRECT(ADDRESS(ROW()-2,COLUMN()))</f>
        <v>27.370174153645834</v>
      </c>
      <c r="Z35" s="70">
        <f ca="1">INDIRECT("L4")*INDIRECT(ADDRESS(ROW()+1,COLUMN()))+(1-INDIRECT("L4"))*INDIRECT(ADDRESS(ROW()-2,COLUMN()))</f>
        <v>0.9647216796875</v>
      </c>
      <c r="AA35" s="63">
        <f ca="1">INDIRECT("L4")*INDIRECT(ADDRESS(ROW()+1,COLUMN()))+(1-INDIRECT("L4"))*INDIRECT(ADDRESS(ROW()-2,COLUMN()))</f>
        <v>0.00030517578125</v>
      </c>
      <c r="AB35" s="63">
        <f ca="1">INDIRECT("L4")*INDIRECT(ADDRESS(ROW()+1,COLUMN()))+(1-INDIRECT("L4"))*INDIRECT(ADDRESS(ROW()-2,COLUMN()))</f>
        <v>0.94635009765625</v>
      </c>
      <c r="AC35" s="63">
        <f ca="1">INDIRECT("L4")*INDIRECT(ADDRESS(ROW()+1,COLUMN()))+(1-INDIRECT("L4"))*INDIRECT(ADDRESS(ROW()-2,COLUMN()))</f>
        <v>0</v>
      </c>
      <c r="AD35" s="63">
        <f ca="1">INDIRECT("L4")*INDIRECT(ADDRESS(ROW()+1,COLUMN()))+(1-INDIRECT("L4"))*INDIRECT(ADDRESS(ROW()-2,COLUMN()))</f>
        <v>0.56658935546875</v>
      </c>
      <c r="AE35" s="63">
        <f ca="1">INDIRECT("L4")*INDIRECT(ADDRESS(ROW()+1,COLUMN()))+(1-INDIRECT("L4"))*INDIRECT(ADDRESS(ROW()-2,COLUMN()))</f>
        <v>0.51214599609375</v>
      </c>
      <c r="AF35" s="63">
        <f ca="1">INDIRECT("L4")*INDIRECT(ADDRESS(ROW()+1,COLUMN()))+(1-INDIRECT("L4"))*INDIRECT(ADDRESS(ROW()-2,COLUMN()))</f>
        <v>0.81579948874080876</v>
      </c>
      <c r="AG35" s="64">
        <f ca="1">INDIRECT("L4")*INDIRECT(ADDRESS(ROW()+1,COLUMN()))+(1-INDIRECT("L4"))*INDIRECT(ADDRESS(ROW()-2,COLUMN()))</f>
        <v>0</v>
      </c>
      <c r="AH35" s="1"/>
      <c r="AI35" s="1"/>
    </row>
    <row r="36" ht="16.5">
      <c r="A36" s="20"/>
      <c r="B36" s="43"/>
      <c r="C36" s="44"/>
      <c r="D36" s="45">
        <f t="shared" ca="1" si="14"/>
        <v>24.866666666666667</v>
      </c>
      <c r="E36" s="46">
        <f t="shared" ca="1" si="15"/>
        <v>22.666666666666668</v>
      </c>
      <c r="F36" s="47">
        <f t="shared" ca="1" si="16"/>
        <v>24.850000000000001</v>
      </c>
      <c r="G36" s="45">
        <f t="shared" ca="1" si="17"/>
        <v>9.5666666666666664</v>
      </c>
      <c r="H36" s="47">
        <f t="shared" ca="1" si="18"/>
        <v>11.133333333333333</v>
      </c>
      <c r="I36" s="51">
        <f>SUM(D36:F36)</f>
        <v>72.383333333333326</v>
      </c>
      <c r="J36" s="49">
        <f>SUM(G36:H36)</f>
        <v>20.699999999999999</v>
      </c>
      <c r="K36" s="71">
        <f ca="1">INDIRECT("K"&amp;3)*INDIRECT("I"&amp;ROW())+(1-INDIRECT("K"&amp;3))*INDIRECT("k"&amp;ROW()-2)</f>
        <v>77.774952874962111</v>
      </c>
      <c r="L36" s="72">
        <f ca="1">INDIRECT("L"&amp;3)*INDIRECT("J"&amp;ROW())+(1-INDIRECT("L"&amp;3))*INDIRECT("L"&amp;ROW()-2)</f>
        <v>22.378670457988495</v>
      </c>
      <c r="M36" s="51">
        <f ca="1">AVERAGE(_xlfn._xlws.FILTER(INDIRECT("I8:I"&amp;ROW()),MOD(ROW(INDIRECT("I8:I"&amp;ROW())),2)=0))</f>
        <v>80.736666666666679</v>
      </c>
      <c r="N36" s="49">
        <f ca="1">AVERAGE(_xlfn._xlws.FILTER(INDIRECT("J8:J"&amp;ROW()),MOD(ROW(INDIRECT("J8:J"&amp;ROW())),2)=0))</f>
        <v>22.665555555555557</v>
      </c>
      <c r="O36" s="59">
        <f ca="1">OFFSET(INDIRECT("Reading!"&amp;ADDRESS(3*ROW()-21,COLUMN())),0,8)</f>
        <v>0</v>
      </c>
      <c r="P36" s="55">
        <f ca="1">OFFSET(INDIRECT("Reading!"&amp;ADDRESS(3*ROW()-21,COLUMN())),0,8)</f>
        <v>1</v>
      </c>
      <c r="Q36" s="55">
        <f ca="1">OFFSET(INDIRECT("Reading!"&amp;ADDRESS(3*ROW()-21,COLUMN())),0,8)</f>
        <v>0</v>
      </c>
      <c r="R36" s="55">
        <f ca="1">OFFSET(INDIRECT("Reading!"&amp;ADDRESS(3*ROW()-21,COLUMN())),0,8)</f>
        <v>0</v>
      </c>
      <c r="S36" s="55">
        <f ca="1">OFFSET(INDIRECT("Reading!"&amp;ADDRESS(3*ROW()-21,COLUMN())),0,8)</f>
        <v>0</v>
      </c>
      <c r="T36" s="55">
        <f ca="1">OFFSET(INDIRECT("Reading!"&amp;ADDRESS(3*ROW()-21,COLUMN())),0,8)</f>
        <v>0</v>
      </c>
      <c r="U36" s="55">
        <f ca="1">OFFSET(INDIRECT("Reading!"&amp;ADDRESS(3*ROW()-21,COLUMN())),0,8)</f>
        <v>1</v>
      </c>
      <c r="V36" s="55">
        <f ca="1">OFFSET(INDIRECT("Reading!"&amp;ADDRESS(3*ROW()-21,COLUMN())),0,8)</f>
        <v>0</v>
      </c>
      <c r="W36" s="55">
        <f ca="1">OFFSET(INDIRECT("Reading!"&amp;ADDRESS(3*ROW()-21,COLUMN())),0,8)</f>
        <v>0</v>
      </c>
      <c r="X36" s="55">
        <f ca="1">OFFSET(INDIRECT("Reading!"&amp;ADDRESS(3*ROW()-21,COLUMN())),0,8)</f>
        <v>0.93333333333333335</v>
      </c>
      <c r="Y36" s="56">
        <f ca="1">OFFSET(INDIRECT("Reading!"&amp;ADDRESS(3*ROW()-21,COLUMN())),0,8)</f>
        <v>24.866666666666667</v>
      </c>
      <c r="Z36" s="59">
        <f ca="1">OFFSET(INDIRECT("Listening!"&amp;ADDRESS(2*ROW()-13,COLUMN())),0,0)</f>
        <v>1</v>
      </c>
      <c r="AA36" s="55">
        <f ca="1">OFFSET(INDIRECT("Listening!"&amp;ADDRESS(2*ROW()-13,COLUMN())),0,0)</f>
        <v>0</v>
      </c>
      <c r="AB36" s="55">
        <f ca="1">OFFSET(INDIRECT("Listening!"&amp;ADDRESS(2*ROW()-13,COLUMN())),0,0)</f>
        <v>1</v>
      </c>
      <c r="AC36" s="55">
        <f ca="1">OFFSET(INDIRECT("Listening!"&amp;ADDRESS(2*ROW()-13,COLUMN())),0,0)</f>
        <v>0</v>
      </c>
      <c r="AD36" s="55">
        <f ca="1">OFFSET(INDIRECT("Listening!"&amp;ADDRESS(2*ROW()-13,COLUMN())),0,0)</f>
        <v>1</v>
      </c>
      <c r="AE36" s="55">
        <f ca="1">OFFSET(INDIRECT("Listening!"&amp;ADDRESS(2*ROW()-13,COLUMN())),0,0)</f>
        <v>1</v>
      </c>
      <c r="AF36" s="55">
        <f ca="1">OFFSET(INDIRECT("Listening!"&amp;ADDRESS(2*ROW()-13,COLUMN())),0,0)</f>
        <v>0.82352941176470584</v>
      </c>
      <c r="AG36" s="56">
        <f ca="1">OFFSET(INDIRECT("Listening!"&amp;ADDRESS(2*ROW()-13,COLUMN())),0,0)</f>
        <v>0</v>
      </c>
      <c r="AH36" s="1"/>
      <c r="AI36" s="1"/>
    </row>
    <row r="37" ht="16.5">
      <c r="A37" s="20">
        <v>16</v>
      </c>
      <c r="B37" s="28">
        <f ca="1">INDIRECT("Reading!A"&amp;3*ROW()-18)</f>
        <v>45461.882638888892</v>
      </c>
      <c r="C37" s="29" t="str">
        <f ca="1">INDIRECT("Reading!B"&amp;3*ROW()-18)</f>
        <v>T35</v>
      </c>
      <c r="D37" s="73">
        <f t="shared" ca="1" si="14"/>
        <v>0.80000000000000004</v>
      </c>
      <c r="E37" s="68">
        <f t="shared" ca="1" si="15"/>
        <v>0.80000000000000004</v>
      </c>
      <c r="F37" s="33">
        <f t="shared" ca="1" si="16"/>
        <v>0.93333333333333335</v>
      </c>
      <c r="G37" s="73">
        <f t="shared" ca="1" si="17"/>
        <v>0.70588235294117652</v>
      </c>
      <c r="H37" s="32">
        <f t="shared" ca="1" si="18"/>
        <v>0.88235294117647056</v>
      </c>
      <c r="I37" s="34">
        <f>AVERAGE(D37:F37)*30</f>
        <v>25.333333333333332</v>
      </c>
      <c r="J37" s="35">
        <f>AVERAGE(G37:H37)*30</f>
        <v>23.823529411764707</v>
      </c>
      <c r="K37" s="75">
        <f ca="1">INDIRECT("K"&amp;2)*INDIRECT("I"&amp;ROW())+(1-INDIRECT("K"&amp;2))*INDIRECT("k"&amp;ROW()-2)</f>
        <v>25.636966963680713</v>
      </c>
      <c r="L37" s="69">
        <f ca="1">INDIRECT("L"&amp;2)*INDIRECT("J"&amp;ROW())+(1-INDIRECT("L"&amp;2))*INDIRECT("L"&amp;ROW()-2)</f>
        <v>23.41518970663812</v>
      </c>
      <c r="M37" s="38">
        <f ca="1">AVERAGE(_xlfn._xlws.FILTER(INDIRECT("I7:I"&amp;ROW()),MOD(ROW(INDIRECT("I7:I"&amp;ROW())),2)=1))</f>
        <v>23.750000000000004</v>
      </c>
      <c r="N37" s="39">
        <f ca="1">AVERAGE(_xlfn._xlws.FILTER(INDIRECT("J7:J"&amp;ROW()),MOD(ROW(INDIRECT("J7:J"&amp;ROW())),2)=1))</f>
        <v>22.941176470588232</v>
      </c>
      <c r="O37" s="60">
        <f ca="1">INDIRECT("K4")*INDIRECT(ADDRESS(ROW()+1,COLUMN()))+(1-INDIRECT("K4"))*INDIRECT(ADDRESS(ROW()-2,COLUMN()))</f>
        <v>0.16510009765625</v>
      </c>
      <c r="P37" s="61">
        <f ca="1">INDIRECT("K4")*INDIRECT(ADDRESS(ROW()+1,COLUMN()))+(1-INDIRECT("K4"))*INDIRECT(ADDRESS(ROW()-2,COLUMN()))</f>
        <v>0.760162353515625</v>
      </c>
      <c r="Q37" s="61">
        <f ca="1">INDIRECT("K4")*INDIRECT(ADDRESS(ROW()+1,COLUMN()))+(1-INDIRECT("K4"))*INDIRECT(ADDRESS(ROW()-2,COLUMN()))</f>
        <v>0.132080078125</v>
      </c>
      <c r="R37" s="61">
        <f ca="1">INDIRECT("K4")*INDIRECT(ADDRESS(ROW()+1,COLUMN()))+(1-INDIRECT("K4"))*INDIRECT(ADDRESS(ROW()-2,COLUMN()))</f>
        <v>0</v>
      </c>
      <c r="S37" s="61">
        <f ca="1">INDIRECT("K4")*INDIRECT(ADDRESS(ROW()+1,COLUMN()))+(1-INDIRECT("K4"))*INDIRECT(ADDRESS(ROW()-2,COLUMN()))</f>
        <v>1.2301025390625</v>
      </c>
      <c r="T37" s="61">
        <f ca="1">INDIRECT("K4")*INDIRECT(ADDRESS(ROW()+1,COLUMN()))+(1-INDIRECT("K4"))*INDIRECT(ADDRESS(ROW()-2,COLUMN()))</f>
        <v>0</v>
      </c>
      <c r="U37" s="61">
        <f ca="1">INDIRECT("K4")*INDIRECT(ADDRESS(ROW()+1,COLUMN()))+(1-INDIRECT("K4"))*INDIRECT(ADDRESS(ROW()-2,COLUMN()))</f>
        <v>0.259765625</v>
      </c>
      <c r="V37" s="61">
        <f ca="1">INDIRECT("K4")*INDIRECT(ADDRESS(ROW()+1,COLUMN()))+(1-INDIRECT("K4"))*INDIRECT(ADDRESS(ROW()-2,COLUMN()))</f>
        <v>0.18902587890625</v>
      </c>
      <c r="W37" s="61">
        <f ca="1">INDIRECT("K4")*INDIRECT(ADDRESS(ROW()+1,COLUMN()))+(1-INDIRECT("K4"))*INDIRECT(ADDRESS(ROW()-2,COLUMN()))</f>
        <v>0.727386474609375</v>
      </c>
      <c r="X37" s="61">
        <f ca="1">INDIRECT("K4")*INDIRECT(ADDRESS(ROW()+1,COLUMN()))+(1-INDIRECT("K4"))*INDIRECT(ADDRESS(ROW()-2,COLUMN()))</f>
        <v>0.85462239583333344</v>
      </c>
      <c r="Y37" s="62">
        <f ca="1">INDIRECT("K4")*INDIRECT(ADDRESS(ROW()+1,COLUMN()))+(1-INDIRECT("K4"))*INDIRECT(ADDRESS(ROW()-2,COLUMN()))</f>
        <v>26.185087076822917</v>
      </c>
      <c r="Z37" s="70">
        <f ca="1">INDIRECT("L4")*INDIRECT(ADDRESS(ROW()+1,COLUMN()))+(1-INDIRECT("L4"))*INDIRECT(ADDRESS(ROW()-2,COLUMN()))</f>
        <v>1.48236083984375</v>
      </c>
      <c r="AA37" s="63">
        <f ca="1">INDIRECT("L4")*INDIRECT(ADDRESS(ROW()+1,COLUMN()))+(1-INDIRECT("L4"))*INDIRECT(ADDRESS(ROW()-2,COLUMN()))</f>
        <v>0.500152587890625</v>
      </c>
      <c r="AB37" s="63">
        <f ca="1">INDIRECT("L4")*INDIRECT(ADDRESS(ROW()+1,COLUMN()))+(1-INDIRECT("L4"))*INDIRECT(ADDRESS(ROW()-2,COLUMN()))</f>
        <v>0.473175048828125</v>
      </c>
      <c r="AC37" s="63">
        <f ca="1">INDIRECT("L4")*INDIRECT(ADDRESS(ROW()+1,COLUMN()))+(1-INDIRECT("L4"))*INDIRECT(ADDRESS(ROW()-2,COLUMN()))</f>
        <v>0</v>
      </c>
      <c r="AD37" s="63">
        <f ca="1">INDIRECT("L4")*INDIRECT(ADDRESS(ROW()+1,COLUMN()))+(1-INDIRECT("L4"))*INDIRECT(ADDRESS(ROW()-2,COLUMN()))</f>
        <v>0.283294677734375</v>
      </c>
      <c r="AE37" s="63">
        <f ca="1">INDIRECT("L4")*INDIRECT(ADDRESS(ROW()+1,COLUMN()))+(1-INDIRECT("L4"))*INDIRECT(ADDRESS(ROW()-2,COLUMN()))</f>
        <v>0.256072998046875</v>
      </c>
      <c r="AF37" s="63">
        <f ca="1">INDIRECT("L4")*INDIRECT(ADDRESS(ROW()+1,COLUMN()))+(1-INDIRECT("L4"))*INDIRECT(ADDRESS(ROW()-2,COLUMN()))</f>
        <v>0.76084092084099264</v>
      </c>
      <c r="AG37" s="64">
        <f ca="1">INDIRECT("L4")*INDIRECT(ADDRESS(ROW()+1,COLUMN()))+(1-INDIRECT("L4"))*INDIRECT(ADDRESS(ROW()-2,COLUMN()))</f>
        <v>0</v>
      </c>
      <c r="AH37" s="1"/>
      <c r="AI37" s="1"/>
    </row>
    <row r="38" ht="16.5">
      <c r="A38" s="20"/>
      <c r="B38" s="43"/>
      <c r="C38" s="44"/>
      <c r="D38" s="45">
        <f t="shared" ca="1" si="14"/>
        <v>25</v>
      </c>
      <c r="E38" s="46">
        <f t="shared" ca="1" si="15"/>
        <v>20.716666666666665</v>
      </c>
      <c r="F38" s="47">
        <f t="shared" ca="1" si="16"/>
        <v>19.116666666666667</v>
      </c>
      <c r="G38" s="45">
        <f t="shared" ca="1" si="17"/>
        <v>11.1</v>
      </c>
      <c r="H38" s="47">
        <f t="shared" ca="1" si="18"/>
        <v>10.766666666666667</v>
      </c>
      <c r="I38" s="51">
        <f>SUM(D38:F38)</f>
        <v>64.833333333333343</v>
      </c>
      <c r="J38" s="49">
        <f>SUM(G38:H38)</f>
        <v>21.866666666666667</v>
      </c>
      <c r="K38" s="71">
        <f ca="1">INDIRECT("K"&amp;3)*INDIRECT("I"&amp;ROW())+(1-INDIRECT("K"&amp;3))*INDIRECT("k"&amp;ROW()-2)</f>
        <v>73.892467012473475</v>
      </c>
      <c r="L38" s="72">
        <f ca="1">INDIRECT("L"&amp;3)*INDIRECT("J"&amp;ROW())+(1-INDIRECT("L"&amp;3))*INDIRECT("L"&amp;ROW()-2)</f>
        <v>22.225069320591945</v>
      </c>
      <c r="M38" s="51">
        <f ca="1">AVERAGE(_xlfn._xlws.FILTER(INDIRECT("I8:I"&amp;ROW()),MOD(ROW(INDIRECT("I8:I"&amp;ROW())),2)=0))</f>
        <v>79.74270833333334</v>
      </c>
      <c r="N38" s="49">
        <f ca="1">AVERAGE(_xlfn._xlws.FILTER(INDIRECT("J8:J"&amp;ROW()),MOD(ROW(INDIRECT("J8:J"&amp;ROW())),2)=0))</f>
        <v>22.615625000000001</v>
      </c>
      <c r="O38" s="59">
        <f ca="1">OFFSET(INDIRECT("Reading!"&amp;ADDRESS(3*ROW()-21,COLUMN())),0,8)</f>
        <v>0</v>
      </c>
      <c r="P38" s="55">
        <f ca="1">OFFSET(INDIRECT("Reading!"&amp;ADDRESS(3*ROW()-21,COLUMN())),0,8)</f>
        <v>1</v>
      </c>
      <c r="Q38" s="55">
        <f ca="1">OFFSET(INDIRECT("Reading!"&amp;ADDRESS(3*ROW()-21,COLUMN())),0,8)</f>
        <v>0</v>
      </c>
      <c r="R38" s="55">
        <f ca="1">OFFSET(INDIRECT("Reading!"&amp;ADDRESS(3*ROW()-21,COLUMN())),0,8)</f>
        <v>0</v>
      </c>
      <c r="S38" s="55">
        <f ca="1">OFFSET(INDIRECT("Reading!"&amp;ADDRESS(3*ROW()-21,COLUMN())),0,8)</f>
        <v>2</v>
      </c>
      <c r="T38" s="55">
        <f ca="1">OFFSET(INDIRECT("Reading!"&amp;ADDRESS(3*ROW()-21,COLUMN())),0,8)</f>
        <v>0</v>
      </c>
      <c r="U38" s="55">
        <f ca="1">OFFSET(INDIRECT("Reading!"&amp;ADDRESS(3*ROW()-21,COLUMN())),0,8)</f>
        <v>0</v>
      </c>
      <c r="V38" s="55">
        <f ca="1">OFFSET(INDIRECT("Reading!"&amp;ADDRESS(3*ROW()-21,COLUMN())),0,8)</f>
        <v>0</v>
      </c>
      <c r="W38" s="55">
        <f ca="1">OFFSET(INDIRECT("Reading!"&amp;ADDRESS(3*ROW()-21,COLUMN())),0,8)</f>
        <v>1</v>
      </c>
      <c r="X38" s="55">
        <f ca="1">OFFSET(INDIRECT("Reading!"&amp;ADDRESS(3*ROW()-21,COLUMN())),0,8)</f>
        <v>0.80000000000000004</v>
      </c>
      <c r="Y38" s="56">
        <f ca="1">OFFSET(INDIRECT("Reading!"&amp;ADDRESS(3*ROW()-21,COLUMN())),0,8)</f>
        <v>25</v>
      </c>
      <c r="Z38" s="59">
        <f ca="1">OFFSET(INDIRECT("Listening!"&amp;ADDRESS(2*ROW()-13,COLUMN())),0,0)</f>
        <v>2</v>
      </c>
      <c r="AA38" s="55">
        <f ca="1">OFFSET(INDIRECT("Listening!"&amp;ADDRESS(2*ROW()-13,COLUMN())),0,0)</f>
        <v>1</v>
      </c>
      <c r="AB38" s="55">
        <f ca="1">OFFSET(INDIRECT("Listening!"&amp;ADDRESS(2*ROW()-13,COLUMN())),0,0)</f>
        <v>0</v>
      </c>
      <c r="AC38" s="55">
        <f ca="1">OFFSET(INDIRECT("Listening!"&amp;ADDRESS(2*ROW()-13,COLUMN())),0,0)</f>
        <v>0</v>
      </c>
      <c r="AD38" s="55">
        <f ca="1">OFFSET(INDIRECT("Listening!"&amp;ADDRESS(2*ROW()-13,COLUMN())),0,0)</f>
        <v>0</v>
      </c>
      <c r="AE38" s="55">
        <f ca="1">OFFSET(INDIRECT("Listening!"&amp;ADDRESS(2*ROW()-13,COLUMN())),0,0)</f>
        <v>0</v>
      </c>
      <c r="AF38" s="55">
        <f ca="1">OFFSET(INDIRECT("Listening!"&amp;ADDRESS(2*ROW()-13,COLUMN())),0,0)</f>
        <v>0.70588235294117652</v>
      </c>
      <c r="AG38" s="56">
        <f ca="1">OFFSET(INDIRECT("Listening!"&amp;ADDRESS(2*ROW()-13,COLUMN())),0,0)</f>
        <v>0</v>
      </c>
      <c r="AH38" s="1"/>
      <c r="AI38" s="1"/>
    </row>
    <row r="39" ht="16.5">
      <c r="A39" s="20">
        <v>17</v>
      </c>
      <c r="B39" s="28">
        <f ca="1">INDIRECT("Reading!A"&amp;3*ROW()-18)</f>
        <v>45478.674305555556</v>
      </c>
      <c r="C39" s="29" t="str">
        <f ca="1">INDIRECT("Reading!B"&amp;3*ROW()-18)</f>
        <v>T36</v>
      </c>
      <c r="D39" s="73">
        <f t="shared" ca="1" si="14"/>
        <v>0.8666666666666667</v>
      </c>
      <c r="E39" s="68">
        <f t="shared" ca="1" si="15"/>
        <v>0.73333333333333328</v>
      </c>
      <c r="F39" s="33">
        <f t="shared" ca="1" si="16"/>
        <v>0.59999999999999998</v>
      </c>
      <c r="G39" s="73">
        <f t="shared" ca="1" si="17"/>
        <v>0.76470588235294112</v>
      </c>
      <c r="H39" s="32">
        <f t="shared" ca="1" si="18"/>
        <v>0.88235294117647056</v>
      </c>
      <c r="I39" s="34">
        <f>AVERAGE(D39:F39)*30</f>
        <v>22</v>
      </c>
      <c r="J39" s="35">
        <f>AVERAGE(G39:H39)*30</f>
        <v>24.705882352941174</v>
      </c>
      <c r="K39" s="75">
        <f ca="1">INDIRECT("K"&amp;2)*INDIRECT("I"&amp;ROW())+(1-INDIRECT("K"&amp;2))*INDIRECT("k"&amp;ROW()-2)</f>
        <v>24.5458768745765</v>
      </c>
      <c r="L39" s="69">
        <f ca="1">INDIRECT("L"&amp;2)*INDIRECT("J"&amp;ROW())+(1-INDIRECT("L"&amp;2))*INDIRECT("L"&amp;ROW()-2)</f>
        <v>23.802397500529036</v>
      </c>
      <c r="M39" s="38">
        <f ca="1">AVERAGE(_xlfn._xlws.FILTER(INDIRECT("I7:I"&amp;ROW()),MOD(ROW(INDIRECT("I7:I"&amp;ROW())),2)=1))</f>
        <v>23.647058823529417</v>
      </c>
      <c r="N39" s="39">
        <f ca="1">AVERAGE(_xlfn._xlws.FILTER(INDIRECT("J7:J"&amp;ROW()),MOD(ROW(INDIRECT("J7:J"&amp;ROW())),2)=1))</f>
        <v>23.044982698961935</v>
      </c>
      <c r="O39" s="60">
        <f ca="1">INDIRECT("K4")*INDIRECT(ADDRESS(ROW()+1,COLUMN()))+(1-INDIRECT("K4"))*INDIRECT(ADDRESS(ROW()-2,COLUMN()))</f>
        <v>0.082550048828125</v>
      </c>
      <c r="P39" s="61">
        <f ca="1">INDIRECT("K4")*INDIRECT(ADDRESS(ROW()+1,COLUMN()))+(1-INDIRECT("K4"))*INDIRECT(ADDRESS(ROW()-2,COLUMN()))</f>
        <v>0.3800811767578125</v>
      </c>
      <c r="Q39" s="61">
        <f ca="1">INDIRECT("K4")*INDIRECT(ADDRESS(ROW()+1,COLUMN()))+(1-INDIRECT("K4"))*INDIRECT(ADDRESS(ROW()-2,COLUMN()))</f>
        <v>0.5660400390625</v>
      </c>
      <c r="R39" s="61">
        <f ca="1">INDIRECT("K4")*INDIRECT(ADDRESS(ROW()+1,COLUMN()))+(1-INDIRECT("K4"))*INDIRECT(ADDRESS(ROW()-2,COLUMN()))</f>
        <v>0</v>
      </c>
      <c r="S39" s="61">
        <f ca="1">INDIRECT("K4")*INDIRECT(ADDRESS(ROW()+1,COLUMN()))+(1-INDIRECT("K4"))*INDIRECT(ADDRESS(ROW()-2,COLUMN()))</f>
        <v>1.61505126953125</v>
      </c>
      <c r="T39" s="61">
        <f ca="1">INDIRECT("K4")*INDIRECT(ADDRESS(ROW()+1,COLUMN()))+(1-INDIRECT("K4"))*INDIRECT(ADDRESS(ROW()-2,COLUMN()))</f>
        <v>0</v>
      </c>
      <c r="U39" s="61">
        <f ca="1">INDIRECT("K4")*INDIRECT(ADDRESS(ROW()+1,COLUMN()))+(1-INDIRECT("K4"))*INDIRECT(ADDRESS(ROW()-2,COLUMN()))</f>
        <v>1.1298828125</v>
      </c>
      <c r="V39" s="61">
        <f ca="1">INDIRECT("K4")*INDIRECT(ADDRESS(ROW()+1,COLUMN()))+(1-INDIRECT("K4"))*INDIRECT(ADDRESS(ROW()-2,COLUMN()))</f>
        <v>0.594512939453125</v>
      </c>
      <c r="W39" s="61">
        <f ca="1">INDIRECT("K4")*INDIRECT(ADDRESS(ROW()+1,COLUMN()))+(1-INDIRECT("K4"))*INDIRECT(ADDRESS(ROW()-2,COLUMN()))</f>
        <v>0.8636932373046875</v>
      </c>
      <c r="X39" s="61">
        <f ca="1">INDIRECT("K4")*INDIRECT(ADDRESS(ROW()+1,COLUMN()))+(1-INDIRECT("K4"))*INDIRECT(ADDRESS(ROW()-2,COLUMN()))</f>
        <v>0.86064453125000007</v>
      </c>
      <c r="Y39" s="62">
        <f ca="1">INDIRECT("K4")*INDIRECT(ADDRESS(ROW()+1,COLUMN()))+(1-INDIRECT("K4"))*INDIRECT(ADDRESS(ROW()-2,COLUMN()))</f>
        <v>22.550876871744791</v>
      </c>
      <c r="Z39" s="70">
        <f ca="1">INDIRECT("L4")*INDIRECT(ADDRESS(ROW()+1,COLUMN()))+(1-INDIRECT("L4"))*INDIRECT(ADDRESS(ROW()-2,COLUMN()))</f>
        <v>1.241180419921875</v>
      </c>
      <c r="AA39" s="63">
        <f ca="1">INDIRECT("L4")*INDIRECT(ADDRESS(ROW()+1,COLUMN()))+(1-INDIRECT("L4"))*INDIRECT(ADDRESS(ROW()-2,COLUMN()))</f>
        <v>0.2500762939453125</v>
      </c>
      <c r="AB39" s="63">
        <f ca="1">INDIRECT("L4")*INDIRECT(ADDRESS(ROW()+1,COLUMN()))+(1-INDIRECT("L4"))*INDIRECT(ADDRESS(ROW()-2,COLUMN()))</f>
        <v>0.7365875244140625</v>
      </c>
      <c r="AC39" s="63">
        <f ca="1">INDIRECT("L4")*INDIRECT(ADDRESS(ROW()+1,COLUMN()))+(1-INDIRECT("L4"))*INDIRECT(ADDRESS(ROW()-2,COLUMN()))</f>
        <v>0</v>
      </c>
      <c r="AD39" s="63">
        <f ca="1">INDIRECT("L4")*INDIRECT(ADDRESS(ROW()+1,COLUMN()))+(1-INDIRECT("L4"))*INDIRECT(ADDRESS(ROW()-2,COLUMN()))</f>
        <v>0.6416473388671875</v>
      </c>
      <c r="AE39" s="63">
        <f ca="1">INDIRECT("L4")*INDIRECT(ADDRESS(ROW()+1,COLUMN()))+(1-INDIRECT("L4"))*INDIRECT(ADDRESS(ROW()-2,COLUMN()))</f>
        <v>0.6280364990234375</v>
      </c>
      <c r="AF39" s="63">
        <f ca="1">INDIRECT("L4")*INDIRECT(ADDRESS(ROW()+1,COLUMN()))+(1-INDIRECT("L4"))*INDIRECT(ADDRESS(ROW()-2,COLUMN()))</f>
        <v>0.76277340159696694</v>
      </c>
      <c r="AG39" s="64">
        <f ca="1">INDIRECT("L4")*INDIRECT(ADDRESS(ROW()+1,COLUMN()))+(1-INDIRECT("L4"))*INDIRECT(ADDRESS(ROW()-2,COLUMN()))</f>
        <v>0</v>
      </c>
      <c r="AH39" s="1"/>
      <c r="AI39" s="1"/>
    </row>
    <row r="40" ht="16.5">
      <c r="A40" s="20"/>
      <c r="B40" s="43"/>
      <c r="C40" s="44"/>
      <c r="D40" s="45">
        <f t="shared" ca="1" si="14"/>
        <v>18.916666666666668</v>
      </c>
      <c r="E40" s="46">
        <f t="shared" ca="1" si="15"/>
        <v>17.083333333333332</v>
      </c>
      <c r="F40" s="47">
        <f t="shared" ca="1" si="16"/>
        <v>14.5</v>
      </c>
      <c r="G40" s="45">
        <f t="shared" ca="1" si="17"/>
        <v>7.9333333333333336</v>
      </c>
      <c r="H40" s="47">
        <f t="shared" ca="1" si="18"/>
        <v>7.6833333333333336</v>
      </c>
      <c r="I40" s="51">
        <f>SUM(D40:F40)</f>
        <v>50.5</v>
      </c>
      <c r="J40" s="49">
        <f>SUM(G40:H40)</f>
        <v>15.616666666666667</v>
      </c>
      <c r="K40" s="71">
        <f ca="1">INDIRECT("K"&amp;3)*INDIRECT("I"&amp;ROW())+(1-INDIRECT("K"&amp;3))*INDIRECT("k"&amp;ROW()-2)</f>
        <v>66.874726908731418</v>
      </c>
      <c r="L40" s="72">
        <f ca="1">INDIRECT("L"&amp;3)*INDIRECT("J"&amp;ROW())+(1-INDIRECT("L"&amp;3))*INDIRECT("L"&amp;ROW()-2)</f>
        <v>20.24254852441436</v>
      </c>
      <c r="M40" s="51">
        <f ca="1">AVERAGE(_xlfn._xlws.FILTER(INDIRECT("I8:I"&amp;ROW()),MOD(ROW(INDIRECT("I8:I"&amp;ROW())),2)=0))</f>
        <v>78.022549019607851</v>
      </c>
      <c r="N40" s="49">
        <f ca="1">AVERAGE(_xlfn._xlws.FILTER(INDIRECT("J8:J"&amp;ROW()),MOD(ROW(INDIRECT("J8:J"&amp;ROW())),2)=0))</f>
        <v>22.203921568627454</v>
      </c>
      <c r="O40" s="59">
        <f ca="1">OFFSET(INDIRECT("Reading!"&amp;ADDRESS(3*ROW()-21,COLUMN())),0,8)</f>
        <v>0</v>
      </c>
      <c r="P40" s="55">
        <f ca="1">OFFSET(INDIRECT("Reading!"&amp;ADDRESS(3*ROW()-21,COLUMN())),0,8)</f>
        <v>0</v>
      </c>
      <c r="Q40" s="55">
        <f ca="1">OFFSET(INDIRECT("Reading!"&amp;ADDRESS(3*ROW()-21,COLUMN())),0,8)</f>
        <v>1</v>
      </c>
      <c r="R40" s="55">
        <f ca="1">OFFSET(INDIRECT("Reading!"&amp;ADDRESS(3*ROW()-21,COLUMN())),0,8)</f>
        <v>0</v>
      </c>
      <c r="S40" s="55">
        <f ca="1">OFFSET(INDIRECT("Reading!"&amp;ADDRESS(3*ROW()-21,COLUMN())),0,8)</f>
        <v>2</v>
      </c>
      <c r="T40" s="55">
        <f ca="1">OFFSET(INDIRECT("Reading!"&amp;ADDRESS(3*ROW()-21,COLUMN())),0,8)</f>
        <v>0</v>
      </c>
      <c r="U40" s="55">
        <f ca="1">OFFSET(INDIRECT("Reading!"&amp;ADDRESS(3*ROW()-21,COLUMN())),0,8)</f>
        <v>2</v>
      </c>
      <c r="V40" s="55">
        <f ca="1">OFFSET(INDIRECT("Reading!"&amp;ADDRESS(3*ROW()-21,COLUMN())),0,8)</f>
        <v>1</v>
      </c>
      <c r="W40" s="55">
        <f ca="1">OFFSET(INDIRECT("Reading!"&amp;ADDRESS(3*ROW()-21,COLUMN())),0,8)</f>
        <v>1</v>
      </c>
      <c r="X40" s="55">
        <f ca="1">OFFSET(INDIRECT("Reading!"&amp;ADDRESS(3*ROW()-21,COLUMN())),0,8)</f>
        <v>0.8666666666666667</v>
      </c>
      <c r="Y40" s="56">
        <f ca="1">OFFSET(INDIRECT("Reading!"&amp;ADDRESS(3*ROW()-21,COLUMN())),0,8)</f>
        <v>18.916666666666668</v>
      </c>
      <c r="Z40" s="59">
        <f ca="1">OFFSET(INDIRECT("Listening!"&amp;ADDRESS(2*ROW()-13,COLUMN())),0,0)</f>
        <v>1</v>
      </c>
      <c r="AA40" s="55">
        <f ca="1">OFFSET(INDIRECT("Listening!"&amp;ADDRESS(2*ROW()-13,COLUMN())),0,0)</f>
        <v>0</v>
      </c>
      <c r="AB40" s="55">
        <f ca="1">OFFSET(INDIRECT("Listening!"&amp;ADDRESS(2*ROW()-13,COLUMN())),0,0)</f>
        <v>1</v>
      </c>
      <c r="AC40" s="55">
        <f ca="1">OFFSET(INDIRECT("Listening!"&amp;ADDRESS(2*ROW()-13,COLUMN())),0,0)</f>
        <v>0</v>
      </c>
      <c r="AD40" s="55">
        <f ca="1">OFFSET(INDIRECT("Listening!"&amp;ADDRESS(2*ROW()-13,COLUMN())),0,0)</f>
        <v>1</v>
      </c>
      <c r="AE40" s="55">
        <f ca="1">OFFSET(INDIRECT("Listening!"&amp;ADDRESS(2*ROW()-13,COLUMN())),0,0)</f>
        <v>1</v>
      </c>
      <c r="AF40" s="55">
        <f ca="1">OFFSET(INDIRECT("Listening!"&amp;ADDRESS(2*ROW()-13,COLUMN())),0,0)</f>
        <v>0.76470588235294112</v>
      </c>
      <c r="AG40" s="56">
        <f ca="1">OFFSET(INDIRECT("Listening!"&amp;ADDRESS(2*ROW()-13,COLUMN())),0,0)</f>
        <v>0</v>
      </c>
      <c r="AH40" s="1"/>
      <c r="AI40" s="1"/>
    </row>
    <row r="41" ht="16.5">
      <c r="A41" s="20">
        <v>18</v>
      </c>
      <c r="B41" s="28">
        <f ca="1">INDIRECT("Reading!A"&amp;3*ROW()-18)</f>
        <v>45481.674305555556</v>
      </c>
      <c r="C41" s="29" t="str">
        <f ca="1">INDIRECT("Reading!B"&amp;3*ROW()-18)</f>
        <v>T37</v>
      </c>
      <c r="D41" s="73">
        <f t="shared" ca="1" si="14"/>
        <v>0.8666666666666667</v>
      </c>
      <c r="E41" s="68">
        <f t="shared" ca="1" si="15"/>
        <v>0.93333333333333335</v>
      </c>
      <c r="F41" s="33">
        <f t="shared" ca="1" si="16"/>
        <v>0.8666666666666667</v>
      </c>
      <c r="G41" s="73">
        <f t="shared" ca="1" si="17"/>
        <v>0.94117647058823528</v>
      </c>
      <c r="H41" s="32">
        <f t="shared" ca="1" si="18"/>
        <v>0.76470588235294112</v>
      </c>
      <c r="I41" s="34">
        <f>AVERAGE(D41:F41)*30</f>
        <v>26.666666666666668</v>
      </c>
      <c r="J41" s="35">
        <f>AVERAGE(G41:H41)*30</f>
        <v>25.588235294117645</v>
      </c>
      <c r="K41" s="75">
        <f ca="1">INDIRECT("K"&amp;2)*INDIRECT("I"&amp;ROW())+(1-INDIRECT("K"&amp;2))*INDIRECT("k"&amp;ROW()-2)</f>
        <v>25.18211381220355</v>
      </c>
      <c r="L41" s="69">
        <f ca="1">INDIRECT("L"&amp;2)*INDIRECT("J"&amp;ROW())+(1-INDIRECT("L"&amp;2))*INDIRECT("L"&amp;ROW()-2)</f>
        <v>24.338148838605619</v>
      </c>
      <c r="M41" s="38">
        <f ca="1">AVERAGE(_xlfn._xlws.FILTER(INDIRECT("I7:I"&amp;ROW()),MOD(ROW(INDIRECT("I7:I"&amp;ROW())),2)=1))</f>
        <v>23.81481481481482</v>
      </c>
      <c r="N41" s="39">
        <f ca="1">AVERAGE(_xlfn._xlws.FILTER(INDIRECT("J7:J"&amp;ROW()),MOD(ROW(INDIRECT("J7:J"&amp;ROW())),2)=1))</f>
        <v>23.186274509803916</v>
      </c>
      <c r="O41" s="60">
        <f ca="1">INDIRECT("K4")*INDIRECT(ADDRESS(ROW()+1,COLUMN()))+(1-INDIRECT("K4"))*INDIRECT(ADDRESS(ROW()-2,COLUMN()))</f>
        <v>0.0412750244140625</v>
      </c>
      <c r="P41" s="61">
        <f ca="1">INDIRECT("K4")*INDIRECT(ADDRESS(ROW()+1,COLUMN()))+(1-INDIRECT("K4"))*INDIRECT(ADDRESS(ROW()-2,COLUMN()))</f>
        <v>0.69004058837890625</v>
      </c>
      <c r="Q41" s="61">
        <f ca="1">INDIRECT("K4")*INDIRECT(ADDRESS(ROW()+1,COLUMN()))+(1-INDIRECT("K4"))*INDIRECT(ADDRESS(ROW()-2,COLUMN()))</f>
        <v>0.78302001953125</v>
      </c>
      <c r="R41" s="61">
        <f ca="1">INDIRECT("K4")*INDIRECT(ADDRESS(ROW()+1,COLUMN()))+(1-INDIRECT("K4"))*INDIRECT(ADDRESS(ROW()-2,COLUMN()))</f>
        <v>0</v>
      </c>
      <c r="S41" s="61">
        <f ca="1">INDIRECT("K4")*INDIRECT(ADDRESS(ROW()+1,COLUMN()))+(1-INDIRECT("K4"))*INDIRECT(ADDRESS(ROW()-2,COLUMN()))</f>
        <v>1.307525634765625</v>
      </c>
      <c r="T41" s="61">
        <f ca="1">INDIRECT("K4")*INDIRECT(ADDRESS(ROW()+1,COLUMN()))+(1-INDIRECT("K4"))*INDIRECT(ADDRESS(ROW()-2,COLUMN()))</f>
        <v>0</v>
      </c>
      <c r="U41" s="61">
        <f ca="1">INDIRECT("K4")*INDIRECT(ADDRESS(ROW()+1,COLUMN()))+(1-INDIRECT("K4"))*INDIRECT(ADDRESS(ROW()-2,COLUMN()))</f>
        <v>1.56494140625</v>
      </c>
      <c r="V41" s="61">
        <f ca="1">INDIRECT("K4")*INDIRECT(ADDRESS(ROW()+1,COLUMN()))+(1-INDIRECT("K4"))*INDIRECT(ADDRESS(ROW()-2,COLUMN()))</f>
        <v>0.2972564697265625</v>
      </c>
      <c r="W41" s="61">
        <f ca="1">INDIRECT("K4")*INDIRECT(ADDRESS(ROW()+1,COLUMN()))+(1-INDIRECT("K4"))*INDIRECT(ADDRESS(ROW()-2,COLUMN()))</f>
        <v>0.43184661865234375</v>
      </c>
      <c r="X41" s="61">
        <f ca="1">INDIRECT("K4")*INDIRECT(ADDRESS(ROW()+1,COLUMN()))+(1-INDIRECT("K4"))*INDIRECT(ADDRESS(ROW()-2,COLUMN()))</f>
        <v>0.86365559895833344</v>
      </c>
      <c r="Y41" s="62">
        <f ca="1">INDIRECT("K4")*INDIRECT(ADDRESS(ROW()+1,COLUMN()))+(1-INDIRECT("K4"))*INDIRECT(ADDRESS(ROW()-2,COLUMN()))</f>
        <v>20.808771769205727</v>
      </c>
      <c r="Z41" s="70">
        <f ca="1">INDIRECT("L4")*INDIRECT(ADDRESS(ROW()+1,COLUMN()))+(1-INDIRECT("L4"))*INDIRECT(ADDRESS(ROW()-2,COLUMN()))</f>
        <v>0.6205902099609375</v>
      </c>
      <c r="AA41" s="63">
        <f ca="1">INDIRECT("L4")*INDIRECT(ADDRESS(ROW()+1,COLUMN()))+(1-INDIRECT("L4"))*INDIRECT(ADDRESS(ROW()-2,COLUMN()))</f>
        <v>0.12503814697265625</v>
      </c>
      <c r="AB41" s="63">
        <f ca="1">INDIRECT("L4")*INDIRECT(ADDRESS(ROW()+1,COLUMN()))+(1-INDIRECT("L4"))*INDIRECT(ADDRESS(ROW()-2,COLUMN()))</f>
        <v>0.36829376220703125</v>
      </c>
      <c r="AC41" s="63">
        <f ca="1">INDIRECT("L4")*INDIRECT(ADDRESS(ROW()+1,COLUMN()))+(1-INDIRECT("L4"))*INDIRECT(ADDRESS(ROW()-2,COLUMN()))</f>
        <v>0</v>
      </c>
      <c r="AD41" s="63">
        <f ca="1">INDIRECT("L4")*INDIRECT(ADDRESS(ROW()+1,COLUMN()))+(1-INDIRECT("L4"))*INDIRECT(ADDRESS(ROW()-2,COLUMN()))</f>
        <v>1.3208236694335938</v>
      </c>
      <c r="AE41" s="63">
        <f ca="1">INDIRECT("L4")*INDIRECT(ADDRESS(ROW()+1,COLUMN()))+(1-INDIRECT("L4"))*INDIRECT(ADDRESS(ROW()-2,COLUMN()))</f>
        <v>0.81401824951171875</v>
      </c>
      <c r="AF41" s="63">
        <f ca="1">INDIRECT("L4")*INDIRECT(ADDRESS(ROW()+1,COLUMN()))+(1-INDIRECT("L4"))*INDIRECT(ADDRESS(ROW()-2,COLUMN()))</f>
        <v>0.85197493609260111</v>
      </c>
      <c r="AG41" s="64">
        <f ca="1">INDIRECT("L4")*INDIRECT(ADDRESS(ROW()+1,COLUMN()))+(1-INDIRECT("L4"))*INDIRECT(ADDRESS(ROW()-2,COLUMN()))</f>
        <v>0</v>
      </c>
      <c r="AH41" s="1"/>
      <c r="AI41" s="1"/>
    </row>
    <row r="42" ht="16.5">
      <c r="A42" s="20"/>
      <c r="B42" s="43"/>
      <c r="C42" s="44"/>
      <c r="D42" s="45">
        <f t="shared" ca="1" si="14"/>
        <v>19.066666666666666</v>
      </c>
      <c r="E42" s="46">
        <f t="shared" ca="1" si="15"/>
        <v>14.483333333333333</v>
      </c>
      <c r="F42" s="47">
        <f t="shared" ca="1" si="16"/>
        <v>18.333333333333332</v>
      </c>
      <c r="G42" s="45">
        <f t="shared" ca="1" si="17"/>
        <v>9.7333333333333325</v>
      </c>
      <c r="H42" s="47">
        <f t="shared" ca="1" si="18"/>
        <v>9.6999999999999993</v>
      </c>
      <c r="I42" s="51">
        <f>SUM(D42:F42)</f>
        <v>51.883333333333326</v>
      </c>
      <c r="J42" s="49">
        <f>SUM(G42:H42)</f>
        <v>19.43333333333333</v>
      </c>
      <c r="K42" s="71">
        <f ca="1">INDIRECT("K"&amp;3)*INDIRECT("I"&amp;ROW())+(1-INDIRECT("K"&amp;3))*INDIRECT("k"&amp;ROW()-2)</f>
        <v>62.377308836111986</v>
      </c>
      <c r="L42" s="72">
        <f ca="1">INDIRECT("L"&amp;3)*INDIRECT("J"&amp;ROW())+(1-INDIRECT("L"&amp;3))*INDIRECT("L"&amp;ROW()-2)</f>
        <v>19.99978396709005</v>
      </c>
      <c r="M42" s="51">
        <f ca="1">AVERAGE(_xlfn._xlws.FILTER(INDIRECT("I8:I"&amp;ROW()),MOD(ROW(INDIRECT("I8:I"&amp;ROW())),2)=0))</f>
        <v>76.570370370370384</v>
      </c>
      <c r="N42" s="49">
        <f ca="1">AVERAGE(_xlfn._xlws.FILTER(INDIRECT("J8:J"&amp;ROW()),MOD(ROW(INDIRECT("J8:J"&amp;ROW())),2)=0))</f>
        <v>22.050000000000001</v>
      </c>
      <c r="O42" s="59">
        <f ca="1">OFFSET(INDIRECT("Reading!"&amp;ADDRESS(3*ROW()-21,COLUMN())),0,8)</f>
        <v>0</v>
      </c>
      <c r="P42" s="55">
        <f ca="1">OFFSET(INDIRECT("Reading!"&amp;ADDRESS(3*ROW()-21,COLUMN())),0,8)</f>
        <v>1</v>
      </c>
      <c r="Q42" s="55">
        <f ca="1">OFFSET(INDIRECT("Reading!"&amp;ADDRESS(3*ROW()-21,COLUMN())),0,8)</f>
        <v>1</v>
      </c>
      <c r="R42" s="55">
        <f ca="1">OFFSET(INDIRECT("Reading!"&amp;ADDRESS(3*ROW()-21,COLUMN())),0,8)</f>
        <v>0</v>
      </c>
      <c r="S42" s="55">
        <f ca="1">OFFSET(INDIRECT("Reading!"&amp;ADDRESS(3*ROW()-21,COLUMN())),0,8)</f>
        <v>1</v>
      </c>
      <c r="T42" s="55">
        <f ca="1">OFFSET(INDIRECT("Reading!"&amp;ADDRESS(3*ROW()-21,COLUMN())),0,8)</f>
        <v>0</v>
      </c>
      <c r="U42" s="55">
        <f ca="1">OFFSET(INDIRECT("Reading!"&amp;ADDRESS(3*ROW()-21,COLUMN())),0,8)</f>
        <v>2</v>
      </c>
      <c r="V42" s="55">
        <f ca="1">OFFSET(INDIRECT("Reading!"&amp;ADDRESS(3*ROW()-21,COLUMN())),0,8)</f>
        <v>0</v>
      </c>
      <c r="W42" s="55">
        <f ca="1">OFFSET(INDIRECT("Reading!"&amp;ADDRESS(3*ROW()-21,COLUMN())),0,8)</f>
        <v>0</v>
      </c>
      <c r="X42" s="55">
        <f ca="1">OFFSET(INDIRECT("Reading!"&amp;ADDRESS(3*ROW()-21,COLUMN())),0,8)</f>
        <v>0.8666666666666667</v>
      </c>
      <c r="Y42" s="56">
        <f ca="1">OFFSET(INDIRECT("Reading!"&amp;ADDRESS(3*ROW()-21,COLUMN())),0,8)</f>
        <v>19.066666666666666</v>
      </c>
      <c r="Z42" s="59">
        <f ca="1">OFFSET(INDIRECT("Listening!"&amp;ADDRESS(2*ROW()-13,COLUMN())),0,0)</f>
        <v>0</v>
      </c>
      <c r="AA42" s="55">
        <f ca="1">OFFSET(INDIRECT("Listening!"&amp;ADDRESS(2*ROW()-13,COLUMN())),0,0)</f>
        <v>0</v>
      </c>
      <c r="AB42" s="55">
        <f ca="1">OFFSET(INDIRECT("Listening!"&amp;ADDRESS(2*ROW()-13,COLUMN())),0,0)</f>
        <v>0</v>
      </c>
      <c r="AC42" s="55">
        <f ca="1">OFFSET(INDIRECT("Listening!"&amp;ADDRESS(2*ROW()-13,COLUMN())),0,0)</f>
        <v>0</v>
      </c>
      <c r="AD42" s="55">
        <f ca="1">OFFSET(INDIRECT("Listening!"&amp;ADDRESS(2*ROW()-13,COLUMN())),0,0)</f>
        <v>2</v>
      </c>
      <c r="AE42" s="55">
        <f ca="1">OFFSET(INDIRECT("Listening!"&amp;ADDRESS(2*ROW()-13,COLUMN())),0,0)</f>
        <v>1</v>
      </c>
      <c r="AF42" s="55">
        <f ca="1">OFFSET(INDIRECT("Listening!"&amp;ADDRESS(2*ROW()-13,COLUMN())),0,0)</f>
        <v>0.94117647058823528</v>
      </c>
      <c r="AG42" s="56">
        <f ca="1">OFFSET(INDIRECT("Listening!"&amp;ADDRESS(2*ROW()-13,COLUMN())),0,0)</f>
        <v>0</v>
      </c>
      <c r="AH42" s="1"/>
      <c r="AI42" s="1"/>
    </row>
    <row r="43" ht="16.5">
      <c r="A43" s="20">
        <v>19</v>
      </c>
      <c r="B43" s="28">
        <f ca="1">INDIRECT("Reading!A"&amp;3*ROW()-18)</f>
        <v>45484.674305555556</v>
      </c>
      <c r="C43" s="29" t="str">
        <f ca="1">INDIRECT("Reading!B"&amp;3*ROW()-18)</f>
        <v>T38</v>
      </c>
      <c r="D43" s="73">
        <f t="shared" ca="1" si="14"/>
        <v>0.80000000000000004</v>
      </c>
      <c r="E43" s="68">
        <f t="shared" ca="1" si="15"/>
        <v>0.93333333333333335</v>
      </c>
      <c r="F43" s="33">
        <f t="shared" ca="1" si="16"/>
        <v>0.73333333333333328</v>
      </c>
      <c r="G43" s="73">
        <f t="shared" ca="1" si="17"/>
        <v>0.94117647058823528</v>
      </c>
      <c r="H43" s="32">
        <f t="shared" ca="1" si="18"/>
        <v>0.76470588235294112</v>
      </c>
      <c r="I43" s="74">
        <f>AVERAGE(D43:F43)*30</f>
        <v>24.666666666666668</v>
      </c>
      <c r="J43" s="35">
        <f>AVERAGE(G43:H43)*30</f>
        <v>25.588235294117645</v>
      </c>
      <c r="K43" s="75">
        <f ca="1">INDIRECT("K"&amp;2)*INDIRECT("I"&amp;ROW())+(1-INDIRECT("K"&amp;2))*INDIRECT("k"&amp;ROW()-2)</f>
        <v>25.027479668542483</v>
      </c>
      <c r="L43" s="69">
        <f ca="1">INDIRECT("L"&amp;2)*INDIRECT("J"&amp;ROW())+(1-INDIRECT("L"&amp;2))*INDIRECT("L"&amp;ROW()-2)</f>
        <v>24.713174775259226</v>
      </c>
      <c r="M43" s="38">
        <f ca="1">AVERAGE(_xlfn._xlws.FILTER(INDIRECT("I7:I"&amp;ROW()),MOD(ROW(INDIRECT("I7:I"&amp;ROW())),2)=1))</f>
        <v>23.859649122807024</v>
      </c>
      <c r="N43" s="39">
        <f ca="1">AVERAGE(_xlfn._xlws.FILTER(INDIRECT("J7:J"&amp;ROW()),MOD(ROW(INDIRECT("J7:J"&amp;ROW())),2)=1))</f>
        <v>23.312693498452006</v>
      </c>
      <c r="O43" s="60">
        <f ca="1">INDIRECT("K4")*INDIRECT(ADDRESS(ROW()+1,COLUMN()))+(1-INDIRECT("K4"))*INDIRECT(ADDRESS(ROW()-2,COLUMN()))</f>
        <v>0.02063751220703125</v>
      </c>
      <c r="P43" s="61">
        <f ca="1">INDIRECT("K4")*INDIRECT(ADDRESS(ROW()+1,COLUMN()))+(1-INDIRECT("K4"))*INDIRECT(ADDRESS(ROW()-2,COLUMN()))</f>
        <v>0.84502029418945312</v>
      </c>
      <c r="Q43" s="61">
        <f ca="1">INDIRECT("K4")*INDIRECT(ADDRESS(ROW()+1,COLUMN()))+(1-INDIRECT("K4"))*INDIRECT(ADDRESS(ROW()-2,COLUMN()))</f>
        <v>1.391510009765625</v>
      </c>
      <c r="R43" s="61">
        <f ca="1">INDIRECT("K4")*INDIRECT(ADDRESS(ROW()+1,COLUMN()))+(1-INDIRECT("K4"))*INDIRECT(ADDRESS(ROW()-2,COLUMN()))</f>
        <v>0</v>
      </c>
      <c r="S43" s="61">
        <f ca="1">INDIRECT("K4")*INDIRECT(ADDRESS(ROW()+1,COLUMN()))+(1-INDIRECT("K4"))*INDIRECT(ADDRESS(ROW()-2,COLUMN()))</f>
        <v>0.6537628173828125</v>
      </c>
      <c r="T43" s="61">
        <f ca="1">INDIRECT("K4")*INDIRECT(ADDRESS(ROW()+1,COLUMN()))+(1-INDIRECT("K4"))*INDIRECT(ADDRESS(ROW()-2,COLUMN()))</f>
        <v>0</v>
      </c>
      <c r="U43" s="61">
        <f ca="1">INDIRECT("K4")*INDIRECT(ADDRESS(ROW()+1,COLUMN()))+(1-INDIRECT("K4"))*INDIRECT(ADDRESS(ROW()-2,COLUMN()))</f>
        <v>1.282470703125</v>
      </c>
      <c r="V43" s="61">
        <f ca="1">INDIRECT("K4")*INDIRECT(ADDRESS(ROW()+1,COLUMN()))+(1-INDIRECT("K4"))*INDIRECT(ADDRESS(ROW()-2,COLUMN()))</f>
        <v>0.14862823486328125</v>
      </c>
      <c r="W43" s="61">
        <f ca="1">INDIRECT("K4")*INDIRECT(ADDRESS(ROW()+1,COLUMN()))+(1-INDIRECT("K4"))*INDIRECT(ADDRESS(ROW()-2,COLUMN()))</f>
        <v>0.71592330932617188</v>
      </c>
      <c r="X43" s="61">
        <f ca="1">INDIRECT("K4")*INDIRECT(ADDRESS(ROW()+1,COLUMN()))+(1-INDIRECT("K4"))*INDIRECT(ADDRESS(ROW()-2,COLUMN()))</f>
        <v>0.83182779947916674</v>
      </c>
      <c r="Y43" s="62">
        <f ca="1">INDIRECT("K4")*INDIRECT(ADDRESS(ROW()+1,COLUMN()))+(1-INDIRECT("K4"))*INDIRECT(ADDRESS(ROW()-2,COLUMN()))</f>
        <v>18.754385884602861</v>
      </c>
      <c r="Z43" s="70">
        <f ca="1">INDIRECT("L4")*INDIRECT(ADDRESS(ROW()+1,COLUMN()))+(1-INDIRECT("L4"))*INDIRECT(ADDRESS(ROW()-2,COLUMN()))</f>
        <v>0.31029510498046875</v>
      </c>
      <c r="AA43" s="63">
        <f ca="1">INDIRECT("L4")*INDIRECT(ADDRESS(ROW()+1,COLUMN()))+(1-INDIRECT("L4"))*INDIRECT(ADDRESS(ROW()-2,COLUMN()))</f>
        <v>0.062519073486328125</v>
      </c>
      <c r="AB43" s="63">
        <f ca="1">INDIRECT("L4")*INDIRECT(ADDRESS(ROW()+1,COLUMN()))+(1-INDIRECT("L4"))*INDIRECT(ADDRESS(ROW()-2,COLUMN()))</f>
        <v>0.68414688110351562</v>
      </c>
      <c r="AC43" s="63">
        <f ca="1">INDIRECT("L4")*INDIRECT(ADDRESS(ROW()+1,COLUMN()))+(1-INDIRECT("L4"))*INDIRECT(ADDRESS(ROW()-2,COLUMN()))</f>
        <v>0</v>
      </c>
      <c r="AD43" s="63">
        <f ca="1">INDIRECT("L4")*INDIRECT(ADDRESS(ROW()+1,COLUMN()))+(1-INDIRECT("L4"))*INDIRECT(ADDRESS(ROW()-2,COLUMN()))</f>
        <v>1.6604118347167969</v>
      </c>
      <c r="AE43" s="63">
        <f ca="1">INDIRECT("L4")*INDIRECT(ADDRESS(ROW()+1,COLUMN()))+(1-INDIRECT("L4"))*INDIRECT(ADDRESS(ROW()-2,COLUMN()))</f>
        <v>0.90700912475585938</v>
      </c>
      <c r="AF43" s="63">
        <f ca="1">INDIRECT("L4")*INDIRECT(ADDRESS(ROW()+1,COLUMN()))+(1-INDIRECT("L4"))*INDIRECT(ADDRESS(ROW()-2,COLUMN()))</f>
        <v>0.89657570334041825</v>
      </c>
      <c r="AG43" s="64">
        <f ca="1">INDIRECT("L4")*INDIRECT(ADDRESS(ROW()+1,COLUMN()))+(1-INDIRECT("L4"))*INDIRECT(ADDRESS(ROW()-2,COLUMN()))</f>
        <v>0</v>
      </c>
      <c r="AH43" s="1"/>
      <c r="AI43" s="1"/>
    </row>
    <row r="44" ht="16.5">
      <c r="A44" s="20"/>
      <c r="B44" s="43"/>
      <c r="C44" s="44"/>
      <c r="D44" s="45">
        <f t="shared" ca="1" si="14"/>
        <v>16.699999999999999</v>
      </c>
      <c r="E44" s="46">
        <f t="shared" ca="1" si="15"/>
        <v>18.633333333333333</v>
      </c>
      <c r="F44" s="47">
        <f t="shared" ca="1" si="16"/>
        <v>21.800000000000001</v>
      </c>
      <c r="G44" s="45">
        <f t="shared" ca="1" si="17"/>
        <v>9.9166666666666661</v>
      </c>
      <c r="H44" s="47">
        <f t="shared" ca="1" si="18"/>
        <v>10.033333333333333</v>
      </c>
      <c r="I44" s="51">
        <f>SUM(D44:F44)</f>
        <v>57.133333333333326</v>
      </c>
      <c r="J44" s="49">
        <f>SUM(G44:H44)</f>
        <v>19.949999999999999</v>
      </c>
      <c r="K44" s="71">
        <f ca="1">INDIRECT("K"&amp;3)*INDIRECT("I"&amp;ROW())+(1-INDIRECT("K"&amp;3))*INDIRECT("k"&amp;ROW()-2)</f>
        <v>60.804116185278389</v>
      </c>
      <c r="L44" s="72">
        <f ca="1">INDIRECT("L"&amp;3)*INDIRECT("J"&amp;ROW())+(1-INDIRECT("L"&amp;3))*INDIRECT("L"&amp;ROW()-2)</f>
        <v>19.984848776963034</v>
      </c>
      <c r="M44" s="51">
        <f ca="1">AVERAGE(_xlfn._xlws.FILTER(INDIRECT("I8:I"&amp;ROW()),MOD(ROW(INDIRECT("I8:I"&amp;ROW())),2)=0))</f>
        <v>75.547368421052639</v>
      </c>
      <c r="N44" s="49">
        <f ca="1">AVERAGE(_xlfn._xlws.FILTER(INDIRECT("J8:J"&amp;ROW()),MOD(ROW(INDIRECT("J8:J"&amp;ROW())),2)=0))</f>
        <v>21.939473684210526</v>
      </c>
      <c r="O44" s="59">
        <f ca="1">OFFSET(INDIRECT("Reading!"&amp;ADDRESS(3*ROW()-21,COLUMN())),0,8)</f>
        <v>0</v>
      </c>
      <c r="P44" s="55">
        <f ca="1">OFFSET(INDIRECT("Reading!"&amp;ADDRESS(3*ROW()-21,COLUMN())),0,8)</f>
        <v>1</v>
      </c>
      <c r="Q44" s="55">
        <f ca="1">OFFSET(INDIRECT("Reading!"&amp;ADDRESS(3*ROW()-21,COLUMN())),0,8)</f>
        <v>2</v>
      </c>
      <c r="R44" s="55">
        <f ca="1">OFFSET(INDIRECT("Reading!"&amp;ADDRESS(3*ROW()-21,COLUMN())),0,8)</f>
        <v>0</v>
      </c>
      <c r="S44" s="55">
        <f ca="1">OFFSET(INDIRECT("Reading!"&amp;ADDRESS(3*ROW()-21,COLUMN())),0,8)</f>
        <v>0</v>
      </c>
      <c r="T44" s="55">
        <f ca="1">OFFSET(INDIRECT("Reading!"&amp;ADDRESS(3*ROW()-21,COLUMN())),0,8)</f>
        <v>0</v>
      </c>
      <c r="U44" s="55">
        <f ca="1">OFFSET(INDIRECT("Reading!"&amp;ADDRESS(3*ROW()-21,COLUMN())),0,8)</f>
        <v>1</v>
      </c>
      <c r="V44" s="55">
        <f ca="1">OFFSET(INDIRECT("Reading!"&amp;ADDRESS(3*ROW()-21,COLUMN())),0,8)</f>
        <v>0</v>
      </c>
      <c r="W44" s="55">
        <f ca="1">OFFSET(INDIRECT("Reading!"&amp;ADDRESS(3*ROW()-21,COLUMN())),0,8)</f>
        <v>1</v>
      </c>
      <c r="X44" s="55">
        <f ca="1">OFFSET(INDIRECT("Reading!"&amp;ADDRESS(3*ROW()-21,COLUMN())),0,8)</f>
        <v>0.80000000000000004</v>
      </c>
      <c r="Y44" s="56">
        <f ca="1">OFFSET(INDIRECT("Reading!"&amp;ADDRESS(3*ROW()-21,COLUMN())),0,8)</f>
        <v>16.699999999999999</v>
      </c>
      <c r="Z44" s="59">
        <f ca="1">OFFSET(INDIRECT("Listening!"&amp;ADDRESS(2*ROW()-13,COLUMN())),0,0)</f>
        <v>0</v>
      </c>
      <c r="AA44" s="55">
        <f ca="1">OFFSET(INDIRECT("Listening!"&amp;ADDRESS(2*ROW()-13,COLUMN())),0,0)</f>
        <v>0</v>
      </c>
      <c r="AB44" s="55">
        <f ca="1">OFFSET(INDIRECT("Listening!"&amp;ADDRESS(2*ROW()-13,COLUMN())),0,0)</f>
        <v>1</v>
      </c>
      <c r="AC44" s="55">
        <f ca="1">OFFSET(INDIRECT("Listening!"&amp;ADDRESS(2*ROW()-13,COLUMN())),0,0)</f>
        <v>0</v>
      </c>
      <c r="AD44" s="55">
        <f ca="1">OFFSET(INDIRECT("Listening!"&amp;ADDRESS(2*ROW()-13,COLUMN())),0,0)</f>
        <v>2</v>
      </c>
      <c r="AE44" s="55">
        <f ca="1">OFFSET(INDIRECT("Listening!"&amp;ADDRESS(2*ROW()-13,COLUMN())),0,0)</f>
        <v>1</v>
      </c>
      <c r="AF44" s="55">
        <f ca="1">OFFSET(INDIRECT("Listening!"&amp;ADDRESS(2*ROW()-13,COLUMN())),0,0)</f>
        <v>0.94117647058823528</v>
      </c>
      <c r="AG44" s="56">
        <f ca="1">OFFSET(INDIRECT("Listening!"&amp;ADDRESS(2*ROW()-13,COLUMN())),0,0)</f>
        <v>0</v>
      </c>
      <c r="AH44" s="1"/>
      <c r="AI44" s="1"/>
    </row>
    <row r="45" ht="16.5">
      <c r="A45" s="20">
        <v>20</v>
      </c>
      <c r="B45" s="28">
        <f ca="1">INDIRECT("Reading!A"&amp;3*ROW()-18)</f>
        <v>45486.674305555556</v>
      </c>
      <c r="C45" s="29" t="str">
        <f ca="1">INDIRECT("Reading!B"&amp;3*ROW()-18)</f>
        <v>T43</v>
      </c>
      <c r="D45" s="73">
        <f t="shared" ca="1" si="14"/>
        <v>0.73333333333333328</v>
      </c>
      <c r="E45" s="68">
        <f t="shared" ca="1" si="15"/>
        <v>0.93333333333333335</v>
      </c>
      <c r="F45" s="33">
        <f t="shared" ca="1" si="16"/>
        <v>0.73333333333333328</v>
      </c>
      <c r="G45" s="73">
        <f t="shared" ca="1" si="17"/>
        <v>1</v>
      </c>
      <c r="H45" s="32">
        <f t="shared" ca="1" si="18"/>
        <v>0.82352941176470584</v>
      </c>
      <c r="I45" s="38">
        <f>AVERAGE(D45:F45)*30</f>
        <v>23.999999999999996</v>
      </c>
      <c r="J45" s="35">
        <f>AVERAGE(G45:H45)*30</f>
        <v>27.352941176470587</v>
      </c>
      <c r="K45" s="75">
        <f ca="1">INDIRECT("K"&amp;2)*INDIRECT("I"&amp;ROW())+(1-INDIRECT("K"&amp;2))*INDIRECT("k"&amp;ROW()-2)</f>
        <v>24.719235767979736</v>
      </c>
      <c r="L45" s="69">
        <f ca="1">INDIRECT("L"&amp;2)*INDIRECT("J"&amp;ROW())+(1-INDIRECT("L"&amp;2))*INDIRECT("L"&amp;ROW()-2)</f>
        <v>25.505104695622634</v>
      </c>
      <c r="M45" s="38">
        <f ca="1">AVERAGE(_xlfn._xlws.FILTER(INDIRECT("I7:I"&amp;ROW()),MOD(ROW(INDIRECT("I7:I"&amp;ROW())),2)=1))</f>
        <v>23.866666666666671</v>
      </c>
      <c r="N45" s="39">
        <f ca="1">AVERAGE(_xlfn._xlws.FILTER(INDIRECT("J7:J"&amp;ROW()),MOD(ROW(INDIRECT("J7:J"&amp;ROW())),2)=1))</f>
        <v>23.514705882352935</v>
      </c>
      <c r="O45" s="60">
        <f ca="1">INDIRECT("K4")*INDIRECT(ADDRESS(ROW()+1,COLUMN()))+(1-INDIRECT("K4"))*INDIRECT(ADDRESS(ROW()-2,COLUMN()))</f>
        <v>0.010318756103515625</v>
      </c>
      <c r="P45" s="61">
        <f ca="1">INDIRECT("K4")*INDIRECT(ADDRESS(ROW()+1,COLUMN()))+(1-INDIRECT("K4"))*INDIRECT(ADDRESS(ROW()-2,COLUMN()))</f>
        <v>1.4225101470947266</v>
      </c>
      <c r="Q45" s="61">
        <f ca="1">INDIRECT("K4")*INDIRECT(ADDRESS(ROW()+1,COLUMN()))+(1-INDIRECT("K4"))*INDIRECT(ADDRESS(ROW()-2,COLUMN()))</f>
        <v>1.6957550048828125</v>
      </c>
      <c r="R45" s="61">
        <f ca="1">INDIRECT("K4")*INDIRECT(ADDRESS(ROW()+1,COLUMN()))+(1-INDIRECT("K4"))*INDIRECT(ADDRESS(ROW()-2,COLUMN()))</f>
        <v>0</v>
      </c>
      <c r="S45" s="61">
        <f ca="1">INDIRECT("K4")*INDIRECT(ADDRESS(ROW()+1,COLUMN()))+(1-INDIRECT("K4"))*INDIRECT(ADDRESS(ROW()-2,COLUMN()))</f>
        <v>1.3268814086914062</v>
      </c>
      <c r="T45" s="61">
        <f ca="1">INDIRECT("K4")*INDIRECT(ADDRESS(ROW()+1,COLUMN()))+(1-INDIRECT("K4"))*INDIRECT(ADDRESS(ROW()-2,COLUMN()))</f>
        <v>0</v>
      </c>
      <c r="U45" s="61">
        <f ca="1">INDIRECT("K4")*INDIRECT(ADDRESS(ROW()+1,COLUMN()))+(1-INDIRECT("K4"))*INDIRECT(ADDRESS(ROW()-2,COLUMN()))</f>
        <v>0.6412353515625</v>
      </c>
      <c r="V45" s="61">
        <f ca="1">INDIRECT("K4")*INDIRECT(ADDRESS(ROW()+1,COLUMN()))+(1-INDIRECT("K4"))*INDIRECT(ADDRESS(ROW()-2,COLUMN()))</f>
        <v>0.074314117431640625</v>
      </c>
      <c r="W45" s="61">
        <f ca="1">INDIRECT("K4")*INDIRECT(ADDRESS(ROW()+1,COLUMN()))+(1-INDIRECT("K4"))*INDIRECT(ADDRESS(ROW()-2,COLUMN()))</f>
        <v>0.35796165466308594</v>
      </c>
      <c r="X45" s="61">
        <f ca="1">INDIRECT("K4")*INDIRECT(ADDRESS(ROW()+1,COLUMN()))+(1-INDIRECT("K4"))*INDIRECT(ADDRESS(ROW()-2,COLUMN()))</f>
        <v>0.78258056640624996</v>
      </c>
      <c r="Y45" s="62">
        <f ca="1">INDIRECT("K4")*INDIRECT(ADDRESS(ROW()+1,COLUMN()))+(1-INDIRECT("K4"))*INDIRECT(ADDRESS(ROW()-2,COLUMN()))</f>
        <v>17.585526275634763</v>
      </c>
      <c r="Z45" s="70">
        <f ca="1">INDIRECT("L4")*INDIRECT(ADDRESS(ROW()+1,COLUMN()))+(1-INDIRECT("L4"))*INDIRECT(ADDRESS(ROW()-2,COLUMN()))</f>
        <v>1.1551475524902344</v>
      </c>
      <c r="AA45" s="63">
        <f ca="1">INDIRECT("L4")*INDIRECT(ADDRESS(ROW()+1,COLUMN()))+(1-INDIRECT("L4"))*INDIRECT(ADDRESS(ROW()-2,COLUMN()))</f>
        <v>0.031259536743164062</v>
      </c>
      <c r="AB45" s="63">
        <f ca="1">INDIRECT("L4")*INDIRECT(ADDRESS(ROW()+1,COLUMN()))+(1-INDIRECT("L4"))*INDIRECT(ADDRESS(ROW()-2,COLUMN()))</f>
        <v>0.34207344055175781</v>
      </c>
      <c r="AC45" s="63">
        <f ca="1">INDIRECT("L4")*INDIRECT(ADDRESS(ROW()+1,COLUMN()))+(1-INDIRECT("L4"))*INDIRECT(ADDRESS(ROW()-2,COLUMN()))</f>
        <v>0</v>
      </c>
      <c r="AD45" s="63">
        <f ca="1">INDIRECT("L4")*INDIRECT(ADDRESS(ROW()+1,COLUMN()))+(1-INDIRECT("L4"))*INDIRECT(ADDRESS(ROW()-2,COLUMN()))</f>
        <v>0.83020591735839844</v>
      </c>
      <c r="AE45" s="63">
        <f ca="1">INDIRECT("L4")*INDIRECT(ADDRESS(ROW()+1,COLUMN()))+(1-INDIRECT("L4"))*INDIRECT(ADDRESS(ROW()-2,COLUMN()))</f>
        <v>0.45350456237792969</v>
      </c>
      <c r="AF45" s="63">
        <f ca="1">INDIRECT("L4")*INDIRECT(ADDRESS(ROW()+1,COLUMN()))+(1-INDIRECT("L4"))*INDIRECT(ADDRESS(ROW()-2,COLUMN()))</f>
        <v>0.94828785167020913</v>
      </c>
      <c r="AG45" s="64">
        <f ca="1">INDIRECT("L4")*INDIRECT(ADDRESS(ROW()+1,COLUMN()))+(1-INDIRECT("L4"))*INDIRECT(ADDRESS(ROW()-2,COLUMN()))</f>
        <v>0</v>
      </c>
      <c r="AH45" s="1"/>
      <c r="AI45" s="1"/>
    </row>
    <row r="46" ht="16.5">
      <c r="A46" s="20"/>
      <c r="B46" s="43"/>
      <c r="C46" s="44"/>
      <c r="D46" s="45">
        <f t="shared" ca="1" si="14"/>
        <v>16.416666666666668</v>
      </c>
      <c r="E46" s="46">
        <f t="shared" ca="1" si="15"/>
        <v>22.383333333333333</v>
      </c>
      <c r="F46" s="47">
        <f t="shared" ca="1" si="16"/>
        <v>21.550000000000001</v>
      </c>
      <c r="G46" s="45">
        <f t="shared" ca="1" si="17"/>
        <v>8.7833333333333332</v>
      </c>
      <c r="H46" s="47">
        <f t="shared" ca="1" si="18"/>
        <v>11.766666666666667</v>
      </c>
      <c r="I46" s="51">
        <f>SUM(D46:F46)</f>
        <v>60.349999999999994</v>
      </c>
      <c r="J46" s="49">
        <f>SUM(G46:H46)</f>
        <v>20.550000000000001</v>
      </c>
      <c r="K46" s="71">
        <f ca="1">INDIRECT("K"&amp;3)*INDIRECT("I"&amp;ROW())+(1-INDIRECT("K"&amp;3))*INDIRECT("k"&amp;ROW()-2)</f>
        <v>60.667881329694865</v>
      </c>
      <c r="L46" s="72">
        <f ca="1">INDIRECT("L"&amp;3)*INDIRECT("J"&amp;ROW())+(1-INDIRECT("L"&amp;3))*INDIRECT("L"&amp;ROW()-2)</f>
        <v>20.154394143874121</v>
      </c>
      <c r="M46" s="51">
        <f ca="1">AVERAGE(_xlfn._xlws.FILTER(INDIRECT("I8:I"&amp;ROW()),MOD(ROW(INDIRECT("I8:I"&amp;ROW())),2)=0))</f>
        <v>74.787499999999994</v>
      </c>
      <c r="N46" s="49">
        <f ca="1">AVERAGE(_xlfn._xlws.FILTER(INDIRECT("J8:J"&amp;ROW()),MOD(ROW(INDIRECT("J8:J"&amp;ROW())),2)=0))</f>
        <v>21.870000000000001</v>
      </c>
      <c r="O46" s="59">
        <f ca="1">OFFSET(INDIRECT("Reading!"&amp;ADDRESS(3*ROW()-21,COLUMN())),0,8)</f>
        <v>0</v>
      </c>
      <c r="P46" s="55">
        <f ca="1">OFFSET(INDIRECT("Reading!"&amp;ADDRESS(3*ROW()-21,COLUMN())),0,8)</f>
        <v>2</v>
      </c>
      <c r="Q46" s="55">
        <f ca="1">OFFSET(INDIRECT("Reading!"&amp;ADDRESS(3*ROW()-21,COLUMN())),0,8)</f>
        <v>2</v>
      </c>
      <c r="R46" s="55">
        <f ca="1">OFFSET(INDIRECT("Reading!"&amp;ADDRESS(3*ROW()-21,COLUMN())),0,8)</f>
        <v>0</v>
      </c>
      <c r="S46" s="55">
        <f ca="1">OFFSET(INDIRECT("Reading!"&amp;ADDRESS(3*ROW()-21,COLUMN())),0,8)</f>
        <v>2</v>
      </c>
      <c r="T46" s="55">
        <f ca="1">OFFSET(INDIRECT("Reading!"&amp;ADDRESS(3*ROW()-21,COLUMN())),0,8)</f>
        <v>0</v>
      </c>
      <c r="U46" s="55">
        <f ca="1">OFFSET(INDIRECT("Reading!"&amp;ADDRESS(3*ROW()-21,COLUMN())),0,8)</f>
        <v>0</v>
      </c>
      <c r="V46" s="55">
        <f ca="1">OFFSET(INDIRECT("Reading!"&amp;ADDRESS(3*ROW()-21,COLUMN())),0,8)</f>
        <v>0</v>
      </c>
      <c r="W46" s="55">
        <f ca="1">OFFSET(INDIRECT("Reading!"&amp;ADDRESS(3*ROW()-21,COLUMN())),0,8)</f>
        <v>0</v>
      </c>
      <c r="X46" s="55">
        <f ca="1">OFFSET(INDIRECT("Reading!"&amp;ADDRESS(3*ROW()-21,COLUMN())),0,8)</f>
        <v>0.73333333333333328</v>
      </c>
      <c r="Y46" s="56">
        <f ca="1">OFFSET(INDIRECT("Reading!"&amp;ADDRESS(3*ROW()-21,COLUMN())),0,8)</f>
        <v>16.416666666666668</v>
      </c>
      <c r="Z46" s="59">
        <f ca="1">OFFSET(INDIRECT("Listening!"&amp;ADDRESS(2*ROW()-13,COLUMN())),0,0)</f>
        <v>2</v>
      </c>
      <c r="AA46" s="55">
        <f ca="1">OFFSET(INDIRECT("Listening!"&amp;ADDRESS(2*ROW()-13,COLUMN())),0,0)</f>
        <v>0</v>
      </c>
      <c r="AB46" s="55">
        <f ca="1">OFFSET(INDIRECT("Listening!"&amp;ADDRESS(2*ROW()-13,COLUMN())),0,0)</f>
        <v>0</v>
      </c>
      <c r="AC46" s="55">
        <f ca="1">OFFSET(INDIRECT("Listening!"&amp;ADDRESS(2*ROW()-13,COLUMN())),0,0)</f>
        <v>0</v>
      </c>
      <c r="AD46" s="55">
        <f ca="1">OFFSET(INDIRECT("Listening!"&amp;ADDRESS(2*ROW()-13,COLUMN())),0,0)</f>
        <v>0</v>
      </c>
      <c r="AE46" s="55">
        <f ca="1">OFFSET(INDIRECT("Listening!"&amp;ADDRESS(2*ROW()-13,COLUMN())),0,0)</f>
        <v>0</v>
      </c>
      <c r="AF46" s="55">
        <f ca="1">OFFSET(INDIRECT("Listening!"&amp;ADDRESS(2*ROW()-13,COLUMN())),0,0)</f>
        <v>1</v>
      </c>
      <c r="AG46" s="56">
        <f ca="1">OFFSET(INDIRECT("Listening!"&amp;ADDRESS(2*ROW()-13,COLUMN())),0,0)</f>
        <v>0</v>
      </c>
      <c r="AH46" s="1"/>
      <c r="AI46" s="1"/>
    </row>
    <row r="47" ht="14.25">
      <c r="A47" s="20">
        <v>21</v>
      </c>
      <c r="B47" s="28"/>
      <c r="C47" s="29"/>
      <c r="D47" s="68"/>
      <c r="E47" s="68"/>
      <c r="F47" s="33"/>
      <c r="G47" s="68"/>
      <c r="H47" s="32"/>
      <c r="I47" s="74"/>
      <c r="J47" s="35"/>
      <c r="K47" s="74"/>
      <c r="L47" s="35"/>
      <c r="M47" s="38"/>
      <c r="N47" s="39"/>
      <c r="O47" s="73"/>
      <c r="P47" s="68"/>
      <c r="Q47" s="68"/>
      <c r="R47" s="68"/>
      <c r="S47" s="68"/>
      <c r="T47" s="68"/>
      <c r="U47" s="68"/>
      <c r="V47" s="68"/>
      <c r="W47" s="68"/>
      <c r="X47" s="68"/>
      <c r="Y47" s="33"/>
      <c r="Z47" s="15"/>
      <c r="AG47" s="16"/>
    </row>
    <row r="48" ht="14.25">
      <c r="A48" s="20"/>
      <c r="B48" s="43"/>
      <c r="C48" s="44"/>
      <c r="D48" s="76"/>
      <c r="E48" s="77"/>
      <c r="F48" s="78"/>
      <c r="G48" s="76"/>
      <c r="H48" s="78"/>
      <c r="I48" s="51"/>
      <c r="J48" s="49"/>
      <c r="K48" s="51"/>
      <c r="L48" s="49"/>
      <c r="M48" s="51"/>
      <c r="N48" s="49"/>
      <c r="O48" s="73"/>
      <c r="P48" s="68"/>
      <c r="Q48" s="68"/>
      <c r="R48" s="68"/>
      <c r="S48" s="68"/>
      <c r="T48" s="68"/>
      <c r="U48" s="68"/>
      <c r="V48" s="68"/>
      <c r="W48" s="68"/>
      <c r="X48" s="68"/>
      <c r="Y48" s="33"/>
      <c r="Z48" s="15"/>
      <c r="AG48" s="16"/>
    </row>
    <row r="49" ht="14.25">
      <c r="A49" s="20">
        <v>22</v>
      </c>
      <c r="B49" s="28"/>
      <c r="C49" s="29"/>
      <c r="D49" s="68"/>
      <c r="E49" s="68"/>
      <c r="F49" s="33"/>
      <c r="G49" s="68"/>
      <c r="H49" s="32"/>
      <c r="I49" s="34"/>
      <c r="J49" s="35"/>
      <c r="K49" s="74"/>
      <c r="L49" s="35"/>
      <c r="M49" s="38"/>
      <c r="N49" s="39"/>
      <c r="O49" s="73"/>
      <c r="P49" s="68"/>
      <c r="Q49" s="68"/>
      <c r="R49" s="68"/>
      <c r="S49" s="68"/>
      <c r="T49" s="68"/>
      <c r="U49" s="68"/>
      <c r="V49" s="68"/>
      <c r="W49" s="68"/>
      <c r="X49" s="68"/>
      <c r="Y49" s="33"/>
      <c r="Z49" s="15"/>
      <c r="AG49" s="16"/>
    </row>
    <row r="50" ht="14.25">
      <c r="A50" s="20"/>
      <c r="B50" s="43"/>
      <c r="C50" s="44"/>
      <c r="D50" s="76"/>
      <c r="E50" s="77"/>
      <c r="F50" s="78"/>
      <c r="G50" s="76"/>
      <c r="H50" s="78"/>
      <c r="I50" s="51"/>
      <c r="J50" s="49"/>
      <c r="K50" s="51"/>
      <c r="L50" s="49"/>
      <c r="M50" s="51"/>
      <c r="N50" s="49"/>
      <c r="O50" s="73"/>
      <c r="P50" s="68"/>
      <c r="Q50" s="68"/>
      <c r="R50" s="68"/>
      <c r="S50" s="68"/>
      <c r="T50" s="68"/>
      <c r="U50" s="68"/>
      <c r="V50" s="68"/>
      <c r="W50" s="68"/>
      <c r="X50" s="68"/>
      <c r="Y50" s="33"/>
      <c r="Z50" s="15"/>
      <c r="AG50" s="16"/>
    </row>
    <row r="51" ht="14.25">
      <c r="A51" s="20">
        <v>23</v>
      </c>
      <c r="B51" s="28"/>
      <c r="C51" s="29"/>
      <c r="D51" s="68"/>
      <c r="E51" s="68"/>
      <c r="F51" s="33"/>
      <c r="G51" s="68"/>
      <c r="H51" s="32"/>
      <c r="I51" s="34"/>
      <c r="J51" s="35"/>
      <c r="K51" s="74"/>
      <c r="L51" s="35"/>
      <c r="M51" s="38"/>
      <c r="N51" s="39"/>
      <c r="O51" s="73"/>
      <c r="P51" s="68"/>
      <c r="Q51" s="68"/>
      <c r="R51" s="68"/>
      <c r="S51" s="68"/>
      <c r="T51" s="68"/>
      <c r="U51" s="68"/>
      <c r="V51" s="68"/>
      <c r="W51" s="68"/>
      <c r="X51" s="68"/>
      <c r="Y51" s="33"/>
      <c r="Z51" s="15"/>
      <c r="AG51" s="16"/>
    </row>
    <row r="52" ht="14.25">
      <c r="A52" s="20"/>
      <c r="B52" s="43"/>
      <c r="C52" s="44"/>
      <c r="D52" s="76"/>
      <c r="E52" s="77"/>
      <c r="F52" s="78"/>
      <c r="G52" s="76"/>
      <c r="H52" s="78"/>
      <c r="I52" s="51"/>
      <c r="J52" s="49"/>
      <c r="K52" s="51"/>
      <c r="L52" s="49"/>
      <c r="M52" s="51"/>
      <c r="N52" s="49"/>
      <c r="O52" s="73"/>
      <c r="P52" s="68"/>
      <c r="Q52" s="68"/>
      <c r="R52" s="68"/>
      <c r="S52" s="68"/>
      <c r="T52" s="68"/>
      <c r="U52" s="68"/>
      <c r="V52" s="68"/>
      <c r="W52" s="68"/>
      <c r="X52" s="68"/>
      <c r="Y52" s="33"/>
      <c r="Z52" s="15"/>
      <c r="AG52" s="16"/>
    </row>
    <row r="53" ht="14.25">
      <c r="A53" s="20">
        <v>24</v>
      </c>
      <c r="B53" s="28"/>
      <c r="C53" s="29"/>
      <c r="D53" s="68"/>
      <c r="E53" s="68"/>
      <c r="F53" s="33"/>
      <c r="G53" s="68"/>
      <c r="H53" s="32"/>
      <c r="I53" s="34"/>
      <c r="J53" s="35"/>
      <c r="K53" s="74"/>
      <c r="L53" s="35"/>
      <c r="M53" s="38"/>
      <c r="N53" s="39"/>
      <c r="O53" s="73"/>
      <c r="P53" s="68"/>
      <c r="Q53" s="68"/>
      <c r="R53" s="68"/>
      <c r="S53" s="68"/>
      <c r="T53" s="68"/>
      <c r="U53" s="68"/>
      <c r="V53" s="68"/>
      <c r="W53" s="68"/>
      <c r="X53" s="68"/>
      <c r="Y53" s="33"/>
      <c r="Z53" s="15"/>
      <c r="AG53" s="16"/>
    </row>
    <row r="54" ht="14.25">
      <c r="A54" s="20"/>
      <c r="B54" s="43"/>
      <c r="C54" s="44"/>
      <c r="D54" s="76"/>
      <c r="E54" s="77"/>
      <c r="F54" s="78"/>
      <c r="G54" s="76"/>
      <c r="H54" s="78"/>
      <c r="I54" s="51"/>
      <c r="J54" s="49"/>
      <c r="K54" s="51"/>
      <c r="L54" s="49"/>
      <c r="M54" s="51"/>
      <c r="N54" s="49"/>
      <c r="O54" s="73"/>
      <c r="P54" s="68"/>
      <c r="Q54" s="68"/>
      <c r="R54" s="68"/>
      <c r="S54" s="68"/>
      <c r="T54" s="68"/>
      <c r="U54" s="68"/>
      <c r="V54" s="68"/>
      <c r="W54" s="68"/>
      <c r="X54" s="68"/>
      <c r="Y54" s="33"/>
      <c r="Z54" s="15"/>
      <c r="AG54" s="16"/>
    </row>
    <row r="55" ht="14.25">
      <c r="A55" s="20">
        <v>25</v>
      </c>
      <c r="B55" s="79"/>
      <c r="C55" s="79"/>
      <c r="D55" s="68"/>
      <c r="E55" s="68"/>
      <c r="F55" s="33"/>
      <c r="G55" s="68"/>
      <c r="H55" s="32"/>
      <c r="I55" s="34"/>
      <c r="J55" s="35"/>
      <c r="K55" s="74"/>
      <c r="L55" s="35"/>
      <c r="M55" s="38"/>
      <c r="N55" s="39"/>
      <c r="O55" s="73"/>
      <c r="P55" s="68"/>
      <c r="Q55" s="68"/>
      <c r="R55" s="68"/>
      <c r="S55" s="68"/>
      <c r="T55" s="68"/>
      <c r="U55" s="68"/>
      <c r="V55" s="68"/>
      <c r="W55" s="68"/>
      <c r="X55" s="68"/>
      <c r="Y55" s="33"/>
      <c r="Z55" s="15"/>
      <c r="AG55" s="16"/>
    </row>
    <row r="56" ht="14.25">
      <c r="A56" s="20"/>
      <c r="B56" s="80"/>
      <c r="C56" s="80"/>
      <c r="D56" s="76"/>
      <c r="E56" s="77"/>
      <c r="F56" s="78"/>
      <c r="G56" s="76"/>
      <c r="H56" s="78"/>
      <c r="I56" s="51"/>
      <c r="J56" s="49"/>
      <c r="K56" s="51"/>
      <c r="L56" s="49"/>
      <c r="M56" s="51"/>
      <c r="N56" s="49"/>
      <c r="O56" s="73"/>
      <c r="P56" s="68"/>
      <c r="Q56" s="68"/>
      <c r="R56" s="68"/>
      <c r="S56" s="68"/>
      <c r="T56" s="68"/>
      <c r="U56" s="68"/>
      <c r="V56" s="68"/>
      <c r="W56" s="68"/>
      <c r="X56" s="68"/>
      <c r="Y56" s="33"/>
      <c r="Z56" s="15"/>
      <c r="AG56" s="16"/>
    </row>
    <row r="57" ht="14.25">
      <c r="A57" s="20">
        <v>26</v>
      </c>
      <c r="B57" s="79"/>
      <c r="C57" s="79"/>
      <c r="D57" s="68"/>
      <c r="E57" s="68"/>
      <c r="F57" s="33"/>
      <c r="G57" s="68"/>
      <c r="H57" s="32"/>
      <c r="I57" s="34"/>
      <c r="J57" s="35"/>
      <c r="K57" s="74"/>
      <c r="L57" s="35"/>
      <c r="M57" s="38"/>
      <c r="N57" s="39"/>
      <c r="O57" s="73"/>
      <c r="P57" s="68"/>
      <c r="Q57" s="68"/>
      <c r="R57" s="68"/>
      <c r="S57" s="68"/>
      <c r="T57" s="68"/>
      <c r="U57" s="68"/>
      <c r="V57" s="68"/>
      <c r="W57" s="68"/>
      <c r="X57" s="68"/>
      <c r="Y57" s="33"/>
      <c r="Z57" s="15"/>
      <c r="AG57" s="16"/>
    </row>
    <row r="58" ht="14.25">
      <c r="A58" s="20"/>
      <c r="B58" s="80"/>
      <c r="C58" s="80"/>
      <c r="D58" s="76"/>
      <c r="E58" s="77"/>
      <c r="F58" s="78"/>
      <c r="G58" s="76"/>
      <c r="H58" s="78"/>
      <c r="I58" s="51"/>
      <c r="J58" s="49"/>
      <c r="K58" s="51"/>
      <c r="L58" s="49"/>
      <c r="M58" s="51"/>
      <c r="N58" s="49"/>
      <c r="O58" s="73"/>
      <c r="P58" s="68"/>
      <c r="Q58" s="68"/>
      <c r="R58" s="68"/>
      <c r="S58" s="68"/>
      <c r="T58" s="68"/>
      <c r="U58" s="68"/>
      <c r="V58" s="68"/>
      <c r="W58" s="68"/>
      <c r="X58" s="68"/>
      <c r="Y58" s="33"/>
      <c r="Z58" s="15"/>
      <c r="AG58" s="16"/>
    </row>
    <row r="59" ht="14.25">
      <c r="A59" s="20">
        <v>27</v>
      </c>
      <c r="B59" s="79"/>
      <c r="C59" s="79"/>
      <c r="D59" s="68"/>
      <c r="E59" s="68"/>
      <c r="F59" s="33"/>
      <c r="G59" s="68"/>
      <c r="H59" s="32"/>
      <c r="I59" s="34"/>
      <c r="J59" s="35"/>
      <c r="K59" s="74"/>
      <c r="L59" s="35"/>
      <c r="M59" s="38"/>
      <c r="N59" s="39"/>
      <c r="O59" s="73"/>
      <c r="P59" s="68"/>
      <c r="Q59" s="68"/>
      <c r="R59" s="68"/>
      <c r="S59" s="68"/>
      <c r="T59" s="68"/>
      <c r="U59" s="68"/>
      <c r="V59" s="68"/>
      <c r="W59" s="68"/>
      <c r="X59" s="68"/>
      <c r="Y59" s="33"/>
      <c r="Z59" s="15"/>
      <c r="AG59" s="16"/>
    </row>
    <row r="60" ht="14.25">
      <c r="A60" s="20"/>
      <c r="B60" s="80"/>
      <c r="C60" s="80"/>
      <c r="D60" s="76"/>
      <c r="E60" s="77"/>
      <c r="F60" s="78"/>
      <c r="G60" s="76"/>
      <c r="H60" s="78"/>
      <c r="I60" s="51"/>
      <c r="J60" s="49"/>
      <c r="K60" s="51"/>
      <c r="L60" s="49"/>
      <c r="M60" s="51"/>
      <c r="N60" s="49"/>
      <c r="O60" s="73"/>
      <c r="P60" s="68"/>
      <c r="Q60" s="68"/>
      <c r="R60" s="68"/>
      <c r="S60" s="68"/>
      <c r="T60" s="68"/>
      <c r="U60" s="68"/>
      <c r="V60" s="68"/>
      <c r="W60" s="68"/>
      <c r="X60" s="68"/>
      <c r="Y60" s="33"/>
      <c r="Z60" s="15"/>
      <c r="AG60" s="16"/>
    </row>
    <row r="61" ht="14.25">
      <c r="A61" s="20">
        <v>28</v>
      </c>
      <c r="B61" s="79"/>
      <c r="C61" s="79"/>
      <c r="D61" s="68"/>
      <c r="E61" s="68"/>
      <c r="F61" s="33"/>
      <c r="G61" s="68"/>
      <c r="H61" s="32"/>
      <c r="I61" s="34"/>
      <c r="J61" s="35"/>
      <c r="K61" s="74"/>
      <c r="L61" s="35"/>
      <c r="M61" s="38"/>
      <c r="N61" s="39"/>
      <c r="O61" s="73"/>
      <c r="P61" s="68"/>
      <c r="Q61" s="68"/>
      <c r="R61" s="68"/>
      <c r="S61" s="68"/>
      <c r="T61" s="68"/>
      <c r="U61" s="68"/>
      <c r="V61" s="68"/>
      <c r="W61" s="68"/>
      <c r="X61" s="68"/>
      <c r="Y61" s="33"/>
      <c r="Z61" s="15"/>
      <c r="AG61" s="16"/>
    </row>
    <row r="62" ht="14.25">
      <c r="A62" s="20"/>
      <c r="B62" s="80"/>
      <c r="C62" s="80"/>
      <c r="D62" s="76"/>
      <c r="E62" s="77"/>
      <c r="F62" s="78"/>
      <c r="G62" s="76"/>
      <c r="H62" s="78"/>
      <c r="I62" s="51"/>
      <c r="J62" s="49"/>
      <c r="K62" s="51"/>
      <c r="L62" s="49"/>
      <c r="M62" s="51"/>
      <c r="N62" s="49"/>
      <c r="O62" s="73"/>
      <c r="P62" s="68"/>
      <c r="Q62" s="68"/>
      <c r="R62" s="68"/>
      <c r="S62" s="68"/>
      <c r="T62" s="68"/>
      <c r="U62" s="68"/>
      <c r="V62" s="68"/>
      <c r="W62" s="68"/>
      <c r="X62" s="68"/>
      <c r="Y62" s="33"/>
      <c r="Z62" s="15"/>
      <c r="AG62" s="16"/>
    </row>
    <row r="63" ht="14.25">
      <c r="A63" s="20">
        <v>29</v>
      </c>
      <c r="B63" s="79"/>
      <c r="C63" s="79"/>
      <c r="D63" s="68"/>
      <c r="E63" s="68"/>
      <c r="F63" s="33"/>
      <c r="G63" s="68"/>
      <c r="H63" s="32"/>
      <c r="I63" s="34"/>
      <c r="J63" s="35"/>
      <c r="K63" s="74"/>
      <c r="L63" s="35"/>
      <c r="M63" s="38"/>
      <c r="N63" s="39"/>
      <c r="O63" s="73"/>
      <c r="P63" s="68"/>
      <c r="Q63" s="68"/>
      <c r="R63" s="68"/>
      <c r="S63" s="68"/>
      <c r="T63" s="68"/>
      <c r="U63" s="68"/>
      <c r="V63" s="68"/>
      <c r="W63" s="68"/>
      <c r="X63" s="68"/>
      <c r="Y63" s="33"/>
      <c r="Z63" s="15"/>
      <c r="AG63" s="16"/>
    </row>
    <row r="64" ht="14.25">
      <c r="A64" s="20"/>
      <c r="B64" s="80"/>
      <c r="C64" s="80"/>
      <c r="D64" s="76"/>
      <c r="E64" s="77"/>
      <c r="F64" s="78"/>
      <c r="G64" s="76"/>
      <c r="H64" s="78"/>
      <c r="I64" s="51"/>
      <c r="J64" s="49"/>
      <c r="K64" s="51"/>
      <c r="L64" s="49"/>
      <c r="M64" s="51"/>
      <c r="N64" s="49"/>
      <c r="O64" s="73"/>
      <c r="P64" s="68"/>
      <c r="Q64" s="68"/>
      <c r="R64" s="68"/>
      <c r="S64" s="68"/>
      <c r="T64" s="68"/>
      <c r="U64" s="68"/>
      <c r="V64" s="68"/>
      <c r="W64" s="68"/>
      <c r="X64" s="68"/>
      <c r="Y64" s="33"/>
      <c r="Z64" s="15"/>
      <c r="AG64" s="16"/>
    </row>
    <row r="65" ht="14.25">
      <c r="A65" s="20">
        <v>30</v>
      </c>
      <c r="B65" s="79"/>
      <c r="C65" s="79"/>
      <c r="D65" s="68"/>
      <c r="E65" s="68"/>
      <c r="F65" s="33"/>
      <c r="G65" s="68"/>
      <c r="H65" s="32"/>
      <c r="I65" s="34"/>
      <c r="J65" s="35"/>
      <c r="K65" s="74"/>
      <c r="L65" s="35"/>
      <c r="M65" s="38"/>
      <c r="N65" s="39"/>
      <c r="O65" s="73"/>
      <c r="P65" s="68"/>
      <c r="Q65" s="68"/>
      <c r="R65" s="68"/>
      <c r="S65" s="68"/>
      <c r="T65" s="68"/>
      <c r="U65" s="68"/>
      <c r="V65" s="68"/>
      <c r="W65" s="68"/>
      <c r="X65" s="68"/>
      <c r="Y65" s="33"/>
      <c r="Z65" s="15"/>
      <c r="AG65" s="16"/>
    </row>
    <row r="66" ht="14.25">
      <c r="A66" s="20"/>
      <c r="B66" s="80"/>
      <c r="C66" s="80"/>
      <c r="D66" s="76"/>
      <c r="E66" s="77"/>
      <c r="F66" s="78"/>
      <c r="G66" s="76"/>
      <c r="H66" s="78"/>
      <c r="I66" s="51"/>
      <c r="J66" s="49"/>
      <c r="K66" s="51"/>
      <c r="L66" s="49"/>
      <c r="M66" s="51"/>
      <c r="N66" s="49"/>
      <c r="O66" s="73"/>
      <c r="P66" s="68"/>
      <c r="Q66" s="68"/>
      <c r="R66" s="68"/>
      <c r="S66" s="68"/>
      <c r="T66" s="68"/>
      <c r="U66" s="68"/>
      <c r="V66" s="68"/>
      <c r="W66" s="68"/>
      <c r="X66" s="68"/>
      <c r="Y66" s="33"/>
      <c r="Z66" s="15"/>
      <c r="AG66" s="16"/>
    </row>
    <row r="67" ht="14.25">
      <c r="A67" s="20">
        <v>31</v>
      </c>
      <c r="B67" s="79"/>
      <c r="C67" s="79"/>
      <c r="D67" s="68"/>
      <c r="E67" s="68"/>
      <c r="F67" s="33"/>
      <c r="G67" s="68"/>
      <c r="H67" s="32"/>
      <c r="I67" s="74"/>
      <c r="J67" s="35"/>
      <c r="K67" s="81"/>
      <c r="L67" s="35"/>
      <c r="M67" s="38"/>
      <c r="N67" s="39"/>
      <c r="O67" s="73"/>
      <c r="P67" s="68"/>
      <c r="Q67" s="68"/>
      <c r="R67" s="68"/>
      <c r="S67" s="68"/>
      <c r="T67" s="68"/>
      <c r="U67" s="68"/>
      <c r="V67" s="68"/>
      <c r="W67" s="68"/>
      <c r="X67" s="68"/>
      <c r="Y67" s="33"/>
      <c r="Z67" s="15"/>
      <c r="AG67" s="16"/>
    </row>
    <row r="68" ht="14.25">
      <c r="A68" s="20"/>
      <c r="B68" s="80"/>
      <c r="C68" s="80"/>
      <c r="D68" s="76"/>
      <c r="E68" s="77"/>
      <c r="F68" s="78"/>
      <c r="G68" s="76"/>
      <c r="H68" s="78"/>
      <c r="I68" s="51"/>
      <c r="J68" s="49"/>
      <c r="K68" s="51"/>
      <c r="L68" s="49"/>
      <c r="M68" s="51"/>
      <c r="N68" s="49"/>
      <c r="O68" s="73"/>
      <c r="P68" s="68"/>
      <c r="Q68" s="68"/>
      <c r="R68" s="68"/>
      <c r="S68" s="68"/>
      <c r="T68" s="68"/>
      <c r="U68" s="68"/>
      <c r="V68" s="68"/>
      <c r="W68" s="68"/>
      <c r="X68" s="68"/>
      <c r="Y68" s="33"/>
      <c r="Z68" s="15"/>
      <c r="AG68" s="16"/>
    </row>
    <row r="69" ht="14.25">
      <c r="A69" s="20">
        <v>32</v>
      </c>
      <c r="B69" s="79"/>
      <c r="C69" s="79"/>
      <c r="D69" s="68"/>
      <c r="E69" s="68"/>
      <c r="F69" s="33"/>
      <c r="G69" s="68"/>
      <c r="H69" s="32"/>
      <c r="I69" s="34"/>
      <c r="J69" s="35"/>
      <c r="K69" s="74"/>
      <c r="L69" s="35"/>
      <c r="M69" s="38"/>
      <c r="N69" s="39"/>
      <c r="O69" s="73"/>
      <c r="P69" s="68"/>
      <c r="Q69" s="68"/>
      <c r="R69" s="68"/>
      <c r="S69" s="68"/>
      <c r="T69" s="68"/>
      <c r="U69" s="68"/>
      <c r="V69" s="68"/>
      <c r="W69" s="68"/>
      <c r="X69" s="68"/>
      <c r="Y69" s="33"/>
      <c r="Z69" s="15"/>
      <c r="AG69" s="16"/>
    </row>
    <row r="70" ht="14.25">
      <c r="A70" s="20"/>
      <c r="B70" s="80"/>
      <c r="C70" s="80"/>
      <c r="D70" s="76"/>
      <c r="E70" s="77"/>
      <c r="F70" s="78"/>
      <c r="G70" s="76"/>
      <c r="H70" s="78"/>
      <c r="I70" s="51"/>
      <c r="J70" s="49"/>
      <c r="K70" s="51"/>
      <c r="L70" s="49"/>
      <c r="M70" s="51"/>
      <c r="N70" s="49"/>
      <c r="O70" s="73"/>
      <c r="P70" s="68"/>
      <c r="Q70" s="68"/>
      <c r="R70" s="68"/>
      <c r="S70" s="68"/>
      <c r="T70" s="68"/>
      <c r="U70" s="68"/>
      <c r="V70" s="68"/>
      <c r="W70" s="68"/>
      <c r="X70" s="68"/>
      <c r="Y70" s="33"/>
      <c r="Z70" s="15"/>
      <c r="AG70" s="16"/>
    </row>
    <row r="71" ht="14.25">
      <c r="A71" s="20">
        <v>33</v>
      </c>
      <c r="B71" s="79"/>
      <c r="C71" s="79"/>
      <c r="D71" s="68"/>
      <c r="E71" s="68"/>
      <c r="F71" s="33"/>
      <c r="G71" s="68"/>
      <c r="H71" s="32"/>
      <c r="I71" s="74"/>
      <c r="J71" s="35"/>
      <c r="K71" s="74"/>
      <c r="L71" s="35"/>
      <c r="M71" s="38"/>
      <c r="N71" s="39"/>
      <c r="O71" s="73"/>
      <c r="P71" s="68"/>
      <c r="Q71" s="68"/>
      <c r="R71" s="68"/>
      <c r="S71" s="68"/>
      <c r="T71" s="68"/>
      <c r="U71" s="68"/>
      <c r="V71" s="68"/>
      <c r="W71" s="68"/>
      <c r="X71" s="68"/>
      <c r="Y71" s="33"/>
      <c r="Z71" s="15"/>
      <c r="AG71" s="16"/>
    </row>
    <row r="72" ht="14.25">
      <c r="A72" s="20"/>
      <c r="B72" s="80"/>
      <c r="C72" s="80"/>
      <c r="D72" s="76"/>
      <c r="E72" s="77"/>
      <c r="F72" s="78"/>
      <c r="G72" s="76"/>
      <c r="H72" s="78"/>
      <c r="I72" s="51"/>
      <c r="J72" s="49"/>
      <c r="K72" s="51"/>
      <c r="L72" s="49"/>
      <c r="M72" s="51"/>
      <c r="N72" s="49"/>
      <c r="O72" s="73"/>
      <c r="P72" s="68"/>
      <c r="Q72" s="68"/>
      <c r="R72" s="68"/>
      <c r="S72" s="68"/>
      <c r="T72" s="68"/>
      <c r="U72" s="68"/>
      <c r="V72" s="68"/>
      <c r="W72" s="68"/>
      <c r="X72" s="68"/>
      <c r="Y72" s="33"/>
      <c r="Z72" s="15"/>
      <c r="AG72" s="16"/>
    </row>
    <row r="73" ht="14.25">
      <c r="A73" s="20">
        <v>34</v>
      </c>
      <c r="B73" s="79"/>
      <c r="C73" s="79"/>
      <c r="D73" s="68"/>
      <c r="E73" s="68"/>
      <c r="F73" s="33"/>
      <c r="G73" s="68"/>
      <c r="H73" s="32"/>
      <c r="I73" s="34"/>
      <c r="J73" s="35"/>
      <c r="K73" s="74"/>
      <c r="L73" s="35"/>
      <c r="M73" s="38"/>
      <c r="N73" s="39"/>
      <c r="O73" s="73"/>
      <c r="P73" s="68"/>
      <c r="Q73" s="68"/>
      <c r="R73" s="68"/>
      <c r="S73" s="68"/>
      <c r="T73" s="68"/>
      <c r="U73" s="68"/>
      <c r="V73" s="68"/>
      <c r="W73" s="68"/>
      <c r="X73" s="68"/>
      <c r="Y73" s="33"/>
      <c r="Z73" s="15"/>
      <c r="AG73" s="16"/>
    </row>
    <row r="74" ht="14.25">
      <c r="A74" s="20"/>
      <c r="B74" s="80"/>
      <c r="C74" s="80"/>
      <c r="D74" s="76"/>
      <c r="E74" s="77"/>
      <c r="F74" s="78"/>
      <c r="G74" s="76"/>
      <c r="H74" s="78"/>
      <c r="I74" s="51"/>
      <c r="J74" s="49"/>
      <c r="K74" s="51"/>
      <c r="L74" s="49"/>
      <c r="M74" s="51"/>
      <c r="N74" s="49"/>
      <c r="O74" s="73"/>
      <c r="P74" s="68"/>
      <c r="Q74" s="68"/>
      <c r="R74" s="68"/>
      <c r="S74" s="68"/>
      <c r="T74" s="68"/>
      <c r="U74" s="68"/>
      <c r="V74" s="68"/>
      <c r="W74" s="68"/>
      <c r="X74" s="68"/>
      <c r="Y74" s="33"/>
      <c r="Z74" s="15"/>
      <c r="AG74" s="16"/>
    </row>
    <row r="75" ht="14.25">
      <c r="A75" s="20">
        <v>35</v>
      </c>
      <c r="B75" s="79"/>
      <c r="C75" s="79"/>
      <c r="D75" s="68"/>
      <c r="E75" s="68"/>
      <c r="F75" s="33"/>
      <c r="G75" s="68"/>
      <c r="H75" s="32"/>
      <c r="I75" s="34"/>
      <c r="J75" s="35"/>
      <c r="K75" s="74"/>
      <c r="L75" s="35"/>
      <c r="M75" s="38"/>
      <c r="N75" s="39"/>
      <c r="O75" s="73"/>
      <c r="P75" s="68"/>
      <c r="Q75" s="68"/>
      <c r="R75" s="68"/>
      <c r="S75" s="68"/>
      <c r="T75" s="68"/>
      <c r="U75" s="68"/>
      <c r="V75" s="68"/>
      <c r="W75" s="68"/>
      <c r="X75" s="68"/>
      <c r="Y75" s="33"/>
      <c r="Z75" s="15"/>
      <c r="AG75" s="16"/>
    </row>
    <row r="76" ht="14.25">
      <c r="A76" s="20"/>
      <c r="B76" s="80"/>
      <c r="C76" s="80"/>
      <c r="D76" s="76"/>
      <c r="E76" s="77"/>
      <c r="F76" s="78"/>
      <c r="G76" s="76"/>
      <c r="H76" s="78"/>
      <c r="I76" s="51"/>
      <c r="J76" s="49"/>
      <c r="K76" s="51"/>
      <c r="L76" s="49"/>
      <c r="M76" s="51"/>
      <c r="N76" s="49"/>
      <c r="O76" s="73"/>
      <c r="P76" s="68"/>
      <c r="Q76" s="68"/>
      <c r="R76" s="68"/>
      <c r="S76" s="68"/>
      <c r="T76" s="68"/>
      <c r="U76" s="68"/>
      <c r="V76" s="68"/>
      <c r="W76" s="68"/>
      <c r="X76" s="68"/>
      <c r="Y76" s="33"/>
      <c r="Z76" s="15"/>
      <c r="AG76" s="16"/>
    </row>
    <row r="77" ht="14.25">
      <c r="A77" s="20">
        <v>36</v>
      </c>
      <c r="B77" s="79"/>
      <c r="C77" s="79"/>
      <c r="D77" s="68"/>
      <c r="E77" s="68"/>
      <c r="F77" s="33"/>
      <c r="G77" s="68"/>
      <c r="H77" s="32"/>
      <c r="I77" s="34"/>
      <c r="J77" s="35"/>
      <c r="K77" s="74"/>
      <c r="L77" s="35"/>
      <c r="M77" s="38"/>
      <c r="N77" s="39"/>
      <c r="O77" s="73"/>
      <c r="P77" s="68"/>
      <c r="Q77" s="68"/>
      <c r="R77" s="68"/>
      <c r="S77" s="68"/>
      <c r="T77" s="68"/>
      <c r="U77" s="68"/>
      <c r="V77" s="68"/>
      <c r="W77" s="68"/>
      <c r="X77" s="68"/>
      <c r="Y77" s="33"/>
      <c r="Z77" s="15"/>
      <c r="AG77" s="16"/>
    </row>
    <row r="78" ht="14.25">
      <c r="A78" s="20"/>
      <c r="B78" s="80"/>
      <c r="C78" s="80"/>
      <c r="D78" s="76"/>
      <c r="E78" s="77"/>
      <c r="F78" s="78"/>
      <c r="G78" s="76"/>
      <c r="H78" s="78"/>
      <c r="I78" s="51"/>
      <c r="J78" s="49"/>
      <c r="K78" s="51"/>
      <c r="L78" s="49"/>
      <c r="M78" s="51"/>
      <c r="N78" s="49"/>
      <c r="O78" s="73"/>
      <c r="P78" s="68"/>
      <c r="Q78" s="68"/>
      <c r="R78" s="68"/>
      <c r="S78" s="68"/>
      <c r="T78" s="68"/>
      <c r="U78" s="68"/>
      <c r="V78" s="68"/>
      <c r="W78" s="68"/>
      <c r="X78" s="68"/>
      <c r="Y78" s="33"/>
      <c r="Z78" s="15"/>
      <c r="AG78" s="16"/>
    </row>
    <row r="79" ht="14.25">
      <c r="A79" s="20">
        <v>37</v>
      </c>
      <c r="B79" s="79"/>
      <c r="C79" s="79"/>
      <c r="D79" s="68"/>
      <c r="E79" s="68"/>
      <c r="F79" s="33"/>
      <c r="G79" s="68"/>
      <c r="H79" s="32"/>
      <c r="I79" s="34"/>
      <c r="J79" s="35"/>
      <c r="K79" s="74"/>
      <c r="L79" s="35"/>
      <c r="M79" s="38"/>
      <c r="N79" s="39"/>
      <c r="O79" s="73"/>
      <c r="P79" s="68"/>
      <c r="Q79" s="68"/>
      <c r="R79" s="68"/>
      <c r="S79" s="68"/>
      <c r="T79" s="68"/>
      <c r="U79" s="68"/>
      <c r="V79" s="68"/>
      <c r="W79" s="68"/>
      <c r="X79" s="68"/>
      <c r="Y79" s="33"/>
      <c r="Z79" s="15"/>
      <c r="AG79" s="16"/>
    </row>
    <row r="80" ht="14.25">
      <c r="A80" s="20"/>
      <c r="B80" s="80"/>
      <c r="C80" s="80"/>
      <c r="D80" s="76"/>
      <c r="E80" s="77"/>
      <c r="F80" s="78"/>
      <c r="G80" s="76"/>
      <c r="H80" s="78"/>
      <c r="I80" s="51"/>
      <c r="J80" s="49"/>
      <c r="K80" s="51"/>
      <c r="L80" s="49"/>
      <c r="M80" s="51"/>
      <c r="N80" s="49"/>
      <c r="O80" s="73"/>
      <c r="P80" s="68"/>
      <c r="Q80" s="68"/>
      <c r="R80" s="68"/>
      <c r="S80" s="68"/>
      <c r="T80" s="68"/>
      <c r="U80" s="68"/>
      <c r="V80" s="68"/>
      <c r="W80" s="68"/>
      <c r="X80" s="68"/>
      <c r="Y80" s="33"/>
      <c r="Z80" s="15"/>
      <c r="AG80" s="16"/>
    </row>
    <row r="81" ht="14.25">
      <c r="A81" s="20">
        <v>38</v>
      </c>
      <c r="B81" s="79"/>
      <c r="C81" s="79"/>
      <c r="D81" s="68"/>
      <c r="E81" s="68"/>
      <c r="F81" s="33"/>
      <c r="G81" s="68"/>
      <c r="H81" s="32"/>
      <c r="I81" s="34"/>
      <c r="J81" s="35"/>
      <c r="K81" s="74"/>
      <c r="L81" s="35"/>
      <c r="M81" s="38"/>
      <c r="N81" s="39"/>
      <c r="O81" s="73"/>
      <c r="P81" s="68"/>
      <c r="Q81" s="68"/>
      <c r="R81" s="68"/>
      <c r="S81" s="68"/>
      <c r="T81" s="68"/>
      <c r="U81" s="68"/>
      <c r="V81" s="68"/>
      <c r="W81" s="68"/>
      <c r="X81" s="68"/>
      <c r="Y81" s="33"/>
      <c r="Z81" s="15"/>
      <c r="AG81" s="16"/>
    </row>
    <row r="82" ht="14.25">
      <c r="A82" s="20"/>
      <c r="B82" s="80"/>
      <c r="C82" s="80"/>
      <c r="D82" s="76"/>
      <c r="E82" s="77"/>
      <c r="F82" s="78"/>
      <c r="G82" s="76"/>
      <c r="H82" s="78"/>
      <c r="I82" s="51"/>
      <c r="J82" s="49"/>
      <c r="K82" s="51"/>
      <c r="L82" s="49"/>
      <c r="M82" s="51"/>
      <c r="N82" s="49"/>
      <c r="O82" s="73"/>
      <c r="P82" s="68"/>
      <c r="Q82" s="68"/>
      <c r="R82" s="68"/>
      <c r="S82" s="68"/>
      <c r="T82" s="68"/>
      <c r="U82" s="68"/>
      <c r="V82" s="68"/>
      <c r="W82" s="68"/>
      <c r="X82" s="68"/>
      <c r="Y82" s="33"/>
      <c r="Z82" s="15"/>
      <c r="AG82" s="16"/>
    </row>
    <row r="83" ht="14.25">
      <c r="A83" s="20">
        <v>39</v>
      </c>
      <c r="B83" s="79"/>
      <c r="C83" s="79"/>
      <c r="D83" s="68"/>
      <c r="E83" s="68"/>
      <c r="F83" s="33"/>
      <c r="G83" s="68"/>
      <c r="H83" s="32"/>
      <c r="I83" s="34"/>
      <c r="J83" s="35"/>
      <c r="K83" s="74"/>
      <c r="L83" s="35"/>
      <c r="M83" s="38"/>
      <c r="N83" s="39"/>
      <c r="O83" s="73"/>
      <c r="P83" s="68"/>
      <c r="Q83" s="68"/>
      <c r="R83" s="68"/>
      <c r="S83" s="68"/>
      <c r="T83" s="68"/>
      <c r="U83" s="68"/>
      <c r="V83" s="68"/>
      <c r="W83" s="68"/>
      <c r="X83" s="68"/>
      <c r="Y83" s="33"/>
      <c r="Z83" s="15"/>
      <c r="AG83" s="16"/>
    </row>
    <row r="84" ht="14.25">
      <c r="A84" s="20"/>
      <c r="B84" s="80"/>
      <c r="C84" s="80"/>
      <c r="D84" s="76"/>
      <c r="E84" s="77"/>
      <c r="F84" s="78"/>
      <c r="G84" s="76"/>
      <c r="H84" s="78"/>
      <c r="I84" s="51"/>
      <c r="J84" s="49"/>
      <c r="K84" s="51"/>
      <c r="L84" s="49"/>
      <c r="M84" s="51"/>
      <c r="N84" s="49"/>
      <c r="O84" s="73"/>
      <c r="P84" s="68"/>
      <c r="Q84" s="68"/>
      <c r="R84" s="68"/>
      <c r="S84" s="68"/>
      <c r="T84" s="68"/>
      <c r="U84" s="68"/>
      <c r="V84" s="68"/>
      <c r="W84" s="68"/>
      <c r="X84" s="68"/>
      <c r="Y84" s="33"/>
      <c r="Z84" s="15"/>
      <c r="AG84" s="16"/>
    </row>
    <row r="85" ht="14.25">
      <c r="A85" s="20">
        <v>40</v>
      </c>
      <c r="B85" s="79"/>
      <c r="C85" s="79"/>
      <c r="D85" s="68"/>
      <c r="E85" s="68"/>
      <c r="F85" s="33"/>
      <c r="G85" s="68"/>
      <c r="H85" s="32"/>
      <c r="I85" s="34"/>
      <c r="J85" s="35"/>
      <c r="K85" s="74"/>
      <c r="L85" s="35"/>
      <c r="M85" s="38"/>
      <c r="N85" s="39"/>
      <c r="O85" s="73"/>
      <c r="P85" s="68"/>
      <c r="Q85" s="68"/>
      <c r="R85" s="68"/>
      <c r="S85" s="68"/>
      <c r="T85" s="68"/>
      <c r="U85" s="68"/>
      <c r="V85" s="68"/>
      <c r="W85" s="68"/>
      <c r="X85" s="68"/>
      <c r="Y85" s="33"/>
      <c r="Z85" s="15"/>
      <c r="AG85" s="16"/>
    </row>
    <row r="86" ht="14.25">
      <c r="A86" s="20"/>
      <c r="B86" s="80"/>
      <c r="C86" s="80"/>
      <c r="D86" s="76"/>
      <c r="E86" s="77"/>
      <c r="F86" s="78"/>
      <c r="G86" s="76"/>
      <c r="H86" s="78"/>
      <c r="I86" s="51"/>
      <c r="J86" s="49"/>
      <c r="K86" s="51"/>
      <c r="L86" s="49"/>
      <c r="M86" s="51"/>
      <c r="N86" s="49"/>
      <c r="O86" s="73"/>
      <c r="P86" s="68"/>
      <c r="Q86" s="68"/>
      <c r="R86" s="68"/>
      <c r="S86" s="68"/>
      <c r="T86" s="68"/>
      <c r="U86" s="68"/>
      <c r="V86" s="68"/>
      <c r="W86" s="68"/>
      <c r="X86" s="68"/>
      <c r="Y86" s="33"/>
      <c r="Z86" s="15"/>
      <c r="AG86" s="16"/>
    </row>
    <row r="87" ht="14.25">
      <c r="A87" s="20">
        <v>41</v>
      </c>
      <c r="B87" s="79"/>
      <c r="C87" s="79"/>
      <c r="D87" s="68"/>
      <c r="E87" s="68"/>
      <c r="F87" s="33"/>
      <c r="G87" s="68"/>
      <c r="H87" s="32"/>
      <c r="I87" s="34"/>
      <c r="J87" s="35"/>
      <c r="K87" s="74"/>
      <c r="L87" s="35"/>
      <c r="M87" s="38"/>
      <c r="N87" s="39"/>
      <c r="O87" s="73"/>
      <c r="P87" s="68"/>
      <c r="Q87" s="68"/>
      <c r="R87" s="68"/>
      <c r="S87" s="68"/>
      <c r="T87" s="68"/>
      <c r="U87" s="68"/>
      <c r="V87" s="68"/>
      <c r="W87" s="68"/>
      <c r="X87" s="68"/>
      <c r="Y87" s="33"/>
      <c r="Z87" s="15"/>
      <c r="AG87" s="16"/>
    </row>
    <row r="88" ht="14.25">
      <c r="A88" s="20"/>
      <c r="B88" s="80"/>
      <c r="C88" s="80"/>
      <c r="D88" s="76"/>
      <c r="E88" s="77"/>
      <c r="F88" s="78"/>
      <c r="G88" s="76"/>
      <c r="H88" s="78"/>
      <c r="I88" s="51"/>
      <c r="J88" s="49"/>
      <c r="K88" s="51"/>
      <c r="L88" s="49"/>
      <c r="M88" s="51"/>
      <c r="N88" s="49"/>
      <c r="O88" s="73"/>
      <c r="P88" s="68"/>
      <c r="Q88" s="68"/>
      <c r="R88" s="68"/>
      <c r="S88" s="68"/>
      <c r="T88" s="68"/>
      <c r="U88" s="68"/>
      <c r="V88" s="68"/>
      <c r="W88" s="68"/>
      <c r="X88" s="68"/>
      <c r="Y88" s="33"/>
      <c r="Z88" s="15"/>
      <c r="AG88" s="16"/>
    </row>
    <row r="89" ht="14.25">
      <c r="A89" s="20">
        <v>42</v>
      </c>
      <c r="B89" s="79"/>
      <c r="C89" s="79"/>
      <c r="D89" s="68"/>
      <c r="E89" s="68"/>
      <c r="F89" s="33"/>
      <c r="G89" s="68"/>
      <c r="H89" s="32"/>
      <c r="I89" s="34"/>
      <c r="J89" s="35"/>
      <c r="K89" s="74"/>
      <c r="L89" s="35"/>
      <c r="M89" s="38"/>
      <c r="N89" s="39"/>
      <c r="O89" s="73"/>
      <c r="P89" s="68"/>
      <c r="Q89" s="68"/>
      <c r="R89" s="68"/>
      <c r="S89" s="68"/>
      <c r="T89" s="68"/>
      <c r="U89" s="68"/>
      <c r="V89" s="68"/>
      <c r="W89" s="68"/>
      <c r="X89" s="68"/>
      <c r="Y89" s="33"/>
      <c r="Z89" s="15"/>
      <c r="AG89" s="16"/>
    </row>
    <row r="90" ht="14.25">
      <c r="A90" s="20"/>
      <c r="B90" s="80"/>
      <c r="C90" s="80"/>
      <c r="D90" s="76"/>
      <c r="E90" s="77"/>
      <c r="F90" s="78"/>
      <c r="G90" s="76"/>
      <c r="H90" s="78"/>
      <c r="I90" s="51"/>
      <c r="J90" s="49"/>
      <c r="K90" s="51"/>
      <c r="L90" s="49"/>
      <c r="M90" s="51"/>
      <c r="N90" s="49"/>
      <c r="O90" s="73"/>
      <c r="P90" s="68"/>
      <c r="Q90" s="68"/>
      <c r="R90" s="68"/>
      <c r="S90" s="68"/>
      <c r="T90" s="68"/>
      <c r="U90" s="68"/>
      <c r="V90" s="68"/>
      <c r="W90" s="68"/>
      <c r="X90" s="68"/>
      <c r="Y90" s="33"/>
      <c r="Z90" s="15"/>
      <c r="AG90" s="16"/>
    </row>
    <row r="91" ht="14.25">
      <c r="A91" s="20">
        <v>43</v>
      </c>
      <c r="B91" s="79"/>
      <c r="C91" s="79"/>
      <c r="D91" s="68"/>
      <c r="E91" s="68"/>
      <c r="F91" s="33"/>
      <c r="G91" s="68"/>
      <c r="H91" s="32"/>
      <c r="I91" s="74"/>
      <c r="J91" s="35"/>
      <c r="K91" s="81"/>
      <c r="L91" s="35"/>
      <c r="M91" s="38"/>
      <c r="N91" s="39"/>
      <c r="O91" s="73"/>
      <c r="P91" s="68"/>
      <c r="Q91" s="68"/>
      <c r="R91" s="68"/>
      <c r="S91" s="68"/>
      <c r="T91" s="68"/>
      <c r="U91" s="68"/>
      <c r="V91" s="68"/>
      <c r="W91" s="68"/>
      <c r="X91" s="68"/>
      <c r="Y91" s="33"/>
      <c r="Z91" s="15"/>
      <c r="AG91" s="16"/>
    </row>
    <row r="92" ht="14.25">
      <c r="A92" s="20"/>
      <c r="B92" s="80"/>
      <c r="C92" s="80"/>
      <c r="D92" s="76"/>
      <c r="E92" s="77"/>
      <c r="F92" s="78"/>
      <c r="G92" s="76"/>
      <c r="H92" s="78"/>
      <c r="I92" s="51"/>
      <c r="J92" s="49"/>
      <c r="K92" s="51"/>
      <c r="L92" s="49"/>
      <c r="M92" s="51"/>
      <c r="N92" s="49"/>
      <c r="O92" s="73"/>
      <c r="P92" s="68"/>
      <c r="Q92" s="68"/>
      <c r="R92" s="68"/>
      <c r="S92" s="68"/>
      <c r="T92" s="68"/>
      <c r="U92" s="68"/>
      <c r="V92" s="68"/>
      <c r="W92" s="68"/>
      <c r="X92" s="68"/>
      <c r="Y92" s="33"/>
      <c r="Z92" s="15"/>
      <c r="AG92" s="16"/>
    </row>
    <row r="93" ht="14.25">
      <c r="A93" s="20">
        <v>44</v>
      </c>
      <c r="B93" s="79"/>
      <c r="C93" s="79"/>
      <c r="D93" s="68"/>
      <c r="E93" s="68"/>
      <c r="F93" s="33"/>
      <c r="G93" s="68"/>
      <c r="H93" s="32"/>
      <c r="I93" s="34"/>
      <c r="J93" s="35"/>
      <c r="K93" s="74"/>
      <c r="L93" s="35"/>
      <c r="M93" s="38"/>
      <c r="N93" s="39"/>
      <c r="O93" s="73"/>
      <c r="P93" s="68"/>
      <c r="Q93" s="68"/>
      <c r="R93" s="68"/>
      <c r="S93" s="68"/>
      <c r="T93" s="68"/>
      <c r="U93" s="68"/>
      <c r="V93" s="68"/>
      <c r="W93" s="68"/>
      <c r="X93" s="68"/>
      <c r="Y93" s="33"/>
      <c r="Z93" s="15"/>
      <c r="AG93" s="16"/>
    </row>
    <row r="94" ht="14.25">
      <c r="A94" s="20"/>
      <c r="B94" s="80"/>
      <c r="C94" s="80"/>
      <c r="D94" s="76"/>
      <c r="E94" s="77"/>
      <c r="F94" s="78"/>
      <c r="G94" s="76"/>
      <c r="H94" s="78"/>
      <c r="I94" s="51"/>
      <c r="J94" s="49"/>
      <c r="K94" s="51"/>
      <c r="L94" s="49"/>
      <c r="M94" s="51"/>
      <c r="N94" s="49"/>
      <c r="O94" s="73"/>
      <c r="P94" s="68"/>
      <c r="Q94" s="68"/>
      <c r="R94" s="68"/>
      <c r="S94" s="68"/>
      <c r="T94" s="68"/>
      <c r="U94" s="68"/>
      <c r="V94" s="68"/>
      <c r="W94" s="68"/>
      <c r="X94" s="68"/>
      <c r="Y94" s="33"/>
      <c r="Z94" s="15"/>
      <c r="AG94" s="16"/>
    </row>
    <row r="95" ht="14.25">
      <c r="A95" s="20">
        <v>45</v>
      </c>
      <c r="B95" s="79"/>
      <c r="C95" s="79"/>
      <c r="D95" s="68"/>
      <c r="E95" s="68"/>
      <c r="F95" s="33"/>
      <c r="G95" s="68"/>
      <c r="H95" s="32"/>
      <c r="I95" s="74"/>
      <c r="J95" s="35"/>
      <c r="K95" s="74"/>
      <c r="L95" s="35"/>
      <c r="M95" s="38"/>
      <c r="N95" s="39"/>
      <c r="O95" s="73"/>
      <c r="P95" s="68"/>
      <c r="Q95" s="68"/>
      <c r="R95" s="68"/>
      <c r="S95" s="68"/>
      <c r="T95" s="68"/>
      <c r="U95" s="68"/>
      <c r="V95" s="68"/>
      <c r="W95" s="68"/>
      <c r="X95" s="68"/>
      <c r="Y95" s="33"/>
      <c r="Z95" s="15"/>
      <c r="AG95" s="16"/>
    </row>
    <row r="96" ht="14.25">
      <c r="A96" s="20"/>
      <c r="B96" s="80"/>
      <c r="C96" s="80"/>
      <c r="D96" s="76"/>
      <c r="E96" s="77"/>
      <c r="F96" s="78"/>
      <c r="G96" s="76"/>
      <c r="H96" s="78"/>
      <c r="I96" s="51"/>
      <c r="J96" s="49"/>
      <c r="K96" s="51"/>
      <c r="L96" s="49"/>
      <c r="M96" s="51"/>
      <c r="N96" s="49"/>
      <c r="O96" s="73"/>
      <c r="P96" s="68"/>
      <c r="Q96" s="68"/>
      <c r="R96" s="68"/>
      <c r="S96" s="68"/>
      <c r="T96" s="68"/>
      <c r="U96" s="68"/>
      <c r="V96" s="68"/>
      <c r="W96" s="68"/>
      <c r="X96" s="68"/>
      <c r="Y96" s="33"/>
      <c r="Z96" s="15"/>
      <c r="AG96" s="16"/>
    </row>
    <row r="97" ht="14.25">
      <c r="A97" s="20">
        <v>46</v>
      </c>
      <c r="B97" s="79"/>
      <c r="C97" s="79"/>
      <c r="D97" s="68"/>
      <c r="E97" s="68"/>
      <c r="F97" s="33"/>
      <c r="G97" s="68"/>
      <c r="H97" s="32"/>
      <c r="I97" s="34"/>
      <c r="J97" s="35"/>
      <c r="K97" s="74"/>
      <c r="L97" s="35"/>
      <c r="M97" s="38"/>
      <c r="N97" s="39"/>
      <c r="O97" s="73"/>
      <c r="P97" s="68"/>
      <c r="Q97" s="68"/>
      <c r="R97" s="68"/>
      <c r="S97" s="68"/>
      <c r="T97" s="68"/>
      <c r="U97" s="68"/>
      <c r="V97" s="68"/>
      <c r="W97" s="68"/>
      <c r="X97" s="68"/>
      <c r="Y97" s="33"/>
      <c r="Z97" s="15"/>
      <c r="AG97" s="16"/>
    </row>
    <row r="98" ht="14.25">
      <c r="A98" s="20"/>
      <c r="B98" s="80"/>
      <c r="C98" s="80"/>
      <c r="D98" s="76"/>
      <c r="E98" s="77"/>
      <c r="F98" s="78"/>
      <c r="G98" s="76"/>
      <c r="H98" s="78"/>
      <c r="I98" s="51"/>
      <c r="J98" s="49"/>
      <c r="K98" s="51"/>
      <c r="L98" s="49"/>
      <c r="M98" s="51"/>
      <c r="N98" s="49"/>
      <c r="O98" s="73"/>
      <c r="P98" s="68"/>
      <c r="Q98" s="68"/>
      <c r="R98" s="68"/>
      <c r="S98" s="68"/>
      <c r="T98" s="68"/>
      <c r="U98" s="68"/>
      <c r="V98" s="68"/>
      <c r="W98" s="68"/>
      <c r="X98" s="68"/>
      <c r="Y98" s="33"/>
      <c r="Z98" s="15"/>
      <c r="AG98" s="16"/>
    </row>
    <row r="99" ht="14.25">
      <c r="A99" s="20">
        <v>47</v>
      </c>
      <c r="B99" s="79"/>
      <c r="C99" s="79"/>
      <c r="D99" s="68"/>
      <c r="E99" s="68"/>
      <c r="F99" s="33"/>
      <c r="G99" s="68"/>
      <c r="H99" s="32"/>
      <c r="I99" s="34"/>
      <c r="J99" s="35"/>
      <c r="K99" s="74"/>
      <c r="L99" s="35"/>
      <c r="M99" s="38"/>
      <c r="N99" s="39"/>
      <c r="O99" s="73"/>
      <c r="P99" s="68"/>
      <c r="Q99" s="68"/>
      <c r="R99" s="68"/>
      <c r="S99" s="68"/>
      <c r="T99" s="68"/>
      <c r="U99" s="68"/>
      <c r="V99" s="68"/>
      <c r="W99" s="68"/>
      <c r="X99" s="68"/>
      <c r="Y99" s="33"/>
      <c r="Z99" s="15"/>
      <c r="AG99" s="16"/>
    </row>
    <row r="100" ht="14.25">
      <c r="A100" s="20"/>
      <c r="B100" s="80"/>
      <c r="C100" s="80"/>
      <c r="D100" s="76"/>
      <c r="E100" s="77"/>
      <c r="F100" s="78"/>
      <c r="G100" s="76"/>
      <c r="H100" s="78"/>
      <c r="I100" s="51"/>
      <c r="J100" s="49"/>
      <c r="K100" s="51"/>
      <c r="L100" s="49"/>
      <c r="M100" s="51"/>
      <c r="N100" s="49"/>
      <c r="O100" s="73"/>
      <c r="P100" s="68"/>
      <c r="Q100" s="68"/>
      <c r="R100" s="68"/>
      <c r="S100" s="68"/>
      <c r="T100" s="68"/>
      <c r="U100" s="68"/>
      <c r="V100" s="68"/>
      <c r="W100" s="68"/>
      <c r="X100" s="68"/>
      <c r="Y100" s="33"/>
      <c r="Z100" s="15"/>
      <c r="AG100" s="16"/>
    </row>
    <row r="101" ht="14.25">
      <c r="A101" s="20">
        <v>48</v>
      </c>
      <c r="B101" s="79"/>
      <c r="C101" s="79"/>
      <c r="D101" s="68"/>
      <c r="E101" s="68"/>
      <c r="F101" s="33"/>
      <c r="G101" s="68"/>
      <c r="H101" s="32"/>
      <c r="I101" s="34"/>
      <c r="J101" s="35"/>
      <c r="K101" s="74"/>
      <c r="L101" s="35"/>
      <c r="M101" s="38"/>
      <c r="N101" s="39"/>
      <c r="O101" s="73"/>
      <c r="P101" s="68"/>
      <c r="Q101" s="68"/>
      <c r="R101" s="68"/>
      <c r="S101" s="68"/>
      <c r="T101" s="68"/>
      <c r="U101" s="68"/>
      <c r="V101" s="68"/>
      <c r="W101" s="68"/>
      <c r="X101" s="68"/>
      <c r="Y101" s="33"/>
      <c r="Z101" s="15"/>
      <c r="AG101" s="16"/>
    </row>
    <row r="102" ht="14.25">
      <c r="A102" s="20"/>
      <c r="B102" s="80"/>
      <c r="C102" s="80"/>
      <c r="D102" s="76"/>
      <c r="E102" s="77"/>
      <c r="F102" s="78"/>
      <c r="G102" s="76"/>
      <c r="H102" s="78"/>
      <c r="I102" s="51"/>
      <c r="J102" s="49"/>
      <c r="K102" s="51"/>
      <c r="L102" s="49"/>
      <c r="M102" s="51"/>
      <c r="N102" s="49"/>
      <c r="O102" s="73"/>
      <c r="P102" s="68"/>
      <c r="Q102" s="68"/>
      <c r="R102" s="68"/>
      <c r="S102" s="68"/>
      <c r="T102" s="68"/>
      <c r="U102" s="68"/>
      <c r="V102" s="68"/>
      <c r="W102" s="68"/>
      <c r="X102" s="68"/>
      <c r="Y102" s="33"/>
      <c r="Z102" s="15"/>
      <c r="AG102" s="16"/>
    </row>
    <row r="103" ht="14.25">
      <c r="A103" s="20">
        <v>49</v>
      </c>
      <c r="B103" s="79"/>
      <c r="C103" s="79"/>
      <c r="D103" s="68"/>
      <c r="E103" s="68"/>
      <c r="F103" s="33"/>
      <c r="G103" s="68"/>
      <c r="H103" s="32"/>
      <c r="I103" s="34"/>
      <c r="J103" s="35"/>
      <c r="K103" s="74"/>
      <c r="L103" s="35"/>
      <c r="M103" s="38"/>
      <c r="N103" s="39"/>
      <c r="O103" s="73"/>
      <c r="P103" s="68"/>
      <c r="Q103" s="68"/>
      <c r="R103" s="68"/>
      <c r="S103" s="68"/>
      <c r="T103" s="68"/>
      <c r="U103" s="68"/>
      <c r="V103" s="68"/>
      <c r="W103" s="68"/>
      <c r="X103" s="68"/>
      <c r="Y103" s="33"/>
      <c r="Z103" s="15"/>
      <c r="AG103" s="16"/>
    </row>
    <row r="104" ht="14.25">
      <c r="A104" s="20"/>
      <c r="B104" s="80"/>
      <c r="C104" s="80"/>
      <c r="D104" s="76"/>
      <c r="E104" s="77"/>
      <c r="F104" s="78"/>
      <c r="G104" s="76"/>
      <c r="H104" s="78"/>
      <c r="I104" s="51"/>
      <c r="J104" s="49"/>
      <c r="K104" s="51"/>
      <c r="L104" s="49"/>
      <c r="M104" s="51"/>
      <c r="N104" s="49"/>
      <c r="O104" s="73"/>
      <c r="P104" s="68"/>
      <c r="Q104" s="68"/>
      <c r="R104" s="68"/>
      <c r="S104" s="68"/>
      <c r="T104" s="68"/>
      <c r="U104" s="68"/>
      <c r="V104" s="68"/>
      <c r="W104" s="68"/>
      <c r="X104" s="68"/>
      <c r="Y104" s="33"/>
      <c r="Z104" s="15"/>
      <c r="AG104" s="16"/>
    </row>
    <row r="105" ht="14.25">
      <c r="A105" s="20">
        <v>50</v>
      </c>
      <c r="B105" s="79"/>
      <c r="C105" s="79"/>
      <c r="D105" s="68"/>
      <c r="E105" s="68"/>
      <c r="F105" s="33"/>
      <c r="G105" s="68"/>
      <c r="H105" s="32"/>
      <c r="I105" s="34"/>
      <c r="J105" s="35"/>
      <c r="K105" s="74"/>
      <c r="L105" s="35"/>
      <c r="M105" s="38"/>
      <c r="N105" s="39"/>
      <c r="O105" s="73"/>
      <c r="P105" s="68"/>
      <c r="Q105" s="68"/>
      <c r="R105" s="68"/>
      <c r="S105" s="68"/>
      <c r="T105" s="68"/>
      <c r="U105" s="68"/>
      <c r="V105" s="68"/>
      <c r="W105" s="68"/>
      <c r="X105" s="68"/>
      <c r="Y105" s="33"/>
      <c r="Z105" s="15"/>
      <c r="AG105" s="16"/>
    </row>
    <row r="106" ht="14.25">
      <c r="A106" s="20"/>
      <c r="B106" s="80"/>
      <c r="C106" s="80"/>
      <c r="D106" s="76"/>
      <c r="E106" s="77"/>
      <c r="F106" s="78"/>
      <c r="G106" s="76"/>
      <c r="H106" s="78"/>
      <c r="I106" s="51"/>
      <c r="J106" s="49"/>
      <c r="K106" s="51"/>
      <c r="L106" s="49"/>
      <c r="M106" s="51"/>
      <c r="N106" s="49"/>
      <c r="O106" s="73"/>
      <c r="P106" s="68"/>
      <c r="Q106" s="68"/>
      <c r="R106" s="68"/>
      <c r="S106" s="68"/>
      <c r="T106" s="68"/>
      <c r="U106" s="68"/>
      <c r="V106" s="68"/>
      <c r="W106" s="68"/>
      <c r="X106" s="68"/>
      <c r="Y106" s="33"/>
      <c r="Z106" s="15"/>
      <c r="AG106" s="16"/>
    </row>
    <row r="107" ht="14.25">
      <c r="A107" s="20">
        <v>51</v>
      </c>
      <c r="B107" s="79"/>
      <c r="C107" s="79"/>
      <c r="D107" s="68"/>
      <c r="E107" s="68"/>
      <c r="F107" s="33"/>
      <c r="G107" s="68"/>
      <c r="H107" s="32"/>
      <c r="I107" s="34"/>
      <c r="J107" s="35"/>
      <c r="K107" s="74"/>
      <c r="L107" s="35"/>
      <c r="M107" s="38"/>
      <c r="N107" s="39"/>
      <c r="O107" s="73"/>
      <c r="P107" s="68"/>
      <c r="Q107" s="68"/>
      <c r="R107" s="68"/>
      <c r="S107" s="68"/>
      <c r="T107" s="68"/>
      <c r="U107" s="68"/>
      <c r="V107" s="68"/>
      <c r="W107" s="68"/>
      <c r="X107" s="68"/>
      <c r="Y107" s="33"/>
      <c r="Z107" s="15"/>
      <c r="AG107" s="16"/>
    </row>
    <row r="108" ht="14.25">
      <c r="A108" s="20"/>
      <c r="B108" s="80"/>
      <c r="C108" s="80"/>
      <c r="D108" s="76"/>
      <c r="E108" s="77"/>
      <c r="F108" s="78"/>
      <c r="G108" s="76"/>
      <c r="H108" s="78"/>
      <c r="I108" s="51"/>
      <c r="J108" s="49"/>
      <c r="K108" s="51"/>
      <c r="L108" s="49"/>
      <c r="M108" s="51"/>
      <c r="N108" s="49"/>
      <c r="O108" s="73"/>
      <c r="P108" s="68"/>
      <c r="Q108" s="68"/>
      <c r="R108" s="68"/>
      <c r="S108" s="68"/>
      <c r="T108" s="68"/>
      <c r="U108" s="68"/>
      <c r="V108" s="68"/>
      <c r="W108" s="68"/>
      <c r="X108" s="68"/>
      <c r="Y108" s="33"/>
      <c r="Z108" s="15"/>
      <c r="AG108" s="16"/>
    </row>
    <row r="109" ht="14.25">
      <c r="A109" s="20">
        <v>52</v>
      </c>
      <c r="B109" s="79"/>
      <c r="C109" s="79"/>
      <c r="D109" s="68"/>
      <c r="E109" s="68"/>
      <c r="F109" s="33"/>
      <c r="G109" s="68"/>
      <c r="H109" s="32"/>
      <c r="I109" s="34"/>
      <c r="J109" s="35"/>
      <c r="K109" s="74"/>
      <c r="L109" s="35"/>
      <c r="M109" s="38"/>
      <c r="N109" s="39"/>
      <c r="O109" s="73"/>
      <c r="P109" s="68"/>
      <c r="Q109" s="68"/>
      <c r="R109" s="68"/>
      <c r="S109" s="68"/>
      <c r="T109" s="68"/>
      <c r="U109" s="68"/>
      <c r="V109" s="68"/>
      <c r="W109" s="68"/>
      <c r="X109" s="68"/>
      <c r="Y109" s="33"/>
      <c r="Z109" s="15"/>
      <c r="AG109" s="16"/>
    </row>
    <row r="110" ht="14.25">
      <c r="A110" s="20"/>
      <c r="B110" s="80"/>
      <c r="C110" s="80"/>
      <c r="D110" s="76"/>
      <c r="E110" s="77"/>
      <c r="F110" s="78"/>
      <c r="G110" s="76"/>
      <c r="H110" s="78"/>
      <c r="I110" s="51"/>
      <c r="J110" s="49"/>
      <c r="K110" s="51"/>
      <c r="L110" s="49"/>
      <c r="M110" s="51"/>
      <c r="N110" s="49"/>
      <c r="O110" s="73"/>
      <c r="P110" s="68"/>
      <c r="Q110" s="68"/>
      <c r="R110" s="68"/>
      <c r="S110" s="68"/>
      <c r="T110" s="68"/>
      <c r="U110" s="68"/>
      <c r="V110" s="68"/>
      <c r="W110" s="68"/>
      <c r="X110" s="68"/>
      <c r="Y110" s="33"/>
      <c r="Z110" s="15"/>
      <c r="AG110" s="16"/>
    </row>
    <row r="111" ht="14.25">
      <c r="A111" s="20">
        <v>53</v>
      </c>
      <c r="B111" s="79"/>
      <c r="C111" s="79"/>
      <c r="D111" s="68"/>
      <c r="E111" s="68"/>
      <c r="F111" s="33"/>
      <c r="G111" s="68"/>
      <c r="H111" s="32"/>
      <c r="I111" s="34"/>
      <c r="J111" s="35"/>
      <c r="K111" s="74"/>
      <c r="L111" s="35"/>
      <c r="M111" s="38"/>
      <c r="N111" s="39"/>
      <c r="O111" s="73"/>
      <c r="P111" s="68"/>
      <c r="Q111" s="68"/>
      <c r="R111" s="68"/>
      <c r="S111" s="68"/>
      <c r="T111" s="68"/>
      <c r="U111" s="68"/>
      <c r="V111" s="68"/>
      <c r="W111" s="68"/>
      <c r="X111" s="68"/>
      <c r="Y111" s="33"/>
      <c r="Z111" s="15"/>
      <c r="AG111" s="16"/>
    </row>
    <row r="112" ht="14.25">
      <c r="A112" s="20"/>
      <c r="B112" s="80"/>
      <c r="C112" s="80"/>
      <c r="D112" s="76"/>
      <c r="E112" s="77"/>
      <c r="F112" s="78"/>
      <c r="G112" s="76"/>
      <c r="H112" s="78"/>
      <c r="I112" s="51"/>
      <c r="J112" s="49"/>
      <c r="K112" s="51"/>
      <c r="L112" s="49"/>
      <c r="M112" s="51"/>
      <c r="N112" s="49"/>
      <c r="O112" s="73"/>
      <c r="P112" s="68"/>
      <c r="Q112" s="68"/>
      <c r="R112" s="68"/>
      <c r="S112" s="68"/>
      <c r="T112" s="68"/>
      <c r="U112" s="68"/>
      <c r="V112" s="68"/>
      <c r="W112" s="68"/>
      <c r="X112" s="68"/>
      <c r="Y112" s="33"/>
      <c r="Z112" s="15"/>
      <c r="AG112" s="16"/>
    </row>
    <row r="113" ht="14.25">
      <c r="A113" s="20">
        <v>54</v>
      </c>
      <c r="B113" s="79"/>
      <c r="C113" s="79"/>
      <c r="D113" s="68"/>
      <c r="E113" s="68"/>
      <c r="F113" s="33"/>
      <c r="G113" s="68"/>
      <c r="H113" s="32"/>
      <c r="I113" s="34"/>
      <c r="J113" s="35"/>
      <c r="K113" s="74"/>
      <c r="L113" s="35"/>
      <c r="M113" s="38"/>
      <c r="N113" s="39"/>
      <c r="O113" s="73"/>
      <c r="P113" s="68"/>
      <c r="Q113" s="68"/>
      <c r="R113" s="68"/>
      <c r="S113" s="68"/>
      <c r="T113" s="68"/>
      <c r="U113" s="68"/>
      <c r="V113" s="68"/>
      <c r="W113" s="68"/>
      <c r="X113" s="68"/>
      <c r="Y113" s="33"/>
      <c r="Z113" s="15"/>
      <c r="AG113" s="16"/>
    </row>
    <row r="114" ht="14.25">
      <c r="A114" s="20"/>
      <c r="B114" s="80"/>
      <c r="C114" s="80"/>
      <c r="D114" s="76"/>
      <c r="E114" s="77"/>
      <c r="F114" s="78"/>
      <c r="G114" s="76"/>
      <c r="H114" s="78"/>
      <c r="I114" s="51"/>
      <c r="J114" s="49"/>
      <c r="K114" s="51"/>
      <c r="L114" s="49"/>
      <c r="M114" s="51"/>
      <c r="N114" s="49"/>
      <c r="O114" s="73"/>
      <c r="P114" s="68"/>
      <c r="Q114" s="68"/>
      <c r="R114" s="68"/>
      <c r="S114" s="68"/>
      <c r="T114" s="68"/>
      <c r="U114" s="68"/>
      <c r="V114" s="68"/>
      <c r="W114" s="68"/>
      <c r="X114" s="68"/>
      <c r="Y114" s="33"/>
      <c r="Z114" s="15"/>
      <c r="AG114" s="16"/>
    </row>
    <row r="115" ht="14.25">
      <c r="A115" s="20">
        <v>55</v>
      </c>
      <c r="B115" s="79"/>
      <c r="C115" s="79"/>
      <c r="D115" s="68"/>
      <c r="E115" s="68"/>
      <c r="F115" s="33"/>
      <c r="G115" s="68"/>
      <c r="H115" s="32"/>
      <c r="I115" s="74"/>
      <c r="J115" s="35"/>
      <c r="K115" s="81"/>
      <c r="L115" s="35"/>
      <c r="M115" s="38"/>
      <c r="N115" s="39"/>
      <c r="O115" s="73"/>
      <c r="P115" s="68"/>
      <c r="Q115" s="68"/>
      <c r="R115" s="68"/>
      <c r="S115" s="68"/>
      <c r="T115" s="68"/>
      <c r="U115" s="68"/>
      <c r="V115" s="68"/>
      <c r="W115" s="68"/>
      <c r="X115" s="68"/>
      <c r="Y115" s="33"/>
      <c r="Z115" s="15"/>
      <c r="AG115" s="16"/>
    </row>
    <row r="116" ht="14.25">
      <c r="A116" s="20"/>
      <c r="B116" s="80"/>
      <c r="C116" s="80"/>
      <c r="D116" s="76"/>
      <c r="E116" s="77"/>
      <c r="F116" s="78"/>
      <c r="G116" s="76"/>
      <c r="H116" s="78"/>
      <c r="I116" s="51"/>
      <c r="J116" s="49"/>
      <c r="K116" s="51"/>
      <c r="L116" s="49"/>
      <c r="M116" s="51"/>
      <c r="N116" s="49"/>
      <c r="O116" s="73"/>
      <c r="P116" s="68"/>
      <c r="Q116" s="68"/>
      <c r="R116" s="68"/>
      <c r="S116" s="68"/>
      <c r="T116" s="68"/>
      <c r="U116" s="68"/>
      <c r="V116" s="68"/>
      <c r="W116" s="68"/>
      <c r="X116" s="68"/>
      <c r="Y116" s="33"/>
      <c r="Z116" s="15"/>
      <c r="AG116" s="16"/>
    </row>
    <row r="117" ht="14.25">
      <c r="A117" s="20">
        <v>56</v>
      </c>
      <c r="B117" s="79"/>
      <c r="C117" s="79"/>
      <c r="D117" s="68"/>
      <c r="E117" s="68"/>
      <c r="F117" s="33"/>
      <c r="G117" s="68"/>
      <c r="H117" s="32"/>
      <c r="I117" s="34"/>
      <c r="J117" s="35"/>
      <c r="K117" s="74"/>
      <c r="L117" s="35"/>
      <c r="M117" s="38"/>
      <c r="N117" s="39"/>
      <c r="O117" s="73"/>
      <c r="P117" s="68"/>
      <c r="Q117" s="68"/>
      <c r="R117" s="68"/>
      <c r="S117" s="68"/>
      <c r="T117" s="68"/>
      <c r="U117" s="68"/>
      <c r="V117" s="68"/>
      <c r="W117" s="68"/>
      <c r="X117" s="68"/>
      <c r="Y117" s="33"/>
      <c r="Z117" s="15"/>
      <c r="AG117" s="16"/>
    </row>
    <row r="118" ht="14.25">
      <c r="A118" s="20"/>
      <c r="B118" s="80"/>
      <c r="C118" s="80"/>
      <c r="D118" s="76"/>
      <c r="E118" s="77"/>
      <c r="F118" s="78"/>
      <c r="G118" s="76"/>
      <c r="H118" s="78"/>
      <c r="I118" s="51"/>
      <c r="J118" s="49"/>
      <c r="K118" s="51"/>
      <c r="L118" s="49"/>
      <c r="M118" s="51"/>
      <c r="N118" s="49"/>
      <c r="O118" s="73"/>
      <c r="P118" s="68"/>
      <c r="Q118" s="68"/>
      <c r="R118" s="68"/>
      <c r="S118" s="68"/>
      <c r="T118" s="68"/>
      <c r="U118" s="68"/>
      <c r="V118" s="68"/>
      <c r="W118" s="68"/>
      <c r="X118" s="68"/>
      <c r="Y118" s="33"/>
      <c r="Z118" s="15"/>
      <c r="AG118" s="16"/>
    </row>
    <row r="119" ht="14.25">
      <c r="A119" s="20">
        <v>57</v>
      </c>
      <c r="B119" s="79"/>
      <c r="C119" s="79"/>
      <c r="D119" s="68"/>
      <c r="E119" s="68"/>
      <c r="F119" s="33"/>
      <c r="G119" s="68"/>
      <c r="H119" s="32"/>
      <c r="I119" s="74"/>
      <c r="J119" s="35"/>
      <c r="K119" s="74"/>
      <c r="L119" s="35"/>
      <c r="M119" s="38"/>
      <c r="N119" s="39"/>
      <c r="O119" s="73"/>
      <c r="P119" s="68"/>
      <c r="Q119" s="68"/>
      <c r="R119" s="68"/>
      <c r="S119" s="68"/>
      <c r="T119" s="68"/>
      <c r="U119" s="68"/>
      <c r="V119" s="68"/>
      <c r="W119" s="68"/>
      <c r="X119" s="68"/>
      <c r="Y119" s="33"/>
      <c r="Z119" s="15"/>
      <c r="AG119" s="16"/>
    </row>
    <row r="120" ht="14.25">
      <c r="A120" s="20"/>
      <c r="B120" s="80"/>
      <c r="C120" s="80"/>
      <c r="D120" s="76"/>
      <c r="E120" s="77"/>
      <c r="F120" s="78"/>
      <c r="G120" s="76"/>
      <c r="H120" s="78"/>
      <c r="I120" s="51"/>
      <c r="J120" s="49"/>
      <c r="K120" s="51"/>
      <c r="L120" s="49"/>
      <c r="M120" s="51"/>
      <c r="N120" s="49"/>
      <c r="O120" s="73"/>
      <c r="P120" s="68"/>
      <c r="Q120" s="68"/>
      <c r="R120" s="68"/>
      <c r="S120" s="68"/>
      <c r="T120" s="68"/>
      <c r="U120" s="68"/>
      <c r="V120" s="68"/>
      <c r="W120" s="68"/>
      <c r="X120" s="68"/>
      <c r="Y120" s="33"/>
      <c r="Z120" s="15"/>
      <c r="AG120" s="16"/>
    </row>
    <row r="121" ht="14.25">
      <c r="A121" s="20">
        <v>58</v>
      </c>
      <c r="B121" s="79"/>
      <c r="C121" s="79"/>
      <c r="D121" s="68"/>
      <c r="E121" s="68"/>
      <c r="F121" s="33"/>
      <c r="G121" s="68"/>
      <c r="H121" s="32"/>
      <c r="I121" s="34"/>
      <c r="J121" s="35"/>
      <c r="K121" s="74"/>
      <c r="L121" s="35"/>
      <c r="M121" s="38"/>
      <c r="N121" s="39"/>
      <c r="O121" s="73"/>
      <c r="P121" s="68"/>
      <c r="Q121" s="68"/>
      <c r="R121" s="68"/>
      <c r="S121" s="68"/>
      <c r="T121" s="68"/>
      <c r="U121" s="68"/>
      <c r="V121" s="68"/>
      <c r="W121" s="68"/>
      <c r="X121" s="68"/>
      <c r="Y121" s="33"/>
      <c r="Z121" s="15"/>
      <c r="AG121" s="16"/>
    </row>
    <row r="122" ht="14.25">
      <c r="A122" s="20"/>
      <c r="B122" s="80"/>
      <c r="C122" s="80"/>
      <c r="D122" s="76"/>
      <c r="E122" s="77"/>
      <c r="F122" s="78"/>
      <c r="G122" s="76"/>
      <c r="H122" s="78"/>
      <c r="I122" s="51"/>
      <c r="J122" s="49"/>
      <c r="K122" s="51"/>
      <c r="L122" s="49"/>
      <c r="M122" s="51"/>
      <c r="N122" s="49"/>
      <c r="O122" s="73"/>
      <c r="P122" s="68"/>
      <c r="Q122" s="68"/>
      <c r="R122" s="68"/>
      <c r="S122" s="68"/>
      <c r="T122" s="68"/>
      <c r="U122" s="68"/>
      <c r="V122" s="68"/>
      <c r="W122" s="68"/>
      <c r="X122" s="68"/>
      <c r="Y122" s="33"/>
      <c r="Z122" s="15"/>
      <c r="AG122" s="16"/>
    </row>
    <row r="123" ht="14.25">
      <c r="A123" s="20">
        <v>59</v>
      </c>
      <c r="B123" s="79"/>
      <c r="C123" s="79"/>
      <c r="D123" s="68"/>
      <c r="E123" s="68"/>
      <c r="F123" s="33"/>
      <c r="G123" s="68"/>
      <c r="H123" s="32"/>
      <c r="I123" s="34"/>
      <c r="J123" s="35"/>
      <c r="K123" s="74"/>
      <c r="L123" s="35"/>
      <c r="M123" s="38"/>
      <c r="N123" s="39"/>
      <c r="O123" s="73"/>
      <c r="P123" s="68"/>
      <c r="Q123" s="68"/>
      <c r="R123" s="68"/>
      <c r="S123" s="68"/>
      <c r="T123" s="68"/>
      <c r="U123" s="68"/>
      <c r="V123" s="68"/>
      <c r="W123" s="68"/>
      <c r="X123" s="68"/>
      <c r="Y123" s="33"/>
      <c r="Z123" s="15"/>
      <c r="AG123" s="16"/>
    </row>
    <row r="124" ht="14.25">
      <c r="A124" s="20"/>
      <c r="B124" s="80"/>
      <c r="C124" s="80"/>
      <c r="D124" s="76"/>
      <c r="E124" s="77"/>
      <c r="F124" s="78"/>
      <c r="G124" s="76"/>
      <c r="H124" s="78"/>
      <c r="I124" s="51"/>
      <c r="J124" s="49"/>
      <c r="K124" s="51"/>
      <c r="L124" s="49"/>
      <c r="M124" s="51"/>
      <c r="N124" s="49"/>
      <c r="O124" s="73"/>
      <c r="P124" s="68"/>
      <c r="Q124" s="68"/>
      <c r="R124" s="68"/>
      <c r="S124" s="68"/>
      <c r="T124" s="68"/>
      <c r="U124" s="68"/>
      <c r="V124" s="68"/>
      <c r="W124" s="68"/>
      <c r="X124" s="68"/>
      <c r="Y124" s="33"/>
      <c r="Z124" s="15"/>
      <c r="AG124" s="16"/>
    </row>
    <row r="125" ht="14.25">
      <c r="A125" s="20">
        <v>60</v>
      </c>
      <c r="B125" s="79"/>
      <c r="C125" s="79"/>
      <c r="D125" s="68"/>
      <c r="E125" s="68"/>
      <c r="F125" s="33"/>
      <c r="G125" s="68"/>
      <c r="H125" s="32"/>
      <c r="I125" s="34"/>
      <c r="J125" s="35"/>
      <c r="K125" s="74"/>
      <c r="L125" s="35"/>
      <c r="M125" s="38"/>
      <c r="N125" s="39"/>
      <c r="O125" s="73"/>
      <c r="P125" s="68"/>
      <c r="Q125" s="68"/>
      <c r="R125" s="68"/>
      <c r="S125" s="68"/>
      <c r="T125" s="68"/>
      <c r="U125" s="68"/>
      <c r="V125" s="68"/>
      <c r="W125" s="68"/>
      <c r="X125" s="68"/>
      <c r="Y125" s="33"/>
      <c r="Z125" s="15"/>
      <c r="AG125" s="16"/>
    </row>
    <row r="126" ht="14.25">
      <c r="A126" s="20"/>
      <c r="B126" s="80"/>
      <c r="C126" s="80"/>
      <c r="D126" s="76"/>
      <c r="E126" s="77"/>
      <c r="F126" s="78"/>
      <c r="G126" s="76"/>
      <c r="H126" s="78"/>
      <c r="I126" s="51"/>
      <c r="J126" s="49"/>
      <c r="K126" s="51"/>
      <c r="L126" s="49"/>
      <c r="M126" s="51"/>
      <c r="N126" s="49"/>
      <c r="O126" s="73"/>
      <c r="P126" s="68"/>
      <c r="Q126" s="68"/>
      <c r="R126" s="68"/>
      <c r="S126" s="68"/>
      <c r="T126" s="68"/>
      <c r="U126" s="68"/>
      <c r="V126" s="68"/>
      <c r="W126" s="68"/>
      <c r="X126" s="68"/>
      <c r="Y126" s="33"/>
      <c r="Z126" s="15"/>
      <c r="AG126" s="16"/>
    </row>
    <row r="127" ht="14.25">
      <c r="A127" s="20">
        <v>61</v>
      </c>
      <c r="B127" s="79"/>
      <c r="C127" s="79"/>
      <c r="D127" s="68"/>
      <c r="E127" s="68"/>
      <c r="F127" s="33"/>
      <c r="G127" s="68"/>
      <c r="H127" s="32"/>
      <c r="I127" s="34"/>
      <c r="J127" s="35"/>
      <c r="K127" s="74"/>
      <c r="L127" s="35"/>
      <c r="M127" s="38"/>
      <c r="N127" s="39"/>
      <c r="O127" s="73"/>
      <c r="P127" s="68"/>
      <c r="Q127" s="68"/>
      <c r="R127" s="68"/>
      <c r="S127" s="68"/>
      <c r="T127" s="68"/>
      <c r="U127" s="68"/>
      <c r="V127" s="68"/>
      <c r="W127" s="68"/>
      <c r="X127" s="68"/>
      <c r="Y127" s="33"/>
      <c r="Z127" s="15"/>
      <c r="AG127" s="16"/>
    </row>
    <row r="128" ht="14.25">
      <c r="A128" s="20"/>
      <c r="B128" s="80"/>
      <c r="C128" s="80"/>
      <c r="D128" s="76"/>
      <c r="E128" s="77"/>
      <c r="F128" s="78"/>
      <c r="G128" s="76"/>
      <c r="H128" s="78"/>
      <c r="I128" s="51"/>
      <c r="J128" s="49"/>
      <c r="K128" s="51"/>
      <c r="L128" s="49"/>
      <c r="M128" s="51"/>
      <c r="N128" s="49"/>
      <c r="O128" s="73"/>
      <c r="P128" s="68"/>
      <c r="Q128" s="68"/>
      <c r="R128" s="68"/>
      <c r="S128" s="68"/>
      <c r="T128" s="68"/>
      <c r="U128" s="68"/>
      <c r="V128" s="68"/>
      <c r="W128" s="68"/>
      <c r="X128" s="68"/>
      <c r="Y128" s="33"/>
      <c r="Z128" s="15"/>
      <c r="AG128" s="16"/>
    </row>
    <row r="129" ht="14.25">
      <c r="A129" s="20">
        <v>62</v>
      </c>
      <c r="B129" s="79"/>
      <c r="C129" s="79"/>
      <c r="D129" s="68"/>
      <c r="E129" s="68"/>
      <c r="F129" s="33"/>
      <c r="G129" s="68"/>
      <c r="H129" s="32"/>
      <c r="I129" s="34"/>
      <c r="J129" s="35"/>
      <c r="K129" s="74"/>
      <c r="L129" s="35"/>
      <c r="M129" s="38"/>
      <c r="N129" s="39"/>
      <c r="O129" s="73"/>
      <c r="P129" s="68"/>
      <c r="Q129" s="68"/>
      <c r="R129" s="68"/>
      <c r="S129" s="68"/>
      <c r="T129" s="68"/>
      <c r="U129" s="68"/>
      <c r="V129" s="68"/>
      <c r="W129" s="68"/>
      <c r="X129" s="68"/>
      <c r="Y129" s="33"/>
      <c r="Z129" s="15"/>
      <c r="AG129" s="16"/>
    </row>
    <row r="130" ht="14.25">
      <c r="A130" s="20"/>
      <c r="B130" s="80"/>
      <c r="C130" s="80"/>
      <c r="D130" s="76"/>
      <c r="E130" s="77"/>
      <c r="F130" s="78"/>
      <c r="G130" s="76"/>
      <c r="H130" s="78"/>
      <c r="I130" s="51"/>
      <c r="J130" s="49"/>
      <c r="K130" s="51"/>
      <c r="L130" s="49"/>
      <c r="M130" s="51"/>
      <c r="N130" s="49"/>
      <c r="O130" s="73"/>
      <c r="P130" s="68"/>
      <c r="Q130" s="68"/>
      <c r="R130" s="68"/>
      <c r="S130" s="68"/>
      <c r="T130" s="68"/>
      <c r="U130" s="68"/>
      <c r="V130" s="68"/>
      <c r="W130" s="68"/>
      <c r="X130" s="68"/>
      <c r="Y130" s="33"/>
      <c r="Z130" s="15"/>
      <c r="AG130" s="16"/>
    </row>
    <row r="131" ht="14.25">
      <c r="A131" s="20">
        <v>63</v>
      </c>
      <c r="B131" s="79"/>
      <c r="C131" s="79"/>
      <c r="D131" s="68"/>
      <c r="E131" s="68"/>
      <c r="F131" s="33"/>
      <c r="G131" s="68"/>
      <c r="H131" s="32"/>
      <c r="I131" s="34"/>
      <c r="J131" s="35"/>
      <c r="K131" s="74"/>
      <c r="L131" s="35"/>
      <c r="M131" s="38"/>
      <c r="N131" s="39"/>
      <c r="O131" s="73"/>
      <c r="P131" s="68"/>
      <c r="Q131" s="68"/>
      <c r="R131" s="68"/>
      <c r="S131" s="68"/>
      <c r="T131" s="68"/>
      <c r="U131" s="68"/>
      <c r="V131" s="68"/>
      <c r="W131" s="68"/>
      <c r="X131" s="68"/>
      <c r="Y131" s="33"/>
      <c r="Z131" s="15"/>
      <c r="AG131" s="16"/>
    </row>
    <row r="132" ht="14.25">
      <c r="A132" s="20"/>
      <c r="B132" s="80"/>
      <c r="C132" s="80"/>
      <c r="D132" s="76"/>
      <c r="E132" s="77"/>
      <c r="F132" s="78"/>
      <c r="G132" s="76"/>
      <c r="H132" s="78"/>
      <c r="I132" s="51"/>
      <c r="J132" s="49"/>
      <c r="K132" s="51"/>
      <c r="L132" s="49"/>
      <c r="M132" s="51"/>
      <c r="N132" s="49"/>
      <c r="O132" s="73"/>
      <c r="P132" s="68"/>
      <c r="Q132" s="68"/>
      <c r="R132" s="68"/>
      <c r="S132" s="68"/>
      <c r="T132" s="68"/>
      <c r="U132" s="68"/>
      <c r="V132" s="68"/>
      <c r="W132" s="68"/>
      <c r="X132" s="68"/>
      <c r="Y132" s="33"/>
      <c r="Z132" s="15"/>
      <c r="AG132" s="16"/>
    </row>
    <row r="133" ht="14.25">
      <c r="A133" s="20">
        <v>64</v>
      </c>
      <c r="B133" s="79"/>
      <c r="C133" s="79"/>
      <c r="D133" s="68"/>
      <c r="E133" s="68"/>
      <c r="F133" s="33"/>
      <c r="G133" s="68"/>
      <c r="H133" s="32"/>
      <c r="I133" s="34"/>
      <c r="J133" s="35"/>
      <c r="K133" s="74"/>
      <c r="L133" s="35"/>
      <c r="M133" s="38"/>
      <c r="N133" s="39"/>
      <c r="O133" s="73"/>
      <c r="P133" s="68"/>
      <c r="Q133" s="68"/>
      <c r="R133" s="68"/>
      <c r="S133" s="68"/>
      <c r="T133" s="68"/>
      <c r="U133" s="68"/>
      <c r="V133" s="68"/>
      <c r="W133" s="68"/>
      <c r="X133" s="68"/>
      <c r="Y133" s="33"/>
      <c r="Z133" s="15"/>
      <c r="AG133" s="16"/>
    </row>
    <row r="134" ht="14.25">
      <c r="A134" s="20"/>
      <c r="B134" s="80"/>
      <c r="C134" s="80"/>
      <c r="D134" s="76"/>
      <c r="E134" s="77"/>
      <c r="F134" s="78"/>
      <c r="G134" s="76"/>
      <c r="H134" s="78"/>
      <c r="I134" s="51"/>
      <c r="J134" s="49"/>
      <c r="K134" s="51"/>
      <c r="L134" s="49"/>
      <c r="M134" s="51"/>
      <c r="N134" s="49"/>
      <c r="O134" s="73"/>
      <c r="P134" s="68"/>
      <c r="Q134" s="68"/>
      <c r="R134" s="68"/>
      <c r="S134" s="68"/>
      <c r="T134" s="68"/>
      <c r="U134" s="68"/>
      <c r="V134" s="68"/>
      <c r="W134" s="68"/>
      <c r="X134" s="68"/>
      <c r="Y134" s="33"/>
      <c r="Z134" s="15"/>
      <c r="AG134" s="16"/>
    </row>
    <row r="135" ht="14.25">
      <c r="A135" s="20">
        <v>65</v>
      </c>
      <c r="B135" s="79"/>
      <c r="C135" s="79"/>
      <c r="D135" s="68"/>
      <c r="E135" s="68"/>
      <c r="F135" s="33"/>
      <c r="G135" s="68"/>
      <c r="H135" s="32"/>
      <c r="I135" s="34"/>
      <c r="J135" s="35"/>
      <c r="K135" s="74"/>
      <c r="L135" s="35"/>
      <c r="M135" s="38"/>
      <c r="N135" s="39"/>
      <c r="O135" s="73"/>
      <c r="P135" s="68"/>
      <c r="Q135" s="68"/>
      <c r="R135" s="68"/>
      <c r="S135" s="68"/>
      <c r="T135" s="68"/>
      <c r="U135" s="68"/>
      <c r="V135" s="68"/>
      <c r="W135" s="68"/>
      <c r="X135" s="68"/>
      <c r="Y135" s="33"/>
      <c r="Z135" s="15"/>
      <c r="AG135" s="16"/>
    </row>
    <row r="136" ht="14.25">
      <c r="A136" s="20"/>
      <c r="B136" s="80"/>
      <c r="C136" s="80"/>
      <c r="D136" s="76"/>
      <c r="E136" s="77"/>
      <c r="F136" s="78"/>
      <c r="G136" s="76"/>
      <c r="H136" s="78"/>
      <c r="I136" s="51"/>
      <c r="J136" s="49"/>
      <c r="K136" s="51"/>
      <c r="L136" s="49"/>
      <c r="M136" s="51"/>
      <c r="N136" s="49"/>
      <c r="O136" s="73"/>
      <c r="P136" s="68"/>
      <c r="Q136" s="68"/>
      <c r="R136" s="68"/>
      <c r="S136" s="68"/>
      <c r="T136" s="68"/>
      <c r="U136" s="68"/>
      <c r="V136" s="68"/>
      <c r="W136" s="68"/>
      <c r="X136" s="68"/>
      <c r="Y136" s="33"/>
      <c r="Z136" s="15"/>
      <c r="AG136" s="16"/>
    </row>
    <row r="137" ht="14.25">
      <c r="A137" s="20">
        <v>66</v>
      </c>
      <c r="B137" s="79"/>
      <c r="C137" s="79"/>
      <c r="D137" s="68"/>
      <c r="E137" s="68"/>
      <c r="F137" s="33"/>
      <c r="G137" s="68"/>
      <c r="H137" s="32"/>
      <c r="I137" s="34"/>
      <c r="J137" s="35"/>
      <c r="K137" s="74"/>
      <c r="L137" s="35"/>
      <c r="M137" s="38"/>
      <c r="N137" s="39"/>
      <c r="O137" s="73"/>
      <c r="P137" s="68"/>
      <c r="Q137" s="68"/>
      <c r="R137" s="68"/>
      <c r="S137" s="68"/>
      <c r="T137" s="68"/>
      <c r="U137" s="68"/>
      <c r="V137" s="68"/>
      <c r="W137" s="68"/>
      <c r="X137" s="68"/>
      <c r="Y137" s="33"/>
      <c r="Z137" s="15"/>
      <c r="AG137" s="16"/>
    </row>
    <row r="138" ht="14.25">
      <c r="A138" s="20"/>
      <c r="B138" s="80"/>
      <c r="C138" s="80"/>
      <c r="D138" s="76"/>
      <c r="E138" s="77"/>
      <c r="F138" s="78"/>
      <c r="G138" s="76"/>
      <c r="H138" s="78"/>
      <c r="I138" s="51"/>
      <c r="J138" s="49"/>
      <c r="K138" s="51"/>
      <c r="L138" s="49"/>
      <c r="M138" s="51"/>
      <c r="N138" s="49"/>
      <c r="O138" s="73"/>
      <c r="P138" s="68"/>
      <c r="Q138" s="68"/>
      <c r="R138" s="68"/>
      <c r="S138" s="68"/>
      <c r="T138" s="68"/>
      <c r="U138" s="68"/>
      <c r="V138" s="68"/>
      <c r="W138" s="68"/>
      <c r="X138" s="68"/>
      <c r="Y138" s="33"/>
      <c r="Z138" s="15"/>
      <c r="AG138" s="16"/>
    </row>
    <row r="139" ht="14.25">
      <c r="A139" s="20">
        <v>67</v>
      </c>
      <c r="B139" s="79"/>
      <c r="C139" s="79"/>
      <c r="D139" s="68"/>
      <c r="E139" s="68"/>
      <c r="F139" s="33"/>
      <c r="G139" s="68"/>
      <c r="H139" s="32"/>
      <c r="I139" s="74"/>
      <c r="J139" s="35"/>
      <c r="K139" s="81"/>
      <c r="L139" s="35"/>
      <c r="M139" s="38"/>
      <c r="N139" s="39"/>
      <c r="O139" s="73"/>
      <c r="P139" s="68"/>
      <c r="Q139" s="68"/>
      <c r="R139" s="68"/>
      <c r="S139" s="68"/>
      <c r="T139" s="68"/>
      <c r="U139" s="68"/>
      <c r="V139" s="68"/>
      <c r="W139" s="68"/>
      <c r="X139" s="68"/>
      <c r="Y139" s="33"/>
      <c r="Z139" s="15"/>
      <c r="AG139" s="16"/>
    </row>
    <row r="140" ht="14.25">
      <c r="A140" s="20"/>
      <c r="B140" s="80"/>
      <c r="C140" s="80"/>
      <c r="D140" s="76"/>
      <c r="E140" s="77"/>
      <c r="F140" s="78"/>
      <c r="G140" s="76"/>
      <c r="H140" s="78"/>
      <c r="I140" s="51"/>
      <c r="J140" s="49"/>
      <c r="K140" s="51"/>
      <c r="L140" s="49"/>
      <c r="M140" s="51"/>
      <c r="N140" s="49"/>
      <c r="O140" s="73"/>
      <c r="P140" s="68"/>
      <c r="Q140" s="68"/>
      <c r="R140" s="68"/>
      <c r="S140" s="68"/>
      <c r="T140" s="68"/>
      <c r="U140" s="68"/>
      <c r="V140" s="68"/>
      <c r="W140" s="68"/>
      <c r="X140" s="68"/>
      <c r="Y140" s="33"/>
      <c r="Z140" s="15"/>
      <c r="AG140" s="16"/>
    </row>
    <row r="141" ht="14.25">
      <c r="A141" s="20">
        <v>68</v>
      </c>
      <c r="B141" s="79"/>
      <c r="C141" s="79"/>
      <c r="D141" s="68"/>
      <c r="E141" s="68"/>
      <c r="F141" s="33"/>
      <c r="G141" s="68"/>
      <c r="H141" s="32"/>
      <c r="I141" s="34"/>
      <c r="J141" s="35"/>
      <c r="K141" s="74"/>
      <c r="L141" s="35"/>
      <c r="M141" s="38"/>
      <c r="N141" s="39"/>
      <c r="O141" s="73"/>
      <c r="P141" s="68"/>
      <c r="Q141" s="68"/>
      <c r="R141" s="68"/>
      <c r="S141" s="68"/>
      <c r="T141" s="68"/>
      <c r="U141" s="68"/>
      <c r="V141" s="68"/>
      <c r="W141" s="68"/>
      <c r="X141" s="68"/>
      <c r="Y141" s="33"/>
      <c r="Z141" s="15"/>
      <c r="AG141" s="16"/>
    </row>
    <row r="142" ht="14.25">
      <c r="A142" s="20"/>
      <c r="B142" s="80"/>
      <c r="C142" s="80"/>
      <c r="D142" s="76"/>
      <c r="E142" s="77"/>
      <c r="F142" s="78"/>
      <c r="G142" s="76"/>
      <c r="H142" s="78"/>
      <c r="I142" s="51"/>
      <c r="J142" s="49"/>
      <c r="K142" s="51"/>
      <c r="L142" s="49"/>
      <c r="M142" s="51"/>
      <c r="N142" s="49"/>
      <c r="O142" s="73"/>
      <c r="P142" s="68"/>
      <c r="Q142" s="68"/>
      <c r="R142" s="68"/>
      <c r="S142" s="68"/>
      <c r="T142" s="68"/>
      <c r="U142" s="68"/>
      <c r="V142" s="68"/>
      <c r="W142" s="68"/>
      <c r="X142" s="68"/>
      <c r="Y142" s="33"/>
      <c r="Z142" s="15"/>
      <c r="AG142" s="16"/>
    </row>
    <row r="143" ht="14.25">
      <c r="A143" s="20">
        <v>69</v>
      </c>
      <c r="B143" s="79"/>
      <c r="C143" s="79"/>
      <c r="D143" s="68"/>
      <c r="E143" s="68"/>
      <c r="F143" s="33"/>
      <c r="G143" s="68"/>
      <c r="H143" s="32"/>
      <c r="I143" s="74"/>
      <c r="J143" s="35"/>
      <c r="K143" s="74"/>
      <c r="L143" s="35"/>
      <c r="M143" s="38"/>
      <c r="N143" s="39"/>
      <c r="O143" s="73"/>
      <c r="P143" s="68"/>
      <c r="Q143" s="68"/>
      <c r="R143" s="68"/>
      <c r="S143" s="68"/>
      <c r="T143" s="68"/>
      <c r="U143" s="68"/>
      <c r="V143" s="68"/>
      <c r="W143" s="68"/>
      <c r="X143" s="68"/>
      <c r="Y143" s="33"/>
      <c r="Z143" s="15"/>
      <c r="AG143" s="16"/>
    </row>
    <row r="144" ht="14.25">
      <c r="A144" s="20"/>
      <c r="B144" s="80"/>
      <c r="C144" s="80"/>
      <c r="D144" s="76"/>
      <c r="E144" s="77"/>
      <c r="F144" s="78"/>
      <c r="G144" s="76"/>
      <c r="H144" s="78"/>
      <c r="I144" s="51"/>
      <c r="J144" s="49"/>
      <c r="K144" s="51"/>
      <c r="L144" s="49"/>
      <c r="M144" s="51"/>
      <c r="N144" s="49"/>
      <c r="O144" s="73"/>
      <c r="P144" s="68"/>
      <c r="Q144" s="68"/>
      <c r="R144" s="68"/>
      <c r="S144" s="68"/>
      <c r="T144" s="68"/>
      <c r="U144" s="68"/>
      <c r="V144" s="68"/>
      <c r="W144" s="68"/>
      <c r="X144" s="68"/>
      <c r="Y144" s="33"/>
      <c r="Z144" s="15"/>
      <c r="AG144" s="16"/>
    </row>
    <row r="145" ht="14.25">
      <c r="A145" s="20">
        <v>70</v>
      </c>
      <c r="B145" s="79"/>
      <c r="C145" s="79"/>
      <c r="D145" s="68"/>
      <c r="E145" s="68"/>
      <c r="F145" s="33"/>
      <c r="G145" s="68"/>
      <c r="H145" s="32"/>
      <c r="I145" s="34"/>
      <c r="J145" s="35"/>
      <c r="K145" s="74"/>
      <c r="L145" s="35"/>
      <c r="M145" s="38"/>
      <c r="N145" s="39"/>
      <c r="O145" s="73"/>
      <c r="P145" s="68"/>
      <c r="Q145" s="68"/>
      <c r="R145" s="68"/>
      <c r="S145" s="68"/>
      <c r="T145" s="68"/>
      <c r="U145" s="68"/>
      <c r="V145" s="68"/>
      <c r="W145" s="68"/>
      <c r="X145" s="68"/>
      <c r="Y145" s="33"/>
      <c r="Z145" s="15"/>
      <c r="AG145" s="16"/>
    </row>
    <row r="146" ht="14.25">
      <c r="A146" s="20"/>
      <c r="B146" s="80"/>
      <c r="C146" s="80"/>
      <c r="D146" s="76"/>
      <c r="E146" s="77"/>
      <c r="F146" s="78"/>
      <c r="G146" s="76"/>
      <c r="H146" s="78"/>
      <c r="I146" s="51"/>
      <c r="J146" s="49"/>
      <c r="K146" s="51"/>
      <c r="L146" s="49"/>
      <c r="M146" s="51"/>
      <c r="N146" s="49"/>
      <c r="O146" s="73"/>
      <c r="P146" s="68"/>
      <c r="Q146" s="68"/>
      <c r="R146" s="68"/>
      <c r="S146" s="68"/>
      <c r="T146" s="68"/>
      <c r="U146" s="68"/>
      <c r="V146" s="68"/>
      <c r="W146" s="68"/>
      <c r="X146" s="68"/>
      <c r="Y146" s="33"/>
      <c r="Z146" s="15"/>
      <c r="AG146" s="16"/>
    </row>
    <row r="147" ht="14.25">
      <c r="A147" s="20">
        <v>71</v>
      </c>
      <c r="B147" s="79"/>
      <c r="C147" s="79"/>
      <c r="D147" s="68"/>
      <c r="E147" s="68"/>
      <c r="F147" s="33"/>
      <c r="G147" s="68"/>
      <c r="H147" s="32"/>
      <c r="I147" s="34"/>
      <c r="J147" s="35"/>
      <c r="K147" s="74"/>
      <c r="L147" s="35"/>
      <c r="M147" s="38"/>
      <c r="N147" s="39"/>
      <c r="O147" s="73"/>
      <c r="P147" s="68"/>
      <c r="Q147" s="68"/>
      <c r="R147" s="68"/>
      <c r="S147" s="68"/>
      <c r="T147" s="68"/>
      <c r="U147" s="68"/>
      <c r="V147" s="68"/>
      <c r="W147" s="68"/>
      <c r="X147" s="68"/>
      <c r="Y147" s="33"/>
      <c r="Z147" s="15"/>
      <c r="AG147" s="16"/>
    </row>
    <row r="148" ht="14.25">
      <c r="A148" s="20"/>
      <c r="B148" s="80"/>
      <c r="C148" s="80"/>
      <c r="D148" s="76"/>
      <c r="E148" s="77"/>
      <c r="F148" s="78"/>
      <c r="G148" s="76"/>
      <c r="H148" s="78"/>
      <c r="I148" s="51"/>
      <c r="J148" s="49"/>
      <c r="K148" s="51"/>
      <c r="L148" s="49"/>
      <c r="M148" s="51"/>
      <c r="N148" s="49"/>
      <c r="O148" s="73"/>
      <c r="P148" s="68"/>
      <c r="Q148" s="68"/>
      <c r="R148" s="68"/>
      <c r="S148" s="68"/>
      <c r="T148" s="68"/>
      <c r="U148" s="68"/>
      <c r="V148" s="68"/>
      <c r="W148" s="68"/>
      <c r="X148" s="68"/>
      <c r="Y148" s="33"/>
      <c r="Z148" s="15"/>
      <c r="AG148" s="16"/>
    </row>
    <row r="149" ht="14.25">
      <c r="A149" s="20">
        <v>72</v>
      </c>
      <c r="B149" s="79"/>
      <c r="C149" s="79"/>
      <c r="D149" s="68"/>
      <c r="E149" s="68"/>
      <c r="F149" s="33"/>
      <c r="G149" s="68"/>
      <c r="H149" s="32"/>
      <c r="I149" s="34"/>
      <c r="J149" s="35"/>
      <c r="K149" s="74"/>
      <c r="L149" s="35"/>
      <c r="M149" s="38"/>
      <c r="N149" s="39"/>
      <c r="O149" s="73"/>
      <c r="P149" s="68"/>
      <c r="Q149" s="68"/>
      <c r="R149" s="68"/>
      <c r="S149" s="68"/>
      <c r="T149" s="68"/>
      <c r="U149" s="68"/>
      <c r="V149" s="68"/>
      <c r="W149" s="68"/>
      <c r="X149" s="68"/>
      <c r="Y149" s="33"/>
      <c r="Z149" s="15"/>
      <c r="AG149" s="16"/>
    </row>
    <row r="150" ht="14.25">
      <c r="A150" s="20"/>
      <c r="B150" s="80"/>
      <c r="C150" s="80"/>
      <c r="D150" s="76"/>
      <c r="E150" s="77"/>
      <c r="F150" s="78"/>
      <c r="G150" s="76"/>
      <c r="H150" s="78"/>
      <c r="I150" s="51"/>
      <c r="J150" s="49"/>
      <c r="K150" s="51"/>
      <c r="L150" s="49"/>
      <c r="M150" s="51"/>
      <c r="N150" s="49"/>
      <c r="O150" s="73"/>
      <c r="P150" s="68"/>
      <c r="Q150" s="68"/>
      <c r="R150" s="68"/>
      <c r="S150" s="68"/>
      <c r="T150" s="68"/>
      <c r="U150" s="68"/>
      <c r="V150" s="68"/>
      <c r="W150" s="68"/>
      <c r="X150" s="68"/>
      <c r="Y150" s="33"/>
      <c r="Z150" s="15"/>
      <c r="AG150" s="16"/>
    </row>
    <row r="151" ht="14.25">
      <c r="A151" s="20">
        <v>73</v>
      </c>
      <c r="B151" s="79"/>
      <c r="C151" s="79"/>
      <c r="D151" s="68"/>
      <c r="E151" s="68"/>
      <c r="F151" s="33"/>
      <c r="G151" s="68"/>
      <c r="H151" s="32"/>
      <c r="I151" s="34"/>
      <c r="J151" s="35"/>
      <c r="K151" s="74"/>
      <c r="L151" s="35"/>
      <c r="M151" s="38"/>
      <c r="N151" s="39"/>
      <c r="O151" s="73"/>
      <c r="P151" s="68"/>
      <c r="Q151" s="68"/>
      <c r="R151" s="68"/>
      <c r="S151" s="68"/>
      <c r="T151" s="68"/>
      <c r="U151" s="68"/>
      <c r="V151" s="68"/>
      <c r="W151" s="68"/>
      <c r="X151" s="68"/>
      <c r="Y151" s="33"/>
      <c r="Z151" s="15"/>
      <c r="AG151" s="16"/>
    </row>
    <row r="152" ht="14.25">
      <c r="A152" s="20"/>
      <c r="B152" s="80"/>
      <c r="C152" s="80"/>
      <c r="D152" s="76"/>
      <c r="E152" s="77"/>
      <c r="F152" s="78"/>
      <c r="G152" s="76"/>
      <c r="H152" s="78"/>
      <c r="I152" s="51"/>
      <c r="J152" s="49"/>
      <c r="K152" s="51"/>
      <c r="L152" s="49"/>
      <c r="M152" s="51"/>
      <c r="N152" s="49"/>
      <c r="O152" s="73"/>
      <c r="P152" s="68"/>
      <c r="Q152" s="68"/>
      <c r="R152" s="68"/>
      <c r="S152" s="68"/>
      <c r="T152" s="68"/>
      <c r="U152" s="68"/>
      <c r="V152" s="68"/>
      <c r="W152" s="68"/>
      <c r="X152" s="68"/>
      <c r="Y152" s="33"/>
      <c r="Z152" s="15"/>
      <c r="AG152" s="16"/>
    </row>
    <row r="153" ht="14.25">
      <c r="A153" s="20">
        <v>74</v>
      </c>
      <c r="B153" s="79"/>
      <c r="C153" s="79"/>
      <c r="D153" s="68"/>
      <c r="E153" s="68"/>
      <c r="F153" s="33"/>
      <c r="G153" s="68"/>
      <c r="H153" s="32"/>
      <c r="I153" s="34"/>
      <c r="J153" s="35"/>
      <c r="K153" s="74"/>
      <c r="L153" s="35"/>
      <c r="M153" s="38"/>
      <c r="N153" s="39"/>
      <c r="O153" s="73"/>
      <c r="P153" s="68"/>
      <c r="Q153" s="68"/>
      <c r="R153" s="68"/>
      <c r="S153" s="68"/>
      <c r="T153" s="68"/>
      <c r="U153" s="68"/>
      <c r="V153" s="68"/>
      <c r="W153" s="68"/>
      <c r="X153" s="68"/>
      <c r="Y153" s="33"/>
      <c r="Z153" s="15"/>
      <c r="AG153" s="16"/>
    </row>
    <row r="154" ht="14.25">
      <c r="A154" s="20"/>
      <c r="B154" s="80"/>
      <c r="C154" s="80"/>
      <c r="D154" s="76"/>
      <c r="E154" s="77"/>
      <c r="F154" s="78"/>
      <c r="G154" s="76"/>
      <c r="H154" s="78"/>
      <c r="I154" s="51"/>
      <c r="J154" s="49"/>
      <c r="K154" s="51"/>
      <c r="L154" s="49"/>
      <c r="M154" s="51"/>
      <c r="N154" s="49"/>
      <c r="O154" s="73"/>
      <c r="P154" s="68"/>
      <c r="Q154" s="68"/>
      <c r="R154" s="68"/>
      <c r="S154" s="68"/>
      <c r="T154" s="68"/>
      <c r="U154" s="68"/>
      <c r="V154" s="68"/>
      <c r="W154" s="68"/>
      <c r="X154" s="68"/>
      <c r="Y154" s="33"/>
      <c r="Z154" s="15"/>
      <c r="AG154" s="16"/>
    </row>
    <row r="155" ht="14.25">
      <c r="A155" s="20">
        <v>75</v>
      </c>
      <c r="B155" s="79"/>
      <c r="C155" s="79"/>
      <c r="D155" s="68"/>
      <c r="E155" s="68"/>
      <c r="F155" s="33"/>
      <c r="G155" s="68"/>
      <c r="H155" s="32"/>
      <c r="I155" s="34"/>
      <c r="J155" s="35"/>
      <c r="K155" s="74"/>
      <c r="L155" s="35"/>
      <c r="M155" s="38"/>
      <c r="N155" s="39"/>
      <c r="O155" s="73"/>
      <c r="P155" s="68"/>
      <c r="Q155" s="68"/>
      <c r="R155" s="68"/>
      <c r="S155" s="68"/>
      <c r="T155" s="68"/>
      <c r="U155" s="68"/>
      <c r="V155" s="68"/>
      <c r="W155" s="68"/>
      <c r="X155" s="68"/>
      <c r="Y155" s="33"/>
      <c r="Z155" s="15"/>
      <c r="AG155" s="16"/>
    </row>
    <row r="156" ht="14.25">
      <c r="A156" s="20"/>
      <c r="B156" s="80"/>
      <c r="C156" s="80"/>
      <c r="D156" s="76"/>
      <c r="E156" s="77"/>
      <c r="F156" s="78"/>
      <c r="G156" s="76"/>
      <c r="H156" s="78"/>
      <c r="I156" s="51"/>
      <c r="J156" s="49"/>
      <c r="K156" s="51"/>
      <c r="L156" s="49"/>
      <c r="M156" s="51"/>
      <c r="N156" s="49"/>
      <c r="O156" s="73"/>
      <c r="P156" s="68"/>
      <c r="Q156" s="68"/>
      <c r="R156" s="68"/>
      <c r="S156" s="68"/>
      <c r="T156" s="68"/>
      <c r="U156" s="68"/>
      <c r="V156" s="68"/>
      <c r="W156" s="68"/>
      <c r="X156" s="68"/>
      <c r="Y156" s="33"/>
      <c r="Z156" s="15"/>
      <c r="AG156" s="16"/>
    </row>
    <row r="157" ht="14.25">
      <c r="A157" s="20">
        <v>76</v>
      </c>
      <c r="B157" s="79"/>
      <c r="C157" s="79"/>
      <c r="D157" s="68"/>
      <c r="E157" s="68"/>
      <c r="F157" s="33"/>
      <c r="G157" s="68"/>
      <c r="H157" s="32"/>
      <c r="I157" s="34"/>
      <c r="J157" s="35"/>
      <c r="K157" s="74"/>
      <c r="L157" s="35"/>
      <c r="M157" s="38"/>
      <c r="N157" s="39"/>
      <c r="O157" s="73"/>
      <c r="P157" s="68"/>
      <c r="Q157" s="68"/>
      <c r="R157" s="68"/>
      <c r="S157" s="68"/>
      <c r="T157" s="68"/>
      <c r="U157" s="68"/>
      <c r="V157" s="68"/>
      <c r="W157" s="68"/>
      <c r="X157" s="68"/>
      <c r="Y157" s="33"/>
      <c r="Z157" s="15"/>
      <c r="AG157" s="16"/>
    </row>
    <row r="158" ht="14.25">
      <c r="A158" s="20"/>
      <c r="B158" s="80"/>
      <c r="C158" s="80"/>
      <c r="D158" s="76"/>
      <c r="E158" s="77"/>
      <c r="F158" s="78"/>
      <c r="G158" s="76"/>
      <c r="H158" s="78"/>
      <c r="I158" s="51"/>
      <c r="J158" s="49"/>
      <c r="K158" s="51"/>
      <c r="L158" s="49"/>
      <c r="M158" s="51"/>
      <c r="N158" s="49"/>
      <c r="O158" s="73"/>
      <c r="P158" s="68"/>
      <c r="Q158" s="68"/>
      <c r="R158" s="68"/>
      <c r="S158" s="68"/>
      <c r="T158" s="68"/>
      <c r="U158" s="68"/>
      <c r="V158" s="68"/>
      <c r="W158" s="68"/>
      <c r="X158" s="68"/>
      <c r="Y158" s="33"/>
      <c r="Z158" s="15"/>
      <c r="AG158" s="16"/>
    </row>
    <row r="159" ht="14.25">
      <c r="A159" s="20">
        <v>77</v>
      </c>
      <c r="B159" s="79"/>
      <c r="C159" s="79"/>
      <c r="D159" s="68"/>
      <c r="E159" s="68"/>
      <c r="F159" s="33"/>
      <c r="G159" s="68"/>
      <c r="H159" s="32"/>
      <c r="I159" s="34"/>
      <c r="J159" s="35"/>
      <c r="K159" s="74"/>
      <c r="L159" s="35"/>
      <c r="M159" s="38"/>
      <c r="N159" s="39"/>
      <c r="O159" s="73"/>
      <c r="P159" s="68"/>
      <c r="Q159" s="68"/>
      <c r="R159" s="68"/>
      <c r="S159" s="68"/>
      <c r="T159" s="68"/>
      <c r="U159" s="68"/>
      <c r="V159" s="68"/>
      <c r="W159" s="68"/>
      <c r="X159" s="68"/>
      <c r="Y159" s="33"/>
      <c r="Z159" s="15"/>
      <c r="AG159" s="16"/>
    </row>
    <row r="160" ht="14.25">
      <c r="A160" s="20"/>
      <c r="B160" s="80"/>
      <c r="C160" s="80"/>
      <c r="D160" s="76"/>
      <c r="E160" s="77"/>
      <c r="F160" s="78"/>
      <c r="G160" s="76"/>
      <c r="H160" s="78"/>
      <c r="I160" s="51"/>
      <c r="J160" s="49"/>
      <c r="K160" s="51"/>
      <c r="L160" s="49"/>
      <c r="M160" s="51"/>
      <c r="N160" s="49"/>
      <c r="O160" s="73"/>
      <c r="P160" s="68"/>
      <c r="Q160" s="68"/>
      <c r="R160" s="68"/>
      <c r="S160" s="68"/>
      <c r="T160" s="68"/>
      <c r="U160" s="68"/>
      <c r="V160" s="68"/>
      <c r="W160" s="68"/>
      <c r="X160" s="68"/>
      <c r="Y160" s="33"/>
      <c r="Z160" s="15"/>
      <c r="AG160" s="16"/>
    </row>
    <row r="161" ht="14.25">
      <c r="A161" s="20">
        <v>78</v>
      </c>
      <c r="B161" s="79"/>
      <c r="C161" s="79"/>
      <c r="D161" s="68"/>
      <c r="E161" s="68"/>
      <c r="F161" s="33"/>
      <c r="G161" s="68"/>
      <c r="H161" s="32"/>
      <c r="I161" s="34"/>
      <c r="J161" s="35"/>
      <c r="K161" s="74"/>
      <c r="L161" s="35"/>
      <c r="M161" s="38"/>
      <c r="N161" s="39"/>
      <c r="O161" s="73"/>
      <c r="P161" s="68"/>
      <c r="Q161" s="68"/>
      <c r="R161" s="68"/>
      <c r="S161" s="68"/>
      <c r="T161" s="68"/>
      <c r="U161" s="68"/>
      <c r="V161" s="68"/>
      <c r="W161" s="68"/>
      <c r="X161" s="68"/>
      <c r="Y161" s="33"/>
      <c r="Z161" s="15"/>
      <c r="AG161" s="16"/>
    </row>
    <row r="162" ht="14.25">
      <c r="A162" s="20"/>
      <c r="B162" s="80"/>
      <c r="C162" s="80"/>
      <c r="D162" s="76"/>
      <c r="E162" s="77"/>
      <c r="F162" s="78"/>
      <c r="G162" s="76"/>
      <c r="H162" s="78"/>
      <c r="I162" s="51"/>
      <c r="J162" s="49"/>
      <c r="K162" s="51"/>
      <c r="L162" s="49"/>
      <c r="M162" s="51"/>
      <c r="N162" s="49"/>
      <c r="O162" s="73"/>
      <c r="P162" s="68"/>
      <c r="Q162" s="68"/>
      <c r="R162" s="68"/>
      <c r="S162" s="68"/>
      <c r="T162" s="68"/>
      <c r="U162" s="68"/>
      <c r="V162" s="68"/>
      <c r="W162" s="68"/>
      <c r="X162" s="68"/>
      <c r="Y162" s="33"/>
      <c r="Z162" s="15"/>
      <c r="AG162" s="16"/>
    </row>
    <row r="163" ht="14.25">
      <c r="A163" s="20">
        <v>79</v>
      </c>
      <c r="B163" s="79"/>
      <c r="C163" s="79"/>
      <c r="D163" s="68"/>
      <c r="E163" s="68"/>
      <c r="F163" s="32"/>
      <c r="G163" s="68"/>
      <c r="H163" s="32"/>
      <c r="I163" s="34"/>
      <c r="J163" s="39"/>
      <c r="K163" s="74"/>
      <c r="L163" s="39"/>
      <c r="M163" s="38"/>
      <c r="N163" s="39"/>
      <c r="O163" s="73"/>
      <c r="P163" s="68"/>
      <c r="Q163" s="68"/>
      <c r="R163" s="68"/>
      <c r="S163" s="68"/>
      <c r="T163" s="68"/>
      <c r="U163" s="68"/>
      <c r="V163" s="68"/>
      <c r="W163" s="68"/>
      <c r="X163" s="68"/>
      <c r="Y163" s="33"/>
      <c r="Z163" s="15"/>
      <c r="AG163" s="16"/>
    </row>
    <row r="164" ht="14.25">
      <c r="A164" s="20"/>
      <c r="B164" s="80"/>
      <c r="C164" s="80"/>
      <c r="D164" s="76"/>
      <c r="E164" s="77"/>
      <c r="F164" s="78"/>
      <c r="G164" s="76"/>
      <c r="H164" s="78"/>
      <c r="I164" s="51"/>
      <c r="J164" s="49"/>
      <c r="K164" s="51"/>
      <c r="L164" s="49"/>
      <c r="M164" s="51"/>
      <c r="N164" s="49"/>
      <c r="O164" s="73"/>
      <c r="P164" s="68"/>
      <c r="Q164" s="68"/>
      <c r="R164" s="68"/>
      <c r="S164" s="68"/>
      <c r="T164" s="68"/>
      <c r="U164" s="68"/>
      <c r="V164" s="68"/>
      <c r="W164" s="68"/>
      <c r="X164" s="68"/>
      <c r="Y164" s="33"/>
      <c r="Z164" s="15"/>
      <c r="AG164" s="16"/>
    </row>
    <row r="165" ht="14.25">
      <c r="A165" s="20">
        <v>80</v>
      </c>
      <c r="B165" s="79"/>
      <c r="C165" s="79"/>
      <c r="D165" s="68"/>
      <c r="E165" s="68"/>
      <c r="F165" s="32"/>
      <c r="G165" s="68"/>
      <c r="H165" s="32"/>
      <c r="I165" s="34"/>
      <c r="J165" s="39"/>
      <c r="K165" s="74"/>
      <c r="L165" s="39"/>
      <c r="M165" s="38"/>
      <c r="N165" s="39"/>
      <c r="O165" s="73"/>
      <c r="P165" s="68"/>
      <c r="Q165" s="68"/>
      <c r="R165" s="68"/>
      <c r="S165" s="68"/>
      <c r="T165" s="68"/>
      <c r="U165" s="68"/>
      <c r="V165" s="68"/>
      <c r="W165" s="68"/>
      <c r="X165" s="68"/>
      <c r="Y165" s="33"/>
      <c r="Z165" s="15"/>
      <c r="AG165" s="16"/>
    </row>
    <row r="166" ht="14.25">
      <c r="A166" s="20"/>
      <c r="B166" s="80"/>
      <c r="C166" s="80"/>
      <c r="D166" s="76"/>
      <c r="E166" s="77"/>
      <c r="F166" s="78"/>
      <c r="G166" s="76"/>
      <c r="H166" s="78"/>
      <c r="I166" s="51"/>
      <c r="J166" s="49"/>
      <c r="K166" s="51"/>
      <c r="L166" s="49"/>
      <c r="M166" s="51"/>
      <c r="N166" s="49"/>
      <c r="O166" s="73"/>
      <c r="P166" s="68"/>
      <c r="Q166" s="68"/>
      <c r="R166" s="68"/>
      <c r="S166" s="68"/>
      <c r="T166" s="68"/>
      <c r="U166" s="68"/>
      <c r="V166" s="68"/>
      <c r="W166" s="68"/>
      <c r="X166" s="68"/>
      <c r="Y166" s="33"/>
      <c r="Z166" s="15"/>
      <c r="AG166" s="16"/>
    </row>
    <row r="167" ht="14.25">
      <c r="A167" s="20">
        <v>81</v>
      </c>
      <c r="B167" s="79"/>
      <c r="C167" s="79"/>
      <c r="D167" s="68"/>
      <c r="E167" s="68"/>
      <c r="F167" s="32"/>
      <c r="G167" s="68"/>
      <c r="H167" s="32"/>
      <c r="I167" s="34"/>
      <c r="J167" s="39"/>
      <c r="K167" s="74"/>
      <c r="L167" s="39"/>
      <c r="M167" s="38"/>
      <c r="N167" s="39"/>
      <c r="O167" s="73"/>
      <c r="P167" s="68"/>
      <c r="Q167" s="68"/>
      <c r="R167" s="68"/>
      <c r="S167" s="68"/>
      <c r="T167" s="68"/>
      <c r="U167" s="68"/>
      <c r="V167" s="68"/>
      <c r="W167" s="68"/>
      <c r="X167" s="68"/>
      <c r="Y167" s="33"/>
      <c r="Z167" s="15"/>
      <c r="AG167" s="16"/>
    </row>
    <row r="168" ht="14.25">
      <c r="A168" s="20"/>
      <c r="B168" s="80"/>
      <c r="C168" s="80"/>
      <c r="D168" s="76"/>
      <c r="E168" s="77"/>
      <c r="F168" s="78"/>
      <c r="G168" s="76"/>
      <c r="H168" s="78"/>
      <c r="I168" s="51"/>
      <c r="J168" s="49"/>
      <c r="K168" s="51"/>
      <c r="L168" s="49"/>
      <c r="M168" s="51"/>
      <c r="N168" s="49"/>
      <c r="O168" s="73"/>
      <c r="P168" s="68"/>
      <c r="Q168" s="68"/>
      <c r="R168" s="68"/>
      <c r="S168" s="68"/>
      <c r="T168" s="68"/>
      <c r="U168" s="68"/>
      <c r="V168" s="68"/>
      <c r="W168" s="68"/>
      <c r="X168" s="68"/>
      <c r="Y168" s="33"/>
      <c r="Z168" s="15"/>
      <c r="AG168" s="16"/>
    </row>
    <row r="169" ht="14.25">
      <c r="A169" s="20">
        <v>82</v>
      </c>
      <c r="B169" s="79"/>
      <c r="C169" s="79"/>
      <c r="D169" s="68"/>
      <c r="E169" s="68"/>
      <c r="F169" s="32"/>
      <c r="G169" s="68"/>
      <c r="H169" s="32"/>
      <c r="I169" s="34"/>
      <c r="J169" s="39"/>
      <c r="K169" s="74"/>
      <c r="L169" s="39"/>
      <c r="M169" s="38"/>
      <c r="N169" s="39"/>
      <c r="O169" s="73"/>
      <c r="P169" s="68"/>
      <c r="Q169" s="68"/>
      <c r="R169" s="68"/>
      <c r="S169" s="68"/>
      <c r="T169" s="68"/>
      <c r="U169" s="68"/>
      <c r="V169" s="68"/>
      <c r="W169" s="68"/>
      <c r="X169" s="68"/>
      <c r="Y169" s="33"/>
      <c r="Z169" s="15"/>
      <c r="AG169" s="16"/>
    </row>
    <row r="170" ht="14.25">
      <c r="A170" s="20"/>
      <c r="B170" s="80"/>
      <c r="C170" s="80"/>
      <c r="D170" s="76"/>
      <c r="E170" s="77"/>
      <c r="F170" s="78"/>
      <c r="G170" s="76"/>
      <c r="H170" s="78"/>
      <c r="I170" s="51"/>
      <c r="J170" s="49"/>
      <c r="K170" s="51"/>
      <c r="L170" s="49"/>
      <c r="M170" s="51"/>
      <c r="N170" s="49"/>
      <c r="O170" s="73"/>
      <c r="P170" s="68"/>
      <c r="Q170" s="68"/>
      <c r="R170" s="68"/>
      <c r="S170" s="68"/>
      <c r="T170" s="68"/>
      <c r="U170" s="68"/>
      <c r="V170" s="68"/>
      <c r="W170" s="68"/>
      <c r="X170" s="68"/>
      <c r="Y170" s="33"/>
      <c r="Z170" s="15"/>
      <c r="AG170" s="16"/>
    </row>
    <row r="171" ht="14.25">
      <c r="A171" s="20">
        <v>83</v>
      </c>
      <c r="B171" s="79"/>
      <c r="C171" s="79"/>
      <c r="D171" s="68"/>
      <c r="E171" s="68"/>
      <c r="F171" s="32"/>
      <c r="G171" s="68"/>
      <c r="H171" s="32"/>
      <c r="I171" s="34"/>
      <c r="J171" s="39"/>
      <c r="K171" s="74"/>
      <c r="L171" s="39"/>
      <c r="M171" s="38"/>
      <c r="N171" s="39"/>
      <c r="O171" s="73"/>
      <c r="P171" s="68"/>
      <c r="Q171" s="68"/>
      <c r="R171" s="68"/>
      <c r="S171" s="68"/>
      <c r="T171" s="68"/>
      <c r="U171" s="68"/>
      <c r="V171" s="68"/>
      <c r="W171" s="68"/>
      <c r="X171" s="68"/>
      <c r="Y171" s="33"/>
      <c r="Z171" s="15"/>
      <c r="AG171" s="16"/>
    </row>
    <row r="172" ht="14.25">
      <c r="A172" s="20"/>
      <c r="B172" s="80"/>
      <c r="C172" s="80"/>
      <c r="D172" s="76"/>
      <c r="E172" s="77"/>
      <c r="F172" s="78"/>
      <c r="G172" s="76"/>
      <c r="H172" s="78"/>
      <c r="I172" s="51"/>
      <c r="J172" s="49"/>
      <c r="K172" s="51"/>
      <c r="L172" s="49"/>
      <c r="M172" s="51"/>
      <c r="N172" s="49"/>
      <c r="O172" s="73"/>
      <c r="P172" s="68"/>
      <c r="Q172" s="68"/>
      <c r="R172" s="68"/>
      <c r="S172" s="68"/>
      <c r="T172" s="68"/>
      <c r="U172" s="68"/>
      <c r="V172" s="68"/>
      <c r="W172" s="68"/>
      <c r="X172" s="68"/>
      <c r="Y172" s="33"/>
      <c r="Z172" s="15"/>
      <c r="AG172" s="16"/>
    </row>
    <row r="173" ht="14.25">
      <c r="A173" s="20">
        <v>84</v>
      </c>
      <c r="B173" s="79"/>
      <c r="C173" s="79"/>
      <c r="D173" s="68"/>
      <c r="E173" s="68"/>
      <c r="F173" s="32"/>
      <c r="G173" s="68"/>
      <c r="H173" s="32"/>
      <c r="I173" s="34"/>
      <c r="J173" s="39"/>
      <c r="K173" s="74"/>
      <c r="L173" s="39"/>
      <c r="M173" s="38"/>
      <c r="N173" s="39"/>
      <c r="O173" s="73"/>
      <c r="P173" s="68"/>
      <c r="Q173" s="68"/>
      <c r="R173" s="68"/>
      <c r="S173" s="68"/>
      <c r="T173" s="68"/>
      <c r="U173" s="68"/>
      <c r="V173" s="68"/>
      <c r="W173" s="68"/>
      <c r="X173" s="68"/>
      <c r="Y173" s="33"/>
      <c r="Z173" s="15"/>
      <c r="AG173" s="16"/>
    </row>
    <row r="174" ht="14.25">
      <c r="A174" s="20"/>
      <c r="B174" s="80"/>
      <c r="C174" s="80"/>
      <c r="D174" s="76"/>
      <c r="E174" s="77"/>
      <c r="F174" s="78"/>
      <c r="G174" s="76"/>
      <c r="H174" s="78"/>
      <c r="I174" s="51"/>
      <c r="J174" s="49"/>
      <c r="K174" s="51"/>
      <c r="L174" s="49"/>
      <c r="M174" s="51"/>
      <c r="N174" s="49"/>
      <c r="O174" s="73"/>
      <c r="P174" s="68"/>
      <c r="Q174" s="68"/>
      <c r="R174" s="68"/>
      <c r="S174" s="68"/>
      <c r="T174" s="68"/>
      <c r="U174" s="68"/>
      <c r="V174" s="68"/>
      <c r="W174" s="68"/>
      <c r="X174" s="68"/>
      <c r="Y174" s="33"/>
      <c r="Z174" s="15"/>
      <c r="AG174" s="16"/>
    </row>
    <row r="175" ht="14.25">
      <c r="A175" s="20">
        <v>85</v>
      </c>
      <c r="B175" s="79"/>
      <c r="C175" s="79"/>
      <c r="D175" s="68"/>
      <c r="E175" s="68"/>
      <c r="F175" s="32"/>
      <c r="G175" s="68"/>
      <c r="H175" s="32"/>
      <c r="I175" s="34"/>
      <c r="J175" s="39"/>
      <c r="K175" s="74"/>
      <c r="L175" s="39"/>
      <c r="M175" s="38"/>
      <c r="N175" s="39"/>
      <c r="O175" s="73"/>
      <c r="P175" s="68"/>
      <c r="Q175" s="68"/>
      <c r="R175" s="68"/>
      <c r="S175" s="68"/>
      <c r="T175" s="68"/>
      <c r="U175" s="68"/>
      <c r="V175" s="68"/>
      <c r="W175" s="68"/>
      <c r="X175" s="68"/>
      <c r="Y175" s="33"/>
      <c r="Z175" s="15"/>
      <c r="AG175" s="16"/>
    </row>
    <row r="176" ht="14.25">
      <c r="A176" s="20"/>
      <c r="B176" s="80"/>
      <c r="C176" s="80"/>
      <c r="D176" s="76"/>
      <c r="E176" s="77"/>
      <c r="F176" s="78"/>
      <c r="G176" s="76"/>
      <c r="H176" s="78"/>
      <c r="I176" s="51"/>
      <c r="J176" s="49"/>
      <c r="K176" s="51"/>
      <c r="L176" s="49"/>
      <c r="M176" s="51"/>
      <c r="N176" s="49"/>
      <c r="O176" s="73"/>
      <c r="P176" s="68"/>
      <c r="Q176" s="68"/>
      <c r="R176" s="68"/>
      <c r="S176" s="68"/>
      <c r="T176" s="68"/>
      <c r="U176" s="68"/>
      <c r="V176" s="68"/>
      <c r="W176" s="68"/>
      <c r="X176" s="68"/>
      <c r="Y176" s="33"/>
      <c r="Z176" s="15"/>
      <c r="AG176" s="16"/>
    </row>
    <row r="177" ht="14.25">
      <c r="A177" s="20">
        <v>86</v>
      </c>
      <c r="B177" s="79"/>
      <c r="C177" s="79"/>
      <c r="D177" s="68"/>
      <c r="E177" s="68"/>
      <c r="F177" s="32"/>
      <c r="G177" s="68"/>
      <c r="H177" s="32"/>
      <c r="I177" s="34"/>
      <c r="J177" s="39"/>
      <c r="K177" s="74"/>
      <c r="L177" s="39"/>
      <c r="M177" s="38"/>
      <c r="N177" s="39"/>
      <c r="O177" s="73"/>
      <c r="P177" s="68"/>
      <c r="Q177" s="68"/>
      <c r="R177" s="68"/>
      <c r="S177" s="68"/>
      <c r="T177" s="68"/>
      <c r="U177" s="68"/>
      <c r="V177" s="68"/>
      <c r="W177" s="68"/>
      <c r="X177" s="68"/>
      <c r="Y177" s="33"/>
      <c r="Z177" s="15"/>
      <c r="AG177" s="16"/>
    </row>
    <row r="178" ht="14.25">
      <c r="A178" s="20"/>
      <c r="B178" s="80"/>
      <c r="C178" s="80"/>
      <c r="D178" s="76"/>
      <c r="E178" s="77"/>
      <c r="F178" s="78"/>
      <c r="G178" s="76"/>
      <c r="H178" s="78"/>
      <c r="I178" s="51"/>
      <c r="J178" s="49"/>
      <c r="K178" s="51"/>
      <c r="L178" s="49"/>
      <c r="M178" s="51"/>
      <c r="N178" s="49"/>
      <c r="O178" s="73"/>
      <c r="P178" s="68"/>
      <c r="Q178" s="68"/>
      <c r="R178" s="68"/>
      <c r="S178" s="68"/>
      <c r="T178" s="68"/>
      <c r="U178" s="68"/>
      <c r="V178" s="68"/>
      <c r="W178" s="68"/>
      <c r="X178" s="68"/>
      <c r="Y178" s="33"/>
      <c r="Z178" s="15"/>
      <c r="AG178" s="16"/>
    </row>
    <row r="179" ht="14.25">
      <c r="A179" s="20">
        <v>87</v>
      </c>
      <c r="B179" s="79"/>
      <c r="C179" s="79"/>
      <c r="D179" s="68"/>
      <c r="E179" s="68"/>
      <c r="F179" s="32"/>
      <c r="G179" s="68"/>
      <c r="H179" s="32"/>
      <c r="I179" s="34"/>
      <c r="J179" s="39"/>
      <c r="K179" s="74"/>
      <c r="L179" s="39"/>
      <c r="M179" s="38"/>
      <c r="N179" s="39"/>
      <c r="O179" s="73"/>
      <c r="P179" s="68"/>
      <c r="Q179" s="68"/>
      <c r="R179" s="68"/>
      <c r="S179" s="68"/>
      <c r="T179" s="68"/>
      <c r="U179" s="68"/>
      <c r="V179" s="68"/>
      <c r="W179" s="68"/>
      <c r="X179" s="68"/>
      <c r="Y179" s="33"/>
      <c r="Z179" s="15"/>
      <c r="AG179" s="16"/>
    </row>
    <row r="180" ht="14.25">
      <c r="A180" s="20"/>
      <c r="B180" s="80"/>
      <c r="C180" s="80"/>
      <c r="D180" s="76"/>
      <c r="E180" s="77"/>
      <c r="F180" s="78"/>
      <c r="G180" s="76"/>
      <c r="H180" s="78"/>
      <c r="I180" s="51"/>
      <c r="J180" s="49"/>
      <c r="K180" s="51"/>
      <c r="L180" s="49"/>
      <c r="M180" s="51"/>
      <c r="N180" s="49"/>
      <c r="O180" s="73"/>
      <c r="P180" s="68"/>
      <c r="Q180" s="68"/>
      <c r="R180" s="68"/>
      <c r="S180" s="68"/>
      <c r="T180" s="68"/>
      <c r="U180" s="68"/>
      <c r="V180" s="68"/>
      <c r="W180" s="68"/>
      <c r="X180" s="68"/>
      <c r="Y180" s="33"/>
      <c r="Z180" s="15"/>
      <c r="AG180" s="16"/>
    </row>
    <row r="181" ht="14.25">
      <c r="A181" s="20">
        <v>88</v>
      </c>
      <c r="B181" s="79"/>
      <c r="C181" s="79"/>
      <c r="D181" s="68"/>
      <c r="E181" s="68"/>
      <c r="F181" s="32"/>
      <c r="G181" s="68"/>
      <c r="H181" s="32"/>
      <c r="I181" s="34"/>
      <c r="J181" s="39"/>
      <c r="K181" s="74"/>
      <c r="L181" s="39"/>
      <c r="M181" s="38"/>
      <c r="N181" s="39"/>
      <c r="O181" s="73"/>
      <c r="P181" s="68"/>
      <c r="Q181" s="68"/>
      <c r="R181" s="68"/>
      <c r="S181" s="68"/>
      <c r="T181" s="68"/>
      <c r="U181" s="68"/>
      <c r="V181" s="68"/>
      <c r="W181" s="68"/>
      <c r="X181" s="68"/>
      <c r="Y181" s="33"/>
      <c r="Z181" s="15"/>
      <c r="AG181" s="16"/>
    </row>
    <row r="182" ht="14.25">
      <c r="A182" s="20"/>
      <c r="B182" s="80"/>
      <c r="C182" s="80"/>
      <c r="D182" s="76"/>
      <c r="E182" s="77"/>
      <c r="F182" s="78"/>
      <c r="G182" s="76"/>
      <c r="H182" s="78"/>
      <c r="I182" s="51"/>
      <c r="J182" s="49"/>
      <c r="K182" s="51"/>
      <c r="L182" s="49"/>
      <c r="M182" s="51"/>
      <c r="N182" s="49"/>
      <c r="O182" s="73"/>
      <c r="P182" s="68"/>
      <c r="Q182" s="68"/>
      <c r="R182" s="68"/>
      <c r="S182" s="68"/>
      <c r="T182" s="68"/>
      <c r="U182" s="68"/>
      <c r="V182" s="68"/>
      <c r="W182" s="68"/>
      <c r="X182" s="68"/>
      <c r="Y182" s="33"/>
      <c r="Z182" s="15"/>
      <c r="AG182" s="16"/>
    </row>
    <row r="183" ht="14.25">
      <c r="A183" s="20">
        <v>89</v>
      </c>
      <c r="B183" s="79"/>
      <c r="C183" s="79"/>
      <c r="D183" s="73"/>
      <c r="E183" s="68"/>
      <c r="F183" s="33"/>
      <c r="G183" s="73"/>
      <c r="H183" s="32"/>
      <c r="I183" s="38"/>
      <c r="J183" s="35"/>
      <c r="K183" s="81"/>
      <c r="L183" s="35"/>
      <c r="M183" s="81"/>
      <c r="N183" s="39"/>
      <c r="O183" s="73"/>
      <c r="P183" s="68"/>
      <c r="Q183" s="68"/>
      <c r="R183" s="68"/>
      <c r="S183" s="68"/>
      <c r="T183" s="68"/>
      <c r="U183" s="68"/>
      <c r="V183" s="68"/>
      <c r="W183" s="68"/>
      <c r="X183" s="68"/>
      <c r="Y183" s="33"/>
      <c r="Z183" s="15"/>
      <c r="AG183" s="16"/>
    </row>
    <row r="184" ht="14.25">
      <c r="A184" s="20"/>
      <c r="B184" s="80"/>
      <c r="C184" s="80"/>
      <c r="D184" s="76"/>
      <c r="E184" s="77"/>
      <c r="F184" s="78"/>
      <c r="G184" s="76"/>
      <c r="H184" s="78"/>
      <c r="I184" s="51"/>
      <c r="J184" s="49"/>
      <c r="K184" s="51"/>
      <c r="L184" s="49"/>
      <c r="M184" s="51"/>
      <c r="N184" s="49"/>
      <c r="O184" s="73"/>
      <c r="P184" s="68"/>
      <c r="Q184" s="68"/>
      <c r="R184" s="68"/>
      <c r="S184" s="68"/>
      <c r="T184" s="68"/>
      <c r="U184" s="68"/>
      <c r="V184" s="68"/>
      <c r="W184" s="68"/>
      <c r="X184" s="68"/>
      <c r="Y184" s="33"/>
      <c r="Z184" s="15"/>
      <c r="AG184" s="16"/>
    </row>
    <row r="185" ht="14.25">
      <c r="A185" s="20">
        <v>90</v>
      </c>
      <c r="B185" s="79"/>
      <c r="C185" s="79"/>
      <c r="D185" s="68"/>
      <c r="E185" s="68"/>
      <c r="F185" s="32"/>
      <c r="G185" s="68"/>
      <c r="H185" s="32"/>
      <c r="I185" s="34"/>
      <c r="J185" s="39"/>
      <c r="K185" s="74"/>
      <c r="L185" s="39"/>
      <c r="M185" s="38"/>
      <c r="N185" s="39"/>
      <c r="O185" s="73"/>
      <c r="P185" s="68"/>
      <c r="Q185" s="68"/>
      <c r="R185" s="68"/>
      <c r="S185" s="68"/>
      <c r="T185" s="68"/>
      <c r="U185" s="68"/>
      <c r="V185" s="68"/>
      <c r="W185" s="68"/>
      <c r="X185" s="68"/>
      <c r="Y185" s="33"/>
      <c r="Z185" s="15"/>
      <c r="AG185" s="16"/>
    </row>
    <row r="186" ht="14.25">
      <c r="A186" s="20"/>
      <c r="B186" s="80"/>
      <c r="C186" s="80"/>
      <c r="D186" s="76"/>
      <c r="E186" s="77"/>
      <c r="F186" s="78"/>
      <c r="G186" s="76"/>
      <c r="H186" s="78"/>
      <c r="I186" s="51"/>
      <c r="J186" s="49"/>
      <c r="K186" s="51"/>
      <c r="L186" s="49"/>
      <c r="M186" s="51"/>
      <c r="N186" s="49"/>
      <c r="O186" s="73"/>
      <c r="P186" s="68"/>
      <c r="Q186" s="68"/>
      <c r="R186" s="68"/>
      <c r="S186" s="68"/>
      <c r="T186" s="68"/>
      <c r="U186" s="68"/>
      <c r="V186" s="68"/>
      <c r="W186" s="68"/>
      <c r="X186" s="68"/>
      <c r="Y186" s="33"/>
      <c r="Z186" s="15"/>
      <c r="AG186" s="16"/>
    </row>
    <row r="187" ht="14.25">
      <c r="A187" s="20">
        <v>91</v>
      </c>
      <c r="B187" s="79"/>
      <c r="C187" s="79"/>
      <c r="D187" s="68"/>
      <c r="E187" s="68"/>
      <c r="F187" s="32"/>
      <c r="G187" s="68"/>
      <c r="H187" s="32"/>
      <c r="I187" s="34"/>
      <c r="J187" s="39"/>
      <c r="K187" s="74"/>
      <c r="L187" s="39"/>
      <c r="M187" s="38"/>
      <c r="N187" s="39"/>
      <c r="O187" s="73"/>
      <c r="P187" s="68"/>
      <c r="Q187" s="68"/>
      <c r="R187" s="68"/>
      <c r="S187" s="68"/>
      <c r="T187" s="68"/>
      <c r="U187" s="68"/>
      <c r="V187" s="68"/>
      <c r="W187" s="68"/>
      <c r="X187" s="68"/>
      <c r="Y187" s="33"/>
      <c r="Z187" s="15"/>
      <c r="AG187" s="16"/>
    </row>
    <row r="188" ht="14.25">
      <c r="A188" s="20"/>
      <c r="B188" s="80"/>
      <c r="C188" s="80"/>
      <c r="D188" s="76"/>
      <c r="E188" s="77"/>
      <c r="F188" s="78"/>
      <c r="G188" s="76"/>
      <c r="H188" s="78"/>
      <c r="I188" s="51"/>
      <c r="J188" s="49"/>
      <c r="K188" s="51"/>
      <c r="L188" s="49"/>
      <c r="M188" s="51"/>
      <c r="N188" s="49"/>
      <c r="O188" s="73"/>
      <c r="P188" s="68"/>
      <c r="Q188" s="68"/>
      <c r="R188" s="68"/>
      <c r="S188" s="68"/>
      <c r="T188" s="68"/>
      <c r="U188" s="68"/>
      <c r="V188" s="68"/>
      <c r="W188" s="68"/>
      <c r="X188" s="68"/>
      <c r="Y188" s="33"/>
      <c r="Z188" s="15"/>
      <c r="AG188" s="16"/>
    </row>
    <row r="189" ht="14.25">
      <c r="A189" s="20">
        <v>92</v>
      </c>
      <c r="B189" s="79"/>
      <c r="C189" s="79"/>
      <c r="D189" s="68"/>
      <c r="E189" s="68"/>
      <c r="F189" s="32"/>
      <c r="G189" s="68"/>
      <c r="H189" s="32"/>
      <c r="I189" s="34"/>
      <c r="J189" s="39"/>
      <c r="K189" s="74"/>
      <c r="L189" s="39"/>
      <c r="M189" s="38"/>
      <c r="N189" s="39"/>
      <c r="O189" s="73"/>
      <c r="P189" s="68"/>
      <c r="Q189" s="68"/>
      <c r="R189" s="68"/>
      <c r="S189" s="68"/>
      <c r="T189" s="68"/>
      <c r="U189" s="68"/>
      <c r="V189" s="68"/>
      <c r="W189" s="68"/>
      <c r="X189" s="68"/>
      <c r="Y189" s="33"/>
      <c r="Z189" s="15"/>
      <c r="AG189" s="16"/>
    </row>
    <row r="190" ht="14.25">
      <c r="A190" s="20"/>
      <c r="B190" s="80"/>
      <c r="C190" s="80"/>
      <c r="D190" s="76"/>
      <c r="E190" s="77"/>
      <c r="F190" s="78"/>
      <c r="G190" s="76"/>
      <c r="H190" s="78"/>
      <c r="I190" s="51"/>
      <c r="J190" s="49"/>
      <c r="K190" s="51"/>
      <c r="L190" s="49"/>
      <c r="M190" s="51"/>
      <c r="N190" s="49"/>
      <c r="O190" s="73"/>
      <c r="P190" s="68"/>
      <c r="Q190" s="68"/>
      <c r="R190" s="68"/>
      <c r="S190" s="68"/>
      <c r="T190" s="68"/>
      <c r="U190" s="68"/>
      <c r="V190" s="68"/>
      <c r="W190" s="68"/>
      <c r="X190" s="68"/>
      <c r="Y190" s="33"/>
      <c r="Z190" s="15"/>
      <c r="AG190" s="16"/>
    </row>
    <row r="191" ht="14.25">
      <c r="A191" s="20">
        <v>93</v>
      </c>
      <c r="B191" s="79"/>
      <c r="C191" s="79"/>
      <c r="D191" s="68"/>
      <c r="E191" s="68"/>
      <c r="F191" s="32"/>
      <c r="G191" s="68"/>
      <c r="H191" s="32"/>
      <c r="I191" s="34"/>
      <c r="J191" s="39"/>
      <c r="K191" s="74"/>
      <c r="L191" s="39"/>
      <c r="M191" s="38"/>
      <c r="N191" s="39"/>
      <c r="O191" s="73"/>
      <c r="P191" s="68"/>
      <c r="Q191" s="68"/>
      <c r="R191" s="68"/>
      <c r="S191" s="68"/>
      <c r="T191" s="68"/>
      <c r="U191" s="68"/>
      <c r="V191" s="68"/>
      <c r="W191" s="68"/>
      <c r="X191" s="68"/>
      <c r="Y191" s="33"/>
      <c r="Z191" s="15"/>
      <c r="AG191" s="16"/>
    </row>
    <row r="192" ht="14.25">
      <c r="A192" s="20"/>
      <c r="B192" s="80"/>
      <c r="C192" s="80"/>
      <c r="D192" s="76"/>
      <c r="E192" s="77"/>
      <c r="F192" s="78"/>
      <c r="G192" s="76"/>
      <c r="H192" s="78"/>
      <c r="I192" s="51"/>
      <c r="J192" s="49"/>
      <c r="K192" s="51"/>
      <c r="L192" s="49"/>
      <c r="M192" s="51"/>
      <c r="N192" s="49"/>
      <c r="O192" s="73"/>
      <c r="P192" s="68"/>
      <c r="Q192" s="68"/>
      <c r="R192" s="68"/>
      <c r="S192" s="68"/>
      <c r="T192" s="68"/>
      <c r="U192" s="68"/>
      <c r="V192" s="68"/>
      <c r="W192" s="68"/>
      <c r="X192" s="68"/>
      <c r="Y192" s="33"/>
      <c r="Z192" s="15"/>
      <c r="AG192" s="16"/>
    </row>
    <row r="193" ht="14.25">
      <c r="A193" s="20">
        <v>94</v>
      </c>
      <c r="B193" s="79"/>
      <c r="C193" s="79"/>
      <c r="D193" s="68"/>
      <c r="E193" s="68"/>
      <c r="F193" s="32"/>
      <c r="G193" s="68"/>
      <c r="H193" s="32"/>
      <c r="I193" s="34"/>
      <c r="J193" s="39"/>
      <c r="K193" s="74"/>
      <c r="L193" s="39"/>
      <c r="M193" s="38"/>
      <c r="N193" s="39"/>
      <c r="O193" s="73"/>
      <c r="P193" s="68"/>
      <c r="Q193" s="68"/>
      <c r="R193" s="68"/>
      <c r="S193" s="68"/>
      <c r="T193" s="68"/>
      <c r="U193" s="68"/>
      <c r="V193" s="68"/>
      <c r="W193" s="68"/>
      <c r="X193" s="68"/>
      <c r="Y193" s="33"/>
      <c r="Z193" s="15"/>
      <c r="AG193" s="16"/>
    </row>
    <row r="194" ht="14.25">
      <c r="A194" s="20"/>
      <c r="B194" s="80"/>
      <c r="C194" s="80"/>
      <c r="D194" s="76"/>
      <c r="E194" s="77"/>
      <c r="F194" s="78"/>
      <c r="G194" s="76"/>
      <c r="H194" s="78"/>
      <c r="I194" s="51"/>
      <c r="J194" s="49"/>
      <c r="K194" s="51"/>
      <c r="L194" s="49"/>
      <c r="M194" s="51"/>
      <c r="N194" s="49"/>
      <c r="O194" s="73"/>
      <c r="P194" s="68"/>
      <c r="Q194" s="68"/>
      <c r="R194" s="68"/>
      <c r="S194" s="68"/>
      <c r="T194" s="68"/>
      <c r="U194" s="68"/>
      <c r="V194" s="68"/>
      <c r="W194" s="68"/>
      <c r="X194" s="68"/>
      <c r="Y194" s="33"/>
      <c r="Z194" s="15"/>
      <c r="AG194" s="16"/>
    </row>
    <row r="195" ht="14.25">
      <c r="A195" s="20">
        <v>95</v>
      </c>
      <c r="B195" s="79"/>
      <c r="C195" s="79"/>
      <c r="D195" s="68"/>
      <c r="E195" s="68"/>
      <c r="F195" s="32"/>
      <c r="G195" s="68"/>
      <c r="H195" s="32"/>
      <c r="I195" s="34"/>
      <c r="J195" s="39"/>
      <c r="K195" s="74"/>
      <c r="L195" s="39"/>
      <c r="M195" s="38"/>
      <c r="N195" s="39"/>
      <c r="O195" s="73"/>
      <c r="P195" s="68"/>
      <c r="Q195" s="68"/>
      <c r="R195" s="68"/>
      <c r="S195" s="68"/>
      <c r="T195" s="68"/>
      <c r="U195" s="68"/>
      <c r="V195" s="68"/>
      <c r="W195" s="68"/>
      <c r="X195" s="68"/>
      <c r="Y195" s="33"/>
      <c r="Z195" s="15"/>
      <c r="AG195" s="16"/>
    </row>
    <row r="196" ht="14.25">
      <c r="A196" s="20"/>
      <c r="B196" s="80"/>
      <c r="C196" s="80"/>
      <c r="D196" s="76"/>
      <c r="E196" s="77"/>
      <c r="F196" s="78"/>
      <c r="G196" s="76"/>
      <c r="H196" s="78"/>
      <c r="I196" s="51"/>
      <c r="J196" s="49"/>
      <c r="K196" s="51"/>
      <c r="L196" s="49"/>
      <c r="M196" s="51"/>
      <c r="N196" s="49"/>
      <c r="O196" s="73"/>
      <c r="P196" s="68"/>
      <c r="Q196" s="68"/>
      <c r="R196" s="68"/>
      <c r="S196" s="68"/>
      <c r="T196" s="68"/>
      <c r="U196" s="68"/>
      <c r="V196" s="68"/>
      <c r="W196" s="68"/>
      <c r="X196" s="68"/>
      <c r="Y196" s="33"/>
      <c r="Z196" s="15"/>
      <c r="AG196" s="16"/>
    </row>
    <row r="197" ht="14.25">
      <c r="A197" s="20">
        <v>96</v>
      </c>
      <c r="B197" s="79"/>
      <c r="C197" s="79"/>
      <c r="D197" s="68"/>
      <c r="E197" s="68"/>
      <c r="F197" s="32"/>
      <c r="G197" s="68"/>
      <c r="H197" s="32"/>
      <c r="I197" s="34"/>
      <c r="J197" s="39"/>
      <c r="K197" s="74"/>
      <c r="L197" s="39"/>
      <c r="M197" s="38"/>
      <c r="N197" s="39"/>
      <c r="O197" s="73"/>
      <c r="P197" s="68"/>
      <c r="Q197" s="68"/>
      <c r="R197" s="68"/>
      <c r="S197" s="68"/>
      <c r="T197" s="68"/>
      <c r="U197" s="68"/>
      <c r="V197" s="68"/>
      <c r="W197" s="68"/>
      <c r="X197" s="68"/>
      <c r="Y197" s="33"/>
      <c r="Z197" s="15"/>
      <c r="AG197" s="16"/>
    </row>
    <row r="198" ht="14.25">
      <c r="A198" s="20"/>
      <c r="B198" s="80"/>
      <c r="C198" s="80"/>
      <c r="D198" s="76"/>
      <c r="E198" s="77"/>
      <c r="F198" s="78"/>
      <c r="G198" s="76"/>
      <c r="H198" s="78"/>
      <c r="I198" s="51"/>
      <c r="J198" s="49"/>
      <c r="K198" s="51"/>
      <c r="L198" s="49"/>
      <c r="M198" s="51"/>
      <c r="N198" s="49"/>
      <c r="O198" s="73"/>
      <c r="P198" s="68"/>
      <c r="Q198" s="68"/>
      <c r="R198" s="68"/>
      <c r="S198" s="68"/>
      <c r="T198" s="68"/>
      <c r="U198" s="68"/>
      <c r="V198" s="68"/>
      <c r="W198" s="68"/>
      <c r="X198" s="68"/>
      <c r="Y198" s="33"/>
      <c r="Z198" s="15"/>
      <c r="AG198" s="16"/>
    </row>
    <row r="199" ht="14.25">
      <c r="A199" s="20">
        <v>97</v>
      </c>
      <c r="B199" s="79"/>
      <c r="C199" s="79"/>
      <c r="D199" s="68"/>
      <c r="E199" s="68"/>
      <c r="F199" s="32"/>
      <c r="G199" s="68"/>
      <c r="H199" s="32"/>
      <c r="I199" s="34"/>
      <c r="J199" s="39"/>
      <c r="K199" s="74"/>
      <c r="L199" s="39"/>
      <c r="M199" s="38"/>
      <c r="N199" s="39"/>
      <c r="O199" s="73"/>
      <c r="P199" s="68"/>
      <c r="Q199" s="68"/>
      <c r="R199" s="68"/>
      <c r="S199" s="68"/>
      <c r="T199" s="68"/>
      <c r="U199" s="68"/>
      <c r="V199" s="68"/>
      <c r="W199" s="68"/>
      <c r="X199" s="68"/>
      <c r="Y199" s="33"/>
      <c r="Z199" s="15"/>
      <c r="AG199" s="16"/>
    </row>
    <row r="200" ht="14.25">
      <c r="A200" s="20"/>
      <c r="B200" s="80"/>
      <c r="C200" s="80"/>
      <c r="D200" s="76"/>
      <c r="E200" s="77"/>
      <c r="F200" s="78"/>
      <c r="G200" s="76"/>
      <c r="H200" s="78"/>
      <c r="I200" s="51"/>
      <c r="J200" s="49"/>
      <c r="K200" s="51"/>
      <c r="L200" s="49"/>
      <c r="M200" s="51"/>
      <c r="N200" s="49"/>
      <c r="O200" s="73"/>
      <c r="P200" s="68"/>
      <c r="Q200" s="68"/>
      <c r="R200" s="68"/>
      <c r="S200" s="68"/>
      <c r="T200" s="68"/>
      <c r="U200" s="68"/>
      <c r="V200" s="68"/>
      <c r="W200" s="68"/>
      <c r="X200" s="68"/>
      <c r="Y200" s="33"/>
      <c r="Z200" s="15"/>
      <c r="AG200" s="16"/>
    </row>
    <row r="201" ht="14.25">
      <c r="A201" s="20">
        <v>98</v>
      </c>
      <c r="B201" s="79"/>
      <c r="C201" s="79"/>
      <c r="D201" s="68"/>
      <c r="E201" s="68"/>
      <c r="F201" s="32"/>
      <c r="G201" s="68"/>
      <c r="H201" s="32"/>
      <c r="I201" s="34"/>
      <c r="J201" s="39"/>
      <c r="K201" s="74"/>
      <c r="L201" s="39"/>
      <c r="M201" s="38"/>
      <c r="N201" s="39"/>
      <c r="O201" s="73"/>
      <c r="P201" s="68"/>
      <c r="Q201" s="68"/>
      <c r="R201" s="68"/>
      <c r="S201" s="68"/>
      <c r="T201" s="68"/>
      <c r="U201" s="68"/>
      <c r="V201" s="68"/>
      <c r="W201" s="68"/>
      <c r="X201" s="68"/>
      <c r="Y201" s="33"/>
      <c r="Z201" s="15"/>
      <c r="AG201" s="16"/>
    </row>
    <row r="202" ht="14.25">
      <c r="A202" s="20"/>
      <c r="B202" s="80"/>
      <c r="C202" s="80"/>
      <c r="D202" s="76"/>
      <c r="E202" s="77"/>
      <c r="F202" s="78"/>
      <c r="G202" s="76"/>
      <c r="H202" s="78"/>
      <c r="I202" s="51"/>
      <c r="J202" s="49"/>
      <c r="K202" s="51"/>
      <c r="L202" s="49"/>
      <c r="M202" s="51"/>
      <c r="N202" s="49"/>
      <c r="O202" s="73"/>
      <c r="P202" s="68"/>
      <c r="Q202" s="68"/>
      <c r="R202" s="68"/>
      <c r="S202" s="68"/>
      <c r="T202" s="68"/>
      <c r="U202" s="68"/>
      <c r="V202" s="68"/>
      <c r="W202" s="68"/>
      <c r="X202" s="68"/>
      <c r="Y202" s="33"/>
      <c r="Z202" s="15"/>
      <c r="AG202" s="16"/>
    </row>
    <row r="203" ht="14.25">
      <c r="A203" s="20">
        <v>99</v>
      </c>
      <c r="B203" s="79"/>
      <c r="C203" s="79"/>
      <c r="D203" s="68"/>
      <c r="E203" s="68"/>
      <c r="F203" s="32"/>
      <c r="G203" s="68"/>
      <c r="H203" s="32"/>
      <c r="I203" s="34"/>
      <c r="J203" s="39"/>
      <c r="K203" s="74"/>
      <c r="L203" s="39"/>
      <c r="M203" s="38"/>
      <c r="N203" s="39"/>
      <c r="O203" s="73"/>
      <c r="P203" s="68"/>
      <c r="Q203" s="68"/>
      <c r="R203" s="68"/>
      <c r="S203" s="68"/>
      <c r="T203" s="68"/>
      <c r="U203" s="68"/>
      <c r="V203" s="68"/>
      <c r="W203" s="68"/>
      <c r="X203" s="68"/>
      <c r="Y203" s="33"/>
      <c r="Z203" s="15"/>
      <c r="AG203" s="16"/>
    </row>
    <row r="204" ht="14.25">
      <c r="A204" s="20"/>
      <c r="B204" s="80"/>
      <c r="C204" s="80"/>
      <c r="D204" s="76"/>
      <c r="E204" s="77"/>
      <c r="F204" s="78"/>
      <c r="G204" s="76"/>
      <c r="H204" s="78"/>
      <c r="I204" s="51"/>
      <c r="J204" s="49"/>
      <c r="K204" s="51"/>
      <c r="L204" s="49"/>
      <c r="M204" s="51"/>
      <c r="N204" s="49"/>
      <c r="O204" s="73"/>
      <c r="P204" s="68"/>
      <c r="Q204" s="68"/>
      <c r="R204" s="68"/>
      <c r="S204" s="68"/>
      <c r="T204" s="68"/>
      <c r="U204" s="68"/>
      <c r="V204" s="68"/>
      <c r="W204" s="68"/>
      <c r="X204" s="68"/>
      <c r="Y204" s="33"/>
      <c r="Z204" s="15"/>
      <c r="AG204" s="16"/>
    </row>
    <row r="205" ht="14.25">
      <c r="A205" s="20">
        <v>100</v>
      </c>
      <c r="B205" s="79"/>
      <c r="C205" s="79"/>
      <c r="D205" s="68"/>
      <c r="E205" s="68"/>
      <c r="F205" s="32"/>
      <c r="G205" s="68"/>
      <c r="H205" s="32"/>
      <c r="I205" s="34"/>
      <c r="J205" s="39"/>
      <c r="K205" s="74"/>
      <c r="L205" s="39"/>
      <c r="M205" s="38"/>
      <c r="N205" s="39"/>
      <c r="O205" s="73"/>
      <c r="P205" s="68"/>
      <c r="Q205" s="68"/>
      <c r="R205" s="68"/>
      <c r="S205" s="68"/>
      <c r="T205" s="68"/>
      <c r="U205" s="68"/>
      <c r="V205" s="68"/>
      <c r="W205" s="68"/>
      <c r="X205" s="68"/>
      <c r="Y205" s="33"/>
      <c r="Z205" s="15"/>
      <c r="AG205" s="16"/>
    </row>
    <row r="206" ht="14.25">
      <c r="A206" s="20"/>
      <c r="B206" s="80"/>
      <c r="C206" s="80"/>
      <c r="D206" s="76"/>
      <c r="E206" s="77"/>
      <c r="F206" s="78"/>
      <c r="G206" s="76"/>
      <c r="H206" s="78"/>
      <c r="I206" s="51"/>
      <c r="J206" s="49"/>
      <c r="K206" s="51"/>
      <c r="L206" s="49"/>
      <c r="M206" s="51"/>
      <c r="N206" s="49"/>
      <c r="O206" s="73"/>
      <c r="P206" s="68"/>
      <c r="Q206" s="68"/>
      <c r="R206" s="68"/>
      <c r="S206" s="68"/>
      <c r="T206" s="68"/>
      <c r="U206" s="68"/>
      <c r="V206" s="68"/>
      <c r="W206" s="68"/>
      <c r="X206" s="68"/>
      <c r="Y206" s="33"/>
      <c r="Z206" s="15"/>
      <c r="AG206" s="16"/>
    </row>
    <row r="207" ht="14.25">
      <c r="A207" s="20">
        <v>101</v>
      </c>
      <c r="B207" s="79"/>
      <c r="C207" s="79"/>
      <c r="D207" s="68"/>
      <c r="E207" s="68"/>
      <c r="F207" s="32"/>
      <c r="G207" s="68"/>
      <c r="H207" s="32"/>
      <c r="I207" s="34"/>
      <c r="J207" s="39"/>
      <c r="K207" s="74"/>
      <c r="L207" s="39"/>
      <c r="M207" s="38"/>
      <c r="N207" s="39"/>
      <c r="O207" s="73"/>
      <c r="P207" s="68"/>
      <c r="Q207" s="68"/>
      <c r="R207" s="68"/>
      <c r="S207" s="68"/>
      <c r="T207" s="68"/>
      <c r="U207" s="68"/>
      <c r="V207" s="68"/>
      <c r="W207" s="68"/>
      <c r="X207" s="68"/>
      <c r="Y207" s="33"/>
      <c r="Z207" s="15"/>
      <c r="AG207" s="16"/>
    </row>
    <row r="208" ht="14.25">
      <c r="A208" s="20"/>
      <c r="B208" s="80"/>
      <c r="C208" s="80"/>
      <c r="D208" s="76"/>
      <c r="E208" s="77"/>
      <c r="F208" s="78"/>
      <c r="G208" s="76"/>
      <c r="H208" s="78"/>
      <c r="I208" s="51"/>
      <c r="J208" s="49"/>
      <c r="K208" s="51"/>
      <c r="L208" s="49"/>
      <c r="M208" s="51"/>
      <c r="N208" s="49"/>
      <c r="O208" s="73"/>
      <c r="P208" s="68"/>
      <c r="Q208" s="68"/>
      <c r="R208" s="68"/>
      <c r="S208" s="68"/>
      <c r="T208" s="68"/>
      <c r="U208" s="68"/>
      <c r="V208" s="68"/>
      <c r="W208" s="68"/>
      <c r="X208" s="68"/>
      <c r="Y208" s="33"/>
      <c r="Z208" s="15"/>
      <c r="AG208" s="16"/>
    </row>
    <row r="209" ht="14.25">
      <c r="A209" s="20">
        <v>102</v>
      </c>
      <c r="B209" s="79"/>
      <c r="C209" s="79"/>
      <c r="D209" s="68"/>
      <c r="E209" s="68"/>
      <c r="F209" s="32"/>
      <c r="G209" s="68"/>
      <c r="H209" s="32"/>
      <c r="I209" s="34"/>
      <c r="J209" s="39"/>
      <c r="K209" s="74"/>
      <c r="L209" s="39"/>
      <c r="M209" s="38"/>
      <c r="N209" s="39"/>
      <c r="O209" s="73"/>
      <c r="P209" s="68"/>
      <c r="Q209" s="68"/>
      <c r="R209" s="68"/>
      <c r="S209" s="68"/>
      <c r="T209" s="68"/>
      <c r="U209" s="68"/>
      <c r="V209" s="68"/>
      <c r="W209" s="68"/>
      <c r="X209" s="68"/>
      <c r="Y209" s="33"/>
      <c r="Z209" s="15"/>
      <c r="AG209" s="16"/>
    </row>
    <row r="210" ht="14.25">
      <c r="A210" s="20"/>
      <c r="B210" s="80"/>
      <c r="C210" s="80"/>
      <c r="D210" s="76"/>
      <c r="E210" s="77"/>
      <c r="F210" s="78"/>
      <c r="G210" s="76"/>
      <c r="H210" s="78"/>
      <c r="I210" s="51"/>
      <c r="J210" s="49"/>
      <c r="K210" s="51"/>
      <c r="L210" s="49"/>
      <c r="M210" s="51"/>
      <c r="N210" s="49"/>
      <c r="O210" s="73"/>
      <c r="P210" s="68"/>
      <c r="Q210" s="68"/>
      <c r="R210" s="68"/>
      <c r="S210" s="68"/>
      <c r="T210" s="68"/>
      <c r="U210" s="68"/>
      <c r="V210" s="68"/>
      <c r="W210" s="68"/>
      <c r="X210" s="68"/>
      <c r="Y210" s="33"/>
      <c r="Z210" s="15"/>
      <c r="AG210" s="16"/>
    </row>
    <row r="211" ht="14.25">
      <c r="A211" s="20">
        <v>103</v>
      </c>
      <c r="B211" s="79"/>
      <c r="C211" s="79"/>
      <c r="D211" s="68"/>
      <c r="E211" s="68"/>
      <c r="F211" s="32"/>
      <c r="G211" s="68"/>
      <c r="H211" s="32"/>
      <c r="I211" s="34"/>
      <c r="J211" s="39"/>
      <c r="K211" s="74"/>
      <c r="L211" s="39"/>
      <c r="M211" s="38"/>
      <c r="N211" s="39"/>
      <c r="O211" s="73"/>
      <c r="P211" s="68"/>
      <c r="Q211" s="68"/>
      <c r="R211" s="68"/>
      <c r="S211" s="68"/>
      <c r="T211" s="68"/>
      <c r="U211" s="68"/>
      <c r="V211" s="68"/>
      <c r="W211" s="68"/>
      <c r="X211" s="68"/>
      <c r="Y211" s="33"/>
      <c r="Z211" s="15"/>
      <c r="AG211" s="16"/>
    </row>
    <row r="212" ht="14.25">
      <c r="A212" s="20"/>
      <c r="B212" s="80"/>
      <c r="C212" s="80"/>
      <c r="D212" s="76"/>
      <c r="E212" s="77"/>
      <c r="F212" s="78"/>
      <c r="G212" s="76"/>
      <c r="H212" s="78"/>
      <c r="I212" s="51"/>
      <c r="J212" s="49"/>
      <c r="K212" s="51"/>
      <c r="L212" s="49"/>
      <c r="M212" s="51"/>
      <c r="N212" s="49"/>
      <c r="O212" s="73"/>
      <c r="P212" s="68"/>
      <c r="Q212" s="68"/>
      <c r="R212" s="68"/>
      <c r="S212" s="68"/>
      <c r="T212" s="68"/>
      <c r="U212" s="68"/>
      <c r="V212" s="68"/>
      <c r="W212" s="68"/>
      <c r="X212" s="68"/>
      <c r="Y212" s="33"/>
      <c r="Z212" s="15"/>
      <c r="AG212" s="16"/>
    </row>
    <row r="213" ht="14.25">
      <c r="A213" s="20">
        <v>104</v>
      </c>
      <c r="B213" s="79"/>
      <c r="C213" s="79"/>
      <c r="D213" s="68"/>
      <c r="E213" s="68"/>
      <c r="F213" s="32"/>
      <c r="G213" s="68"/>
      <c r="H213" s="32"/>
      <c r="I213" s="34"/>
      <c r="J213" s="39"/>
      <c r="K213" s="74"/>
      <c r="L213" s="39"/>
      <c r="M213" s="38"/>
      <c r="N213" s="39"/>
      <c r="O213" s="73"/>
      <c r="P213" s="68"/>
      <c r="Q213" s="68"/>
      <c r="R213" s="68"/>
      <c r="S213" s="68"/>
      <c r="T213" s="68"/>
      <c r="U213" s="68"/>
      <c r="V213" s="68"/>
      <c r="W213" s="68"/>
      <c r="X213" s="68"/>
      <c r="Y213" s="33"/>
      <c r="Z213" s="15"/>
      <c r="AG213" s="16"/>
    </row>
    <row r="214" ht="14.25">
      <c r="A214" s="20"/>
      <c r="B214" s="80"/>
      <c r="C214" s="80"/>
      <c r="D214" s="76"/>
      <c r="E214" s="77"/>
      <c r="F214" s="78"/>
      <c r="G214" s="76"/>
      <c r="H214" s="78"/>
      <c r="I214" s="51"/>
      <c r="J214" s="49"/>
      <c r="K214" s="51"/>
      <c r="L214" s="49"/>
      <c r="M214" s="51"/>
      <c r="N214" s="49"/>
      <c r="O214" s="73"/>
      <c r="P214" s="68"/>
      <c r="Q214" s="68"/>
      <c r="R214" s="68"/>
      <c r="S214" s="68"/>
      <c r="T214" s="68"/>
      <c r="U214" s="68"/>
      <c r="V214" s="68"/>
      <c r="W214" s="68"/>
      <c r="X214" s="68"/>
      <c r="Y214" s="33"/>
      <c r="Z214" s="15"/>
      <c r="AG214" s="16"/>
    </row>
    <row r="215" ht="14.25">
      <c r="A215" s="20">
        <v>105</v>
      </c>
      <c r="B215" s="79"/>
      <c r="C215" s="79"/>
      <c r="D215" s="68"/>
      <c r="E215" s="68"/>
      <c r="F215" s="32"/>
      <c r="G215" s="68"/>
      <c r="H215" s="32"/>
      <c r="I215" s="34"/>
      <c r="J215" s="39"/>
      <c r="K215" s="74"/>
      <c r="L215" s="39"/>
      <c r="M215" s="38"/>
      <c r="N215" s="39"/>
      <c r="O215" s="73"/>
      <c r="P215" s="68"/>
      <c r="Q215" s="68"/>
      <c r="R215" s="68"/>
      <c r="S215" s="68"/>
      <c r="T215" s="68"/>
      <c r="U215" s="68"/>
      <c r="V215" s="68"/>
      <c r="W215" s="68"/>
      <c r="X215" s="68"/>
      <c r="Y215" s="33"/>
      <c r="Z215" s="15"/>
      <c r="AG215" s="16"/>
    </row>
    <row r="216" ht="14.25">
      <c r="A216" s="20"/>
      <c r="B216" s="80"/>
      <c r="C216" s="80"/>
      <c r="D216" s="76"/>
      <c r="E216" s="77"/>
      <c r="F216" s="78"/>
      <c r="G216" s="76"/>
      <c r="H216" s="78"/>
      <c r="I216" s="51"/>
      <c r="J216" s="49"/>
      <c r="K216" s="51"/>
      <c r="L216" s="49"/>
      <c r="M216" s="51"/>
      <c r="N216" s="49"/>
      <c r="O216" s="73"/>
      <c r="P216" s="68"/>
      <c r="Q216" s="68"/>
      <c r="R216" s="68"/>
      <c r="S216" s="68"/>
      <c r="T216" s="68"/>
      <c r="U216" s="68"/>
      <c r="V216" s="68"/>
      <c r="W216" s="68"/>
      <c r="X216" s="68"/>
      <c r="Y216" s="33"/>
      <c r="Z216" s="15"/>
      <c r="AG216" s="16"/>
    </row>
    <row r="217" ht="14.25">
      <c r="A217" s="20">
        <v>106</v>
      </c>
      <c r="B217" s="79"/>
      <c r="C217" s="79"/>
      <c r="D217" s="68"/>
      <c r="E217" s="68"/>
      <c r="F217" s="32"/>
      <c r="G217" s="68"/>
      <c r="H217" s="32"/>
      <c r="I217" s="34"/>
      <c r="J217" s="39"/>
      <c r="K217" s="74"/>
      <c r="L217" s="39"/>
      <c r="M217" s="38"/>
      <c r="N217" s="39"/>
      <c r="O217" s="73"/>
      <c r="P217" s="68"/>
      <c r="Q217" s="68"/>
      <c r="R217" s="68"/>
      <c r="S217" s="68"/>
      <c r="T217" s="68"/>
      <c r="U217" s="68"/>
      <c r="V217" s="68"/>
      <c r="W217" s="68"/>
      <c r="X217" s="68"/>
      <c r="Y217" s="33"/>
      <c r="Z217" s="15"/>
      <c r="AG217" s="16"/>
    </row>
    <row r="218" ht="14.25">
      <c r="A218" s="20"/>
      <c r="B218" s="80"/>
      <c r="C218" s="80"/>
      <c r="D218" s="76"/>
      <c r="E218" s="77"/>
      <c r="F218" s="78"/>
      <c r="G218" s="76"/>
      <c r="H218" s="78"/>
      <c r="I218" s="51"/>
      <c r="J218" s="49"/>
      <c r="K218" s="51"/>
      <c r="L218" s="49"/>
      <c r="M218" s="51"/>
      <c r="N218" s="49"/>
      <c r="O218" s="73"/>
      <c r="P218" s="68"/>
      <c r="Q218" s="68"/>
      <c r="R218" s="68"/>
      <c r="S218" s="68"/>
      <c r="T218" s="68"/>
      <c r="U218" s="68"/>
      <c r="V218" s="68"/>
      <c r="W218" s="68"/>
      <c r="X218" s="68"/>
      <c r="Y218" s="33"/>
      <c r="Z218" s="15"/>
      <c r="AG218" s="16"/>
    </row>
    <row r="219" ht="14.25">
      <c r="A219" s="20">
        <v>107</v>
      </c>
      <c r="B219" s="79"/>
      <c r="C219" s="79"/>
      <c r="D219" s="68"/>
      <c r="E219" s="68"/>
      <c r="F219" s="32"/>
      <c r="G219" s="68"/>
      <c r="H219" s="32"/>
      <c r="I219" s="34"/>
      <c r="J219" s="39"/>
      <c r="K219" s="74"/>
      <c r="L219" s="39"/>
      <c r="M219" s="38"/>
      <c r="N219" s="39"/>
      <c r="O219" s="73"/>
      <c r="P219" s="68"/>
      <c r="Q219" s="68"/>
      <c r="R219" s="68"/>
      <c r="S219" s="68"/>
      <c r="T219" s="68"/>
      <c r="U219" s="68"/>
      <c r="V219" s="68"/>
      <c r="W219" s="68"/>
      <c r="X219" s="68"/>
      <c r="Y219" s="33"/>
      <c r="Z219" s="15"/>
      <c r="AG219" s="16"/>
    </row>
    <row r="220" ht="14.25">
      <c r="A220" s="20"/>
      <c r="B220" s="80"/>
      <c r="C220" s="80"/>
      <c r="D220" s="76"/>
      <c r="E220" s="77"/>
      <c r="F220" s="78"/>
      <c r="G220" s="76"/>
      <c r="H220" s="78"/>
      <c r="I220" s="51"/>
      <c r="J220" s="49"/>
      <c r="K220" s="51"/>
      <c r="L220" s="49"/>
      <c r="M220" s="51"/>
      <c r="N220" s="49"/>
      <c r="O220" s="73"/>
      <c r="P220" s="68"/>
      <c r="Q220" s="68"/>
      <c r="R220" s="68"/>
      <c r="S220" s="68"/>
      <c r="T220" s="68"/>
      <c r="U220" s="68"/>
      <c r="V220" s="68"/>
      <c r="W220" s="68"/>
      <c r="X220" s="68"/>
      <c r="Y220" s="33"/>
      <c r="Z220" s="15"/>
      <c r="AG220" s="16"/>
    </row>
    <row r="221" ht="14.25">
      <c r="A221" s="20">
        <v>108</v>
      </c>
      <c r="B221" s="79"/>
      <c r="C221" s="79"/>
      <c r="D221" s="68"/>
      <c r="E221" s="68"/>
      <c r="F221" s="32"/>
      <c r="G221" s="68"/>
      <c r="H221" s="32"/>
      <c r="I221" s="34"/>
      <c r="J221" s="39"/>
      <c r="K221" s="74"/>
      <c r="L221" s="39"/>
      <c r="M221" s="38"/>
      <c r="N221" s="39"/>
      <c r="O221" s="73"/>
      <c r="P221" s="68"/>
      <c r="Q221" s="68"/>
      <c r="R221" s="68"/>
      <c r="S221" s="68"/>
      <c r="T221" s="68"/>
      <c r="U221" s="68"/>
      <c r="V221" s="68"/>
      <c r="W221" s="68"/>
      <c r="X221" s="68"/>
      <c r="Y221" s="33"/>
      <c r="Z221" s="15"/>
      <c r="AG221" s="16"/>
    </row>
    <row r="222" ht="14.25">
      <c r="A222" s="20"/>
      <c r="B222" s="80"/>
      <c r="C222" s="80"/>
      <c r="D222" s="76"/>
      <c r="E222" s="77"/>
      <c r="F222" s="78"/>
      <c r="G222" s="76"/>
      <c r="H222" s="78"/>
      <c r="I222" s="51"/>
      <c r="J222" s="49"/>
      <c r="K222" s="51"/>
      <c r="L222" s="49"/>
      <c r="M222" s="51"/>
      <c r="N222" s="49"/>
      <c r="O222" s="73"/>
      <c r="P222" s="68"/>
      <c r="Q222" s="68"/>
      <c r="R222" s="68"/>
      <c r="S222" s="68"/>
      <c r="T222" s="68"/>
      <c r="U222" s="68"/>
      <c r="V222" s="68"/>
      <c r="W222" s="68"/>
      <c r="X222" s="68"/>
      <c r="Y222" s="33"/>
      <c r="Z222" s="15"/>
      <c r="AG222" s="16"/>
    </row>
    <row r="223" ht="14.25">
      <c r="A223" s="20">
        <v>109</v>
      </c>
      <c r="B223" s="79"/>
      <c r="C223" s="79"/>
      <c r="D223" s="68"/>
      <c r="E223" s="68"/>
      <c r="F223" s="32"/>
      <c r="G223" s="68"/>
      <c r="H223" s="32"/>
      <c r="I223" s="34"/>
      <c r="J223" s="39"/>
      <c r="K223" s="74"/>
      <c r="L223" s="39"/>
      <c r="M223" s="38"/>
      <c r="N223" s="39"/>
      <c r="O223" s="73"/>
      <c r="P223" s="68"/>
      <c r="Q223" s="68"/>
      <c r="R223" s="68"/>
      <c r="S223" s="68"/>
      <c r="T223" s="68"/>
      <c r="U223" s="68"/>
      <c r="V223" s="68"/>
      <c r="W223" s="68"/>
      <c r="X223" s="68"/>
      <c r="Y223" s="33"/>
      <c r="Z223" s="15"/>
      <c r="AG223" s="16"/>
    </row>
    <row r="224" ht="14.25">
      <c r="A224" s="20"/>
      <c r="B224" s="80"/>
      <c r="C224" s="80"/>
      <c r="D224" s="76"/>
      <c r="E224" s="77"/>
      <c r="F224" s="78"/>
      <c r="G224" s="76"/>
      <c r="H224" s="78"/>
      <c r="I224" s="51"/>
      <c r="J224" s="49"/>
      <c r="K224" s="51"/>
      <c r="L224" s="49"/>
      <c r="M224" s="51"/>
      <c r="N224" s="49"/>
      <c r="O224" s="73"/>
      <c r="P224" s="68"/>
      <c r="Q224" s="68"/>
      <c r="R224" s="68"/>
      <c r="S224" s="68"/>
      <c r="T224" s="68"/>
      <c r="U224" s="68"/>
      <c r="V224" s="68"/>
      <c r="W224" s="68"/>
      <c r="X224" s="68"/>
      <c r="Y224" s="33"/>
      <c r="Z224" s="15"/>
      <c r="AG224" s="16"/>
    </row>
    <row r="225" ht="14.25">
      <c r="A225" s="20">
        <v>110</v>
      </c>
      <c r="B225" s="79"/>
      <c r="C225" s="79"/>
      <c r="D225" s="68"/>
      <c r="E225" s="68"/>
      <c r="F225" s="32"/>
      <c r="G225" s="68"/>
      <c r="H225" s="32"/>
      <c r="I225" s="34"/>
      <c r="J225" s="39"/>
      <c r="K225" s="74"/>
      <c r="L225" s="39"/>
      <c r="M225" s="38"/>
      <c r="N225" s="39"/>
      <c r="O225" s="73"/>
      <c r="P225" s="68"/>
      <c r="Q225" s="68"/>
      <c r="R225" s="68"/>
      <c r="S225" s="68"/>
      <c r="T225" s="68"/>
      <c r="U225" s="68"/>
      <c r="V225" s="68"/>
      <c r="W225" s="68"/>
      <c r="X225" s="68"/>
      <c r="Y225" s="33"/>
      <c r="Z225" s="15"/>
      <c r="AG225" s="16"/>
    </row>
    <row r="226" ht="14.25">
      <c r="A226" s="20"/>
      <c r="B226" s="80"/>
      <c r="C226" s="80"/>
      <c r="D226" s="76"/>
      <c r="E226" s="77"/>
      <c r="F226" s="78"/>
      <c r="G226" s="76"/>
      <c r="H226" s="78"/>
      <c r="I226" s="51"/>
      <c r="J226" s="49"/>
      <c r="K226" s="51"/>
      <c r="L226" s="49"/>
      <c r="M226" s="51"/>
      <c r="N226" s="49"/>
      <c r="O226" s="73"/>
      <c r="P226" s="68"/>
      <c r="Q226" s="68"/>
      <c r="R226" s="68"/>
      <c r="S226" s="68"/>
      <c r="T226" s="68"/>
      <c r="U226" s="68"/>
      <c r="V226" s="68"/>
      <c r="W226" s="68"/>
      <c r="X226" s="68"/>
      <c r="Y226" s="33"/>
      <c r="Z226" s="15"/>
      <c r="AG226" s="16"/>
    </row>
    <row r="227" ht="14.25">
      <c r="A227" s="20">
        <v>100</v>
      </c>
      <c r="B227" s="79"/>
      <c r="C227" s="79"/>
      <c r="D227" s="68"/>
      <c r="E227" s="68"/>
      <c r="F227" s="32"/>
      <c r="G227" s="68"/>
      <c r="H227" s="32"/>
      <c r="I227" s="34"/>
      <c r="J227" s="39"/>
      <c r="K227" s="74"/>
      <c r="L227" s="39"/>
      <c r="M227" s="38"/>
      <c r="N227" s="39"/>
      <c r="O227" s="73"/>
      <c r="P227" s="68"/>
      <c r="Q227" s="68"/>
      <c r="R227" s="68"/>
      <c r="S227" s="68"/>
      <c r="T227" s="68"/>
      <c r="U227" s="68"/>
      <c r="V227" s="68"/>
      <c r="W227" s="68"/>
      <c r="X227" s="68"/>
      <c r="Y227" s="33"/>
      <c r="Z227" s="15"/>
      <c r="AG227" s="16"/>
    </row>
    <row r="228" ht="14.25">
      <c r="A228" s="20"/>
      <c r="B228" s="80"/>
      <c r="C228" s="80"/>
      <c r="D228" s="76"/>
      <c r="E228" s="77"/>
      <c r="F228" s="78"/>
      <c r="G228" s="76"/>
      <c r="H228" s="78"/>
      <c r="I228" s="51"/>
      <c r="J228" s="49"/>
      <c r="K228" s="51"/>
      <c r="L228" s="49"/>
      <c r="M228" s="51"/>
      <c r="N228" s="49"/>
      <c r="O228" s="73"/>
      <c r="P228" s="68"/>
      <c r="Q228" s="68"/>
      <c r="R228" s="68"/>
      <c r="S228" s="68"/>
      <c r="T228" s="68"/>
      <c r="U228" s="68"/>
      <c r="V228" s="68"/>
      <c r="W228" s="68"/>
      <c r="X228" s="68"/>
      <c r="Y228" s="33"/>
      <c r="Z228" s="15"/>
      <c r="AG228" s="16"/>
    </row>
    <row r="229" ht="14.25">
      <c r="A229" s="20">
        <v>101</v>
      </c>
      <c r="B229" s="79"/>
      <c r="C229" s="79"/>
      <c r="D229" s="73"/>
      <c r="E229" s="68"/>
      <c r="F229" s="33"/>
      <c r="G229" s="73"/>
      <c r="H229" s="32"/>
      <c r="I229" s="38"/>
      <c r="J229" s="35"/>
      <c r="K229" s="81"/>
      <c r="L229" s="35"/>
      <c r="M229" s="81"/>
      <c r="N229" s="39"/>
      <c r="O229" s="73"/>
      <c r="P229" s="68"/>
      <c r="Q229" s="68"/>
      <c r="R229" s="68"/>
      <c r="S229" s="68"/>
      <c r="T229" s="68"/>
      <c r="U229" s="68"/>
      <c r="V229" s="68"/>
      <c r="W229" s="68"/>
      <c r="X229" s="68"/>
      <c r="Y229" s="33"/>
      <c r="Z229" s="15"/>
      <c r="AG229" s="16"/>
    </row>
    <row r="230" ht="14.25">
      <c r="A230" s="20"/>
      <c r="B230" s="80"/>
      <c r="C230" s="80"/>
      <c r="D230" s="76"/>
      <c r="E230" s="77"/>
      <c r="F230" s="78"/>
      <c r="G230" s="76"/>
      <c r="H230" s="78"/>
      <c r="I230" s="51"/>
      <c r="J230" s="49"/>
      <c r="K230" s="51"/>
      <c r="L230" s="49"/>
      <c r="M230" s="51"/>
      <c r="N230" s="49"/>
      <c r="O230" s="73"/>
      <c r="P230" s="68"/>
      <c r="Q230" s="68"/>
      <c r="R230" s="68"/>
      <c r="S230" s="68"/>
      <c r="T230" s="68"/>
      <c r="U230" s="68"/>
      <c r="V230" s="68"/>
      <c r="W230" s="68"/>
      <c r="X230" s="68"/>
      <c r="Y230" s="33"/>
      <c r="Z230" s="15"/>
      <c r="AG230" s="16"/>
    </row>
    <row r="231" ht="14.25">
      <c r="A231" s="20">
        <v>102</v>
      </c>
      <c r="B231" s="79"/>
      <c r="C231" s="79"/>
      <c r="D231" s="68"/>
      <c r="E231" s="68"/>
      <c r="F231" s="32"/>
      <c r="G231" s="68"/>
      <c r="H231" s="32"/>
      <c r="I231" s="34"/>
      <c r="J231" s="39"/>
      <c r="K231" s="74"/>
      <c r="L231" s="39"/>
      <c r="M231" s="38"/>
      <c r="N231" s="39"/>
      <c r="O231" s="73"/>
      <c r="P231" s="68"/>
      <c r="Q231" s="68"/>
      <c r="R231" s="68"/>
      <c r="S231" s="68"/>
      <c r="T231" s="68"/>
      <c r="U231" s="68"/>
      <c r="V231" s="68"/>
      <c r="W231" s="68"/>
      <c r="X231" s="68"/>
      <c r="Y231" s="33"/>
      <c r="Z231" s="15"/>
      <c r="AG231" s="16"/>
    </row>
    <row r="232" ht="14.25">
      <c r="A232" s="20"/>
      <c r="B232" s="80"/>
      <c r="C232" s="80"/>
      <c r="D232" s="76"/>
      <c r="E232" s="77"/>
      <c r="F232" s="78"/>
      <c r="G232" s="76"/>
      <c r="H232" s="78"/>
      <c r="I232" s="51"/>
      <c r="J232" s="49"/>
      <c r="K232" s="51"/>
      <c r="L232" s="49"/>
      <c r="M232" s="51"/>
      <c r="N232" s="49"/>
      <c r="O232" s="73"/>
      <c r="P232" s="68"/>
      <c r="Q232" s="68"/>
      <c r="R232" s="68"/>
      <c r="S232" s="68"/>
      <c r="T232" s="68"/>
      <c r="U232" s="68"/>
      <c r="V232" s="68"/>
      <c r="W232" s="68"/>
      <c r="X232" s="68"/>
      <c r="Y232" s="33"/>
      <c r="Z232" s="15"/>
      <c r="AG232" s="16"/>
    </row>
    <row r="233" ht="14.25">
      <c r="A233" s="20">
        <v>103</v>
      </c>
      <c r="B233" s="79"/>
      <c r="C233" s="79"/>
      <c r="D233" s="68"/>
      <c r="E233" s="68"/>
      <c r="F233" s="32"/>
      <c r="G233" s="68"/>
      <c r="H233" s="32"/>
      <c r="I233" s="34"/>
      <c r="J233" s="39"/>
      <c r="K233" s="74"/>
      <c r="L233" s="39"/>
      <c r="M233" s="38"/>
      <c r="N233" s="39"/>
      <c r="O233" s="73"/>
      <c r="P233" s="68"/>
      <c r="Q233" s="68"/>
      <c r="R233" s="68"/>
      <c r="S233" s="68"/>
      <c r="T233" s="68"/>
      <c r="U233" s="68"/>
      <c r="V233" s="68"/>
      <c r="W233" s="68"/>
      <c r="X233" s="68"/>
      <c r="Y233" s="33"/>
      <c r="Z233" s="15"/>
      <c r="AG233" s="16"/>
    </row>
    <row r="234" ht="14.25">
      <c r="A234" s="20"/>
      <c r="B234" s="80"/>
      <c r="C234" s="80"/>
      <c r="D234" s="76"/>
      <c r="E234" s="77"/>
      <c r="F234" s="78"/>
      <c r="G234" s="76"/>
      <c r="H234" s="78"/>
      <c r="I234" s="51"/>
      <c r="J234" s="49"/>
      <c r="K234" s="51"/>
      <c r="L234" s="49"/>
      <c r="M234" s="51"/>
      <c r="N234" s="49"/>
      <c r="O234" s="73"/>
      <c r="P234" s="68"/>
      <c r="Q234" s="68"/>
      <c r="R234" s="68"/>
      <c r="S234" s="68"/>
      <c r="T234" s="68"/>
      <c r="U234" s="68"/>
      <c r="V234" s="68"/>
      <c r="W234" s="68"/>
      <c r="X234" s="68"/>
      <c r="Y234" s="33"/>
      <c r="Z234" s="15"/>
      <c r="AG234" s="16"/>
    </row>
    <row r="235" ht="14.25">
      <c r="A235" s="20">
        <v>104</v>
      </c>
      <c r="B235" s="79"/>
      <c r="C235" s="79"/>
      <c r="D235" s="68"/>
      <c r="E235" s="68"/>
      <c r="F235" s="32"/>
      <c r="G235" s="68"/>
      <c r="H235" s="32"/>
      <c r="I235" s="34"/>
      <c r="J235" s="39"/>
      <c r="K235" s="74"/>
      <c r="L235" s="39"/>
      <c r="M235" s="38"/>
      <c r="N235" s="39"/>
      <c r="O235" s="73"/>
      <c r="P235" s="68"/>
      <c r="Q235" s="68"/>
      <c r="R235" s="68"/>
      <c r="S235" s="68"/>
      <c r="T235" s="68"/>
      <c r="U235" s="68"/>
      <c r="V235" s="68"/>
      <c r="W235" s="68"/>
      <c r="X235" s="68"/>
      <c r="Y235" s="33"/>
      <c r="Z235" s="15"/>
      <c r="AG235" s="16"/>
    </row>
    <row r="236" ht="14.25">
      <c r="A236" s="20"/>
      <c r="B236" s="80"/>
      <c r="C236" s="80"/>
      <c r="D236" s="76"/>
      <c r="E236" s="77"/>
      <c r="F236" s="78"/>
      <c r="G236" s="76"/>
      <c r="H236" s="78"/>
      <c r="I236" s="51"/>
      <c r="J236" s="49"/>
      <c r="K236" s="51"/>
      <c r="L236" s="49"/>
      <c r="M236" s="51"/>
      <c r="N236" s="49"/>
      <c r="O236" s="73"/>
      <c r="P236" s="68"/>
      <c r="Q236" s="68"/>
      <c r="R236" s="68"/>
      <c r="S236" s="68"/>
      <c r="T236" s="68"/>
      <c r="U236" s="68"/>
      <c r="V236" s="68"/>
      <c r="W236" s="68"/>
      <c r="X236" s="68"/>
      <c r="Y236" s="33"/>
      <c r="Z236" s="15"/>
      <c r="AG236" s="16"/>
    </row>
    <row r="237" ht="14.25">
      <c r="A237" s="20">
        <v>105</v>
      </c>
      <c r="B237" s="79"/>
      <c r="C237" s="79"/>
      <c r="D237" s="68"/>
      <c r="E237" s="68"/>
      <c r="F237" s="32"/>
      <c r="G237" s="68"/>
      <c r="H237" s="32"/>
      <c r="I237" s="34"/>
      <c r="J237" s="39"/>
      <c r="K237" s="74"/>
      <c r="L237" s="39"/>
      <c r="M237" s="38"/>
      <c r="N237" s="39"/>
      <c r="O237" s="73"/>
      <c r="P237" s="68"/>
      <c r="Q237" s="68"/>
      <c r="R237" s="68"/>
      <c r="S237" s="68"/>
      <c r="T237" s="68"/>
      <c r="U237" s="68"/>
      <c r="V237" s="68"/>
      <c r="W237" s="68"/>
      <c r="X237" s="68"/>
      <c r="Y237" s="33"/>
      <c r="Z237" s="15"/>
      <c r="AG237" s="16"/>
    </row>
    <row r="238" ht="14.25">
      <c r="A238" s="20"/>
      <c r="B238" s="80"/>
      <c r="C238" s="80"/>
      <c r="D238" s="76"/>
      <c r="E238" s="77"/>
      <c r="F238" s="78"/>
      <c r="G238" s="76"/>
      <c r="H238" s="78"/>
      <c r="I238" s="51"/>
      <c r="J238" s="49"/>
      <c r="K238" s="51"/>
      <c r="L238" s="49"/>
      <c r="M238" s="51"/>
      <c r="N238" s="49"/>
      <c r="O238" s="73"/>
      <c r="P238" s="68"/>
      <c r="Q238" s="68"/>
      <c r="R238" s="68"/>
      <c r="S238" s="68"/>
      <c r="T238" s="68"/>
      <c r="U238" s="68"/>
      <c r="V238" s="68"/>
      <c r="W238" s="68"/>
      <c r="X238" s="68"/>
      <c r="Y238" s="33"/>
      <c r="Z238" s="15"/>
      <c r="AG238" s="16"/>
    </row>
    <row r="239" ht="14.25">
      <c r="A239" s="20">
        <v>106</v>
      </c>
      <c r="B239" s="79"/>
      <c r="C239" s="79"/>
      <c r="D239" s="68"/>
      <c r="E239" s="68"/>
      <c r="F239" s="32"/>
      <c r="G239" s="68"/>
      <c r="H239" s="32"/>
      <c r="I239" s="34"/>
      <c r="J239" s="39"/>
      <c r="K239" s="74"/>
      <c r="L239" s="39"/>
      <c r="M239" s="38"/>
      <c r="N239" s="39"/>
      <c r="O239" s="73"/>
      <c r="P239" s="68"/>
      <c r="Q239" s="68"/>
      <c r="R239" s="68"/>
      <c r="S239" s="68"/>
      <c r="T239" s="68"/>
      <c r="U239" s="68"/>
      <c r="V239" s="68"/>
      <c r="W239" s="68"/>
      <c r="X239" s="68"/>
      <c r="Y239" s="33"/>
      <c r="Z239" s="15"/>
      <c r="AG239" s="16"/>
    </row>
    <row r="240" ht="14.25">
      <c r="A240" s="20"/>
      <c r="B240" s="80"/>
      <c r="C240" s="80"/>
      <c r="D240" s="76"/>
      <c r="E240" s="77"/>
      <c r="F240" s="78"/>
      <c r="G240" s="76"/>
      <c r="H240" s="78"/>
      <c r="I240" s="51"/>
      <c r="J240" s="49"/>
      <c r="K240" s="51"/>
      <c r="L240" s="49"/>
      <c r="M240" s="51"/>
      <c r="N240" s="49"/>
      <c r="O240" s="73"/>
      <c r="P240" s="68"/>
      <c r="Q240" s="68"/>
      <c r="R240" s="68"/>
      <c r="S240" s="68"/>
      <c r="T240" s="68"/>
      <c r="U240" s="68"/>
      <c r="V240" s="68"/>
      <c r="W240" s="68"/>
      <c r="X240" s="68"/>
      <c r="Y240" s="33"/>
      <c r="Z240" s="15"/>
      <c r="AG240" s="16"/>
    </row>
    <row r="241" ht="14.25">
      <c r="A241" s="20">
        <v>107</v>
      </c>
      <c r="B241" s="79"/>
      <c r="C241" s="79"/>
      <c r="D241" s="68"/>
      <c r="E241" s="68"/>
      <c r="F241" s="32"/>
      <c r="G241" s="68"/>
      <c r="H241" s="32"/>
      <c r="I241" s="34"/>
      <c r="J241" s="39"/>
      <c r="K241" s="74"/>
      <c r="L241" s="39"/>
      <c r="M241" s="38"/>
      <c r="N241" s="39"/>
      <c r="O241" s="73"/>
      <c r="P241" s="68"/>
      <c r="Q241" s="68"/>
      <c r="R241" s="68"/>
      <c r="S241" s="68"/>
      <c r="T241" s="68"/>
      <c r="U241" s="68"/>
      <c r="V241" s="68"/>
      <c r="W241" s="68"/>
      <c r="X241" s="68"/>
      <c r="Y241" s="33"/>
      <c r="Z241" s="15"/>
      <c r="AG241" s="16"/>
    </row>
    <row r="242" ht="14.25">
      <c r="A242" s="20"/>
      <c r="B242" s="80"/>
      <c r="C242" s="80"/>
      <c r="D242" s="76"/>
      <c r="E242" s="77"/>
      <c r="F242" s="78"/>
      <c r="G242" s="76"/>
      <c r="H242" s="78"/>
      <c r="I242" s="51"/>
      <c r="J242" s="49"/>
      <c r="K242" s="51"/>
      <c r="L242" s="49"/>
      <c r="M242" s="51"/>
      <c r="N242" s="49"/>
      <c r="O242" s="73"/>
      <c r="P242" s="68"/>
      <c r="Q242" s="68"/>
      <c r="R242" s="68"/>
      <c r="S242" s="68"/>
      <c r="T242" s="68"/>
      <c r="U242" s="68"/>
      <c r="V242" s="68"/>
      <c r="W242" s="68"/>
      <c r="X242" s="68"/>
      <c r="Y242" s="33"/>
      <c r="Z242" s="15"/>
      <c r="AG242" s="16"/>
    </row>
    <row r="243" ht="14.25">
      <c r="A243" s="20">
        <v>108</v>
      </c>
      <c r="B243" s="79"/>
      <c r="C243" s="79"/>
      <c r="D243" s="68"/>
      <c r="E243" s="68"/>
      <c r="F243" s="32"/>
      <c r="G243" s="68"/>
      <c r="H243" s="32"/>
      <c r="I243" s="34"/>
      <c r="J243" s="39"/>
      <c r="K243" s="74"/>
      <c r="L243" s="39"/>
      <c r="M243" s="38"/>
      <c r="N243" s="39"/>
      <c r="O243" s="73"/>
      <c r="P243" s="68"/>
      <c r="Q243" s="68"/>
      <c r="R243" s="68"/>
      <c r="S243" s="68"/>
      <c r="T243" s="68"/>
      <c r="U243" s="68"/>
      <c r="V243" s="68"/>
      <c r="W243" s="68"/>
      <c r="X243" s="68"/>
      <c r="Y243" s="33"/>
      <c r="Z243" s="15"/>
      <c r="AG243" s="16"/>
    </row>
    <row r="244" ht="14.25">
      <c r="A244" s="20"/>
      <c r="B244" s="80"/>
      <c r="C244" s="80"/>
      <c r="D244" s="76"/>
      <c r="E244" s="77"/>
      <c r="F244" s="78"/>
      <c r="G244" s="76"/>
      <c r="H244" s="78"/>
      <c r="I244" s="51"/>
      <c r="J244" s="49"/>
      <c r="K244" s="51"/>
      <c r="L244" s="49"/>
      <c r="M244" s="51"/>
      <c r="N244" s="49"/>
      <c r="O244" s="73"/>
      <c r="P244" s="68"/>
      <c r="Q244" s="68"/>
      <c r="R244" s="68"/>
      <c r="S244" s="68"/>
      <c r="T244" s="68"/>
      <c r="U244" s="68"/>
      <c r="V244" s="68"/>
      <c r="W244" s="68"/>
      <c r="X244" s="68"/>
      <c r="Y244" s="33"/>
      <c r="Z244" s="15"/>
      <c r="AG244" s="16"/>
    </row>
    <row r="245" ht="14.25">
      <c r="A245" s="20">
        <v>109</v>
      </c>
      <c r="B245" s="79"/>
      <c r="C245" s="79"/>
      <c r="D245" s="68"/>
      <c r="E245" s="68"/>
      <c r="F245" s="32"/>
      <c r="G245" s="68"/>
      <c r="H245" s="32"/>
      <c r="I245" s="34"/>
      <c r="J245" s="39"/>
      <c r="K245" s="74"/>
      <c r="L245" s="39"/>
      <c r="M245" s="38"/>
      <c r="N245" s="39"/>
      <c r="O245" s="73"/>
      <c r="P245" s="68"/>
      <c r="Q245" s="68"/>
      <c r="R245" s="68"/>
      <c r="S245" s="68"/>
      <c r="T245" s="68"/>
      <c r="U245" s="68"/>
      <c r="V245" s="68"/>
      <c r="W245" s="68"/>
      <c r="X245" s="68"/>
      <c r="Y245" s="33"/>
      <c r="Z245" s="15"/>
      <c r="AG245" s="16"/>
    </row>
    <row r="246" ht="14.25">
      <c r="A246" s="20"/>
      <c r="B246" s="80"/>
      <c r="C246" s="80"/>
      <c r="D246" s="76"/>
      <c r="E246" s="77"/>
      <c r="F246" s="78"/>
      <c r="G246" s="76"/>
      <c r="H246" s="78"/>
      <c r="I246" s="51"/>
      <c r="J246" s="49"/>
      <c r="K246" s="51"/>
      <c r="L246" s="49"/>
      <c r="M246" s="51"/>
      <c r="N246" s="49"/>
      <c r="O246" s="73"/>
      <c r="P246" s="68"/>
      <c r="Q246" s="68"/>
      <c r="R246" s="68"/>
      <c r="S246" s="68"/>
      <c r="T246" s="68"/>
      <c r="U246" s="68"/>
      <c r="V246" s="68"/>
      <c r="W246" s="68"/>
      <c r="X246" s="68"/>
      <c r="Y246" s="33"/>
      <c r="Z246" s="15"/>
      <c r="AG246" s="16"/>
    </row>
    <row r="247" ht="14.25">
      <c r="A247" s="20">
        <v>110</v>
      </c>
      <c r="B247" s="79"/>
      <c r="C247" s="79"/>
      <c r="D247" s="68"/>
      <c r="E247" s="68"/>
      <c r="F247" s="32"/>
      <c r="G247" s="68"/>
      <c r="H247" s="32"/>
      <c r="I247" s="34"/>
      <c r="J247" s="39"/>
      <c r="K247" s="74"/>
      <c r="L247" s="39"/>
      <c r="M247" s="38"/>
      <c r="N247" s="39"/>
      <c r="O247" s="73"/>
      <c r="P247" s="68"/>
      <c r="Q247" s="68"/>
      <c r="R247" s="68"/>
      <c r="S247" s="68"/>
      <c r="T247" s="68"/>
      <c r="U247" s="68"/>
      <c r="V247" s="68"/>
      <c r="W247" s="68"/>
      <c r="X247" s="68"/>
      <c r="Y247" s="33"/>
      <c r="Z247" s="15"/>
      <c r="AG247" s="16"/>
    </row>
    <row r="248" ht="14.25">
      <c r="A248" s="20"/>
      <c r="B248" s="80"/>
      <c r="C248" s="80"/>
      <c r="D248" s="76"/>
      <c r="E248" s="77"/>
      <c r="F248" s="78"/>
      <c r="G248" s="76"/>
      <c r="H248" s="78"/>
      <c r="I248" s="51"/>
      <c r="J248" s="49"/>
      <c r="K248" s="51"/>
      <c r="L248" s="49"/>
      <c r="M248" s="51"/>
      <c r="N248" s="49"/>
      <c r="O248" s="73"/>
      <c r="P248" s="68"/>
      <c r="Q248" s="68"/>
      <c r="R248" s="68"/>
      <c r="S248" s="68"/>
      <c r="T248" s="68"/>
      <c r="U248" s="68"/>
      <c r="V248" s="68"/>
      <c r="W248" s="68"/>
      <c r="X248" s="68"/>
      <c r="Y248" s="33"/>
      <c r="Z248" s="15"/>
      <c r="AG248" s="16"/>
    </row>
    <row r="249" ht="14.25">
      <c r="A249" s="20">
        <v>111</v>
      </c>
      <c r="B249" s="79"/>
      <c r="C249" s="79"/>
      <c r="D249" s="68"/>
      <c r="E249" s="68"/>
      <c r="F249" s="32"/>
      <c r="G249" s="68"/>
      <c r="H249" s="32"/>
      <c r="I249" s="34"/>
      <c r="J249" s="39"/>
      <c r="K249" s="74"/>
      <c r="L249" s="39"/>
      <c r="M249" s="38"/>
      <c r="N249" s="39"/>
      <c r="O249" s="73"/>
      <c r="P249" s="68"/>
      <c r="Q249" s="68"/>
      <c r="R249" s="68"/>
      <c r="S249" s="68"/>
      <c r="T249" s="68"/>
      <c r="U249" s="68"/>
      <c r="V249" s="68"/>
      <c r="W249" s="68"/>
      <c r="X249" s="68"/>
      <c r="Y249" s="33"/>
      <c r="Z249" s="15"/>
      <c r="AG249" s="16"/>
    </row>
    <row r="250" ht="14.25">
      <c r="A250" s="20"/>
      <c r="B250" s="80"/>
      <c r="C250" s="80"/>
      <c r="D250" s="76"/>
      <c r="E250" s="77"/>
      <c r="F250" s="78"/>
      <c r="G250" s="76"/>
      <c r="H250" s="78"/>
      <c r="I250" s="51"/>
      <c r="J250" s="49"/>
      <c r="K250" s="51"/>
      <c r="L250" s="49"/>
      <c r="M250" s="51"/>
      <c r="N250" s="49"/>
      <c r="O250" s="73"/>
      <c r="P250" s="68"/>
      <c r="Q250" s="68"/>
      <c r="R250" s="68"/>
      <c r="S250" s="68"/>
      <c r="T250" s="68"/>
      <c r="U250" s="68"/>
      <c r="V250" s="68"/>
      <c r="W250" s="68"/>
      <c r="X250" s="68"/>
      <c r="Y250" s="33"/>
      <c r="Z250" s="15"/>
      <c r="AG250" s="16"/>
    </row>
    <row r="251" ht="14.25">
      <c r="A251" s="20">
        <v>112</v>
      </c>
      <c r="B251" s="79"/>
      <c r="C251" s="79"/>
      <c r="D251" s="68"/>
      <c r="E251" s="68"/>
      <c r="F251" s="32"/>
      <c r="G251" s="68"/>
      <c r="H251" s="32"/>
      <c r="I251" s="34"/>
      <c r="J251" s="39"/>
      <c r="K251" s="74"/>
      <c r="L251" s="39"/>
      <c r="M251" s="38"/>
      <c r="N251" s="39"/>
      <c r="O251" s="73"/>
      <c r="P251" s="68"/>
      <c r="Q251" s="68"/>
      <c r="R251" s="68"/>
      <c r="S251" s="68"/>
      <c r="T251" s="68"/>
      <c r="U251" s="68"/>
      <c r="V251" s="68"/>
      <c r="W251" s="68"/>
      <c r="X251" s="68"/>
      <c r="Y251" s="33"/>
      <c r="Z251" s="15"/>
      <c r="AG251" s="16"/>
    </row>
    <row r="252" ht="14.25">
      <c r="A252" s="20"/>
      <c r="B252" s="80"/>
      <c r="C252" s="80"/>
      <c r="D252" s="76"/>
      <c r="E252" s="77"/>
      <c r="F252" s="78"/>
      <c r="G252" s="76"/>
      <c r="H252" s="78"/>
      <c r="I252" s="51"/>
      <c r="J252" s="49"/>
      <c r="K252" s="51"/>
      <c r="L252" s="49"/>
      <c r="M252" s="51"/>
      <c r="N252" s="49"/>
      <c r="O252" s="73"/>
      <c r="P252" s="68"/>
      <c r="Q252" s="68"/>
      <c r="R252" s="68"/>
      <c r="S252" s="68"/>
      <c r="T252" s="68"/>
      <c r="U252" s="68"/>
      <c r="V252" s="68"/>
      <c r="W252" s="68"/>
      <c r="X252" s="68"/>
      <c r="Y252" s="33"/>
      <c r="Z252" s="15"/>
      <c r="AG252" s="16"/>
    </row>
    <row r="253" ht="14.25">
      <c r="A253" s="20">
        <v>113</v>
      </c>
      <c r="B253" s="79"/>
      <c r="C253" s="79"/>
      <c r="D253" s="68"/>
      <c r="E253" s="68"/>
      <c r="F253" s="32"/>
      <c r="G253" s="68"/>
      <c r="H253" s="32"/>
      <c r="I253" s="34"/>
      <c r="J253" s="39"/>
      <c r="K253" s="74"/>
      <c r="L253" s="39"/>
      <c r="M253" s="38"/>
      <c r="N253" s="39"/>
      <c r="O253" s="73"/>
      <c r="P253" s="68"/>
      <c r="Q253" s="68"/>
      <c r="R253" s="68"/>
      <c r="S253" s="68"/>
      <c r="T253" s="68"/>
      <c r="U253" s="68"/>
      <c r="V253" s="68"/>
      <c r="W253" s="68"/>
      <c r="X253" s="68"/>
      <c r="Y253" s="33"/>
      <c r="Z253" s="15"/>
      <c r="AG253" s="16"/>
    </row>
    <row r="254" ht="14.25">
      <c r="A254" s="20"/>
      <c r="B254" s="80"/>
      <c r="C254" s="80"/>
      <c r="D254" s="76"/>
      <c r="E254" s="77"/>
      <c r="F254" s="78"/>
      <c r="G254" s="76"/>
      <c r="H254" s="78"/>
      <c r="I254" s="51"/>
      <c r="J254" s="49"/>
      <c r="K254" s="51"/>
      <c r="L254" s="49"/>
      <c r="M254" s="51"/>
      <c r="N254" s="49"/>
      <c r="O254" s="73"/>
      <c r="P254" s="68"/>
      <c r="Q254" s="68"/>
      <c r="R254" s="68"/>
      <c r="S254" s="68"/>
      <c r="T254" s="68"/>
      <c r="U254" s="68"/>
      <c r="V254" s="68"/>
      <c r="W254" s="68"/>
      <c r="X254" s="68"/>
      <c r="Y254" s="33"/>
      <c r="Z254" s="15"/>
      <c r="AG254" s="16"/>
    </row>
    <row r="255" ht="14.25">
      <c r="A255" s="20">
        <v>114</v>
      </c>
      <c r="B255" s="79"/>
      <c r="C255" s="79"/>
      <c r="D255" s="68"/>
      <c r="E255" s="68"/>
      <c r="F255" s="32"/>
      <c r="G255" s="68"/>
      <c r="H255" s="32"/>
      <c r="I255" s="34"/>
      <c r="J255" s="39"/>
      <c r="K255" s="74"/>
      <c r="L255" s="39"/>
      <c r="M255" s="38"/>
      <c r="N255" s="39"/>
      <c r="O255" s="73"/>
      <c r="P255" s="68"/>
      <c r="Q255" s="68"/>
      <c r="R255" s="68"/>
      <c r="S255" s="68"/>
      <c r="T255" s="68"/>
      <c r="U255" s="68"/>
      <c r="V255" s="68"/>
      <c r="W255" s="68"/>
      <c r="X255" s="68"/>
      <c r="Y255" s="33"/>
      <c r="Z255" s="15"/>
      <c r="AG255" s="16"/>
    </row>
    <row r="256" ht="14.25">
      <c r="A256" s="20"/>
      <c r="B256" s="80"/>
      <c r="C256" s="80"/>
      <c r="D256" s="76"/>
      <c r="E256" s="77"/>
      <c r="F256" s="78"/>
      <c r="G256" s="76"/>
      <c r="H256" s="78"/>
      <c r="I256" s="51"/>
      <c r="J256" s="49"/>
      <c r="K256" s="51"/>
      <c r="L256" s="49"/>
      <c r="M256" s="51"/>
      <c r="N256" s="49"/>
      <c r="O256" s="73"/>
      <c r="P256" s="68"/>
      <c r="Q256" s="68"/>
      <c r="R256" s="68"/>
      <c r="S256" s="68"/>
      <c r="T256" s="68"/>
      <c r="U256" s="68"/>
      <c r="V256" s="68"/>
      <c r="W256" s="68"/>
      <c r="X256" s="68"/>
      <c r="Y256" s="33"/>
      <c r="Z256" s="15"/>
      <c r="AG256" s="16"/>
    </row>
    <row r="257" ht="14.25">
      <c r="A257" s="20">
        <v>115</v>
      </c>
      <c r="B257" s="79"/>
      <c r="C257" s="79"/>
      <c r="D257" s="68"/>
      <c r="E257" s="68"/>
      <c r="F257" s="32"/>
      <c r="G257" s="68"/>
      <c r="H257" s="32"/>
      <c r="I257" s="34"/>
      <c r="J257" s="39"/>
      <c r="K257" s="74"/>
      <c r="L257" s="39"/>
      <c r="M257" s="38"/>
      <c r="N257" s="39"/>
      <c r="O257" s="73"/>
      <c r="P257" s="68"/>
      <c r="Q257" s="68"/>
      <c r="R257" s="68"/>
      <c r="S257" s="68"/>
      <c r="T257" s="68"/>
      <c r="U257" s="68"/>
      <c r="V257" s="68"/>
      <c r="W257" s="68"/>
      <c r="X257" s="68"/>
      <c r="Y257" s="33"/>
      <c r="Z257" s="15"/>
      <c r="AG257" s="16"/>
    </row>
    <row r="258" ht="14.25">
      <c r="A258" s="20"/>
      <c r="B258" s="80"/>
      <c r="C258" s="80"/>
      <c r="D258" s="76"/>
      <c r="E258" s="77"/>
      <c r="F258" s="78"/>
      <c r="G258" s="76"/>
      <c r="H258" s="78"/>
      <c r="I258" s="51"/>
      <c r="J258" s="49"/>
      <c r="K258" s="51"/>
      <c r="L258" s="49"/>
      <c r="M258" s="51"/>
      <c r="N258" s="49"/>
      <c r="O258" s="73"/>
      <c r="P258" s="68"/>
      <c r="Q258" s="68"/>
      <c r="R258" s="68"/>
      <c r="S258" s="68"/>
      <c r="T258" s="68"/>
      <c r="U258" s="68"/>
      <c r="V258" s="68"/>
      <c r="W258" s="68"/>
      <c r="X258" s="68"/>
      <c r="Y258" s="33"/>
      <c r="Z258" s="15"/>
      <c r="AG258" s="16"/>
    </row>
    <row r="259" ht="14.25">
      <c r="A259" s="20">
        <v>116</v>
      </c>
      <c r="B259" s="79"/>
      <c r="C259" s="79"/>
      <c r="D259" s="68"/>
      <c r="E259" s="68"/>
      <c r="F259" s="32"/>
      <c r="G259" s="68"/>
      <c r="H259" s="32"/>
      <c r="I259" s="34"/>
      <c r="J259" s="39"/>
      <c r="K259" s="81"/>
      <c r="L259" s="39"/>
      <c r="M259" s="38"/>
      <c r="N259" s="39"/>
      <c r="O259" s="73"/>
      <c r="P259" s="68"/>
      <c r="Q259" s="68"/>
      <c r="R259" s="68"/>
      <c r="S259" s="68"/>
      <c r="T259" s="68"/>
      <c r="U259" s="68"/>
      <c r="V259" s="68"/>
      <c r="W259" s="68"/>
      <c r="X259" s="68"/>
      <c r="Y259" s="33"/>
      <c r="Z259" s="15"/>
      <c r="AG259" s="16"/>
    </row>
    <row r="260" ht="14.25">
      <c r="A260" s="20"/>
      <c r="B260" s="80"/>
      <c r="C260" s="80"/>
      <c r="D260" s="76"/>
      <c r="E260" s="77"/>
      <c r="F260" s="78"/>
      <c r="G260" s="76"/>
      <c r="H260" s="78"/>
      <c r="I260" s="51"/>
      <c r="J260" s="49"/>
      <c r="K260" s="51"/>
      <c r="L260" s="49"/>
      <c r="M260" s="51"/>
      <c r="N260" s="49"/>
      <c r="O260" s="73"/>
      <c r="P260" s="68"/>
      <c r="Q260" s="68"/>
      <c r="R260" s="68"/>
      <c r="S260" s="68"/>
      <c r="T260" s="68"/>
      <c r="U260" s="68"/>
      <c r="V260" s="68"/>
      <c r="W260" s="68"/>
      <c r="X260" s="68"/>
      <c r="Y260" s="33"/>
      <c r="Z260" s="15"/>
      <c r="AG260" s="16"/>
    </row>
    <row r="261" ht="14.25">
      <c r="A261" s="20">
        <v>117</v>
      </c>
      <c r="B261" s="79"/>
      <c r="C261" s="79"/>
      <c r="D261" s="68"/>
      <c r="E261" s="68"/>
      <c r="F261" s="32"/>
      <c r="G261" s="68"/>
      <c r="H261" s="32"/>
      <c r="I261" s="34"/>
      <c r="J261" s="39"/>
      <c r="K261" s="74"/>
      <c r="L261" s="39"/>
      <c r="M261" s="38"/>
      <c r="N261" s="39"/>
      <c r="O261" s="73"/>
      <c r="P261" s="68"/>
      <c r="Q261" s="68"/>
      <c r="R261" s="68"/>
      <c r="S261" s="68"/>
      <c r="T261" s="68"/>
      <c r="U261" s="68"/>
      <c r="V261" s="68"/>
      <c r="W261" s="68"/>
      <c r="X261" s="68"/>
      <c r="Y261" s="33"/>
      <c r="Z261" s="15"/>
      <c r="AG261" s="16"/>
    </row>
    <row r="262" ht="14.25">
      <c r="A262" s="20"/>
      <c r="B262" s="80"/>
      <c r="C262" s="80"/>
      <c r="D262" s="76"/>
      <c r="E262" s="77"/>
      <c r="F262" s="78"/>
      <c r="G262" s="76"/>
      <c r="H262" s="78"/>
      <c r="I262" s="51"/>
      <c r="J262" s="49"/>
      <c r="K262" s="51"/>
      <c r="L262" s="49"/>
      <c r="M262" s="51"/>
      <c r="N262" s="49"/>
      <c r="O262" s="73"/>
      <c r="P262" s="68"/>
      <c r="Q262" s="68"/>
      <c r="R262" s="68"/>
      <c r="S262" s="68"/>
      <c r="T262" s="68"/>
      <c r="U262" s="68"/>
      <c r="V262" s="68"/>
      <c r="W262" s="68"/>
      <c r="X262" s="68"/>
      <c r="Y262" s="33"/>
      <c r="Z262" s="15"/>
      <c r="AG262" s="16"/>
    </row>
    <row r="263" ht="14.25">
      <c r="A263" s="20">
        <v>118</v>
      </c>
      <c r="B263" s="79"/>
      <c r="C263" s="79"/>
      <c r="D263" s="68"/>
      <c r="E263" s="68"/>
      <c r="F263" s="32"/>
      <c r="G263" s="68"/>
      <c r="H263" s="32"/>
      <c r="I263" s="34"/>
      <c r="J263" s="39"/>
      <c r="K263" s="74"/>
      <c r="L263" s="39"/>
      <c r="M263" s="38"/>
      <c r="N263" s="39"/>
      <c r="O263" s="73"/>
      <c r="P263" s="68"/>
      <c r="Q263" s="68"/>
      <c r="R263" s="68"/>
      <c r="S263" s="68"/>
      <c r="T263" s="68"/>
      <c r="U263" s="68"/>
      <c r="V263" s="68"/>
      <c r="W263" s="68"/>
      <c r="X263" s="68"/>
      <c r="Y263" s="33"/>
      <c r="Z263" s="15"/>
      <c r="AG263" s="16"/>
    </row>
    <row r="264" ht="14.25">
      <c r="A264" s="20"/>
      <c r="B264" s="80"/>
      <c r="C264" s="80"/>
      <c r="D264" s="76"/>
      <c r="E264" s="77"/>
      <c r="F264" s="78"/>
      <c r="G264" s="76"/>
      <c r="H264" s="78"/>
      <c r="I264" s="51"/>
      <c r="J264" s="49"/>
      <c r="K264" s="51"/>
      <c r="L264" s="49"/>
      <c r="M264" s="51"/>
      <c r="N264" s="49"/>
      <c r="O264" s="73"/>
      <c r="P264" s="68"/>
      <c r="Q264" s="68"/>
      <c r="R264" s="68"/>
      <c r="S264" s="68"/>
      <c r="T264" s="68"/>
      <c r="U264" s="68"/>
      <c r="V264" s="68"/>
      <c r="W264" s="68"/>
      <c r="X264" s="68"/>
      <c r="Y264" s="33"/>
      <c r="Z264" s="15"/>
      <c r="AG264" s="16"/>
    </row>
    <row r="265" ht="14.25">
      <c r="A265" s="20">
        <v>119</v>
      </c>
      <c r="B265" s="79"/>
      <c r="C265" s="79"/>
      <c r="D265" s="68"/>
      <c r="E265" s="68"/>
      <c r="F265" s="32"/>
      <c r="G265" s="68"/>
      <c r="H265" s="32"/>
      <c r="I265" s="34"/>
      <c r="J265" s="39"/>
      <c r="K265" s="74"/>
      <c r="L265" s="39"/>
      <c r="M265" s="38"/>
      <c r="N265" s="39"/>
      <c r="O265" s="73"/>
      <c r="P265" s="68"/>
      <c r="Q265" s="68"/>
      <c r="R265" s="68"/>
      <c r="S265" s="68"/>
      <c r="T265" s="68"/>
      <c r="U265" s="68"/>
      <c r="V265" s="68"/>
      <c r="W265" s="68"/>
      <c r="X265" s="68"/>
      <c r="Y265" s="33"/>
      <c r="Z265" s="15"/>
      <c r="AG265" s="16"/>
    </row>
    <row r="266" ht="14.25">
      <c r="A266" s="20"/>
      <c r="B266" s="80"/>
      <c r="C266" s="80"/>
      <c r="D266" s="76"/>
      <c r="E266" s="77"/>
      <c r="F266" s="78"/>
      <c r="G266" s="76"/>
      <c r="H266" s="78"/>
      <c r="I266" s="51"/>
      <c r="J266" s="49"/>
      <c r="K266" s="51"/>
      <c r="L266" s="49"/>
      <c r="M266" s="51"/>
      <c r="N266" s="49"/>
      <c r="O266" s="73"/>
      <c r="P266" s="68"/>
      <c r="Q266" s="68"/>
      <c r="R266" s="68"/>
      <c r="S266" s="68"/>
      <c r="T266" s="68"/>
      <c r="U266" s="68"/>
      <c r="V266" s="68"/>
      <c r="W266" s="68"/>
      <c r="X266" s="68"/>
      <c r="Y266" s="33"/>
      <c r="Z266" s="15"/>
      <c r="AG266" s="16"/>
    </row>
    <row r="267" ht="14.25">
      <c r="A267" s="20">
        <v>120</v>
      </c>
      <c r="B267" s="79"/>
      <c r="C267" s="79"/>
      <c r="D267" s="68"/>
      <c r="E267" s="68"/>
      <c r="F267" s="32"/>
      <c r="G267" s="68"/>
      <c r="H267" s="32"/>
      <c r="I267" s="34"/>
      <c r="J267" s="39"/>
      <c r="K267" s="74"/>
      <c r="L267" s="39"/>
      <c r="M267" s="38"/>
      <c r="N267" s="39"/>
      <c r="O267" s="73"/>
      <c r="P267" s="68"/>
      <c r="Q267" s="68"/>
      <c r="R267" s="68"/>
      <c r="S267" s="68"/>
      <c r="T267" s="68"/>
      <c r="U267" s="68"/>
      <c r="V267" s="68"/>
      <c r="W267" s="68"/>
      <c r="X267" s="68"/>
      <c r="Y267" s="33"/>
      <c r="Z267" s="15"/>
      <c r="AG267" s="16"/>
    </row>
    <row r="268" ht="14.25">
      <c r="A268" s="20"/>
      <c r="B268" s="80"/>
      <c r="C268" s="80"/>
      <c r="D268" s="76"/>
      <c r="E268" s="77"/>
      <c r="F268" s="78"/>
      <c r="G268" s="76"/>
      <c r="H268" s="78"/>
      <c r="I268" s="51"/>
      <c r="J268" s="49"/>
      <c r="K268" s="51"/>
      <c r="L268" s="49"/>
      <c r="M268" s="51"/>
      <c r="N268" s="49"/>
      <c r="O268" s="73"/>
      <c r="P268" s="68"/>
      <c r="Q268" s="68"/>
      <c r="R268" s="68"/>
      <c r="S268" s="68"/>
      <c r="T268" s="68"/>
      <c r="U268" s="68"/>
      <c r="V268" s="68"/>
      <c r="W268" s="68"/>
      <c r="X268" s="68"/>
      <c r="Y268" s="33"/>
      <c r="Z268" s="15"/>
      <c r="AG268" s="16"/>
    </row>
    <row r="269" ht="14.25">
      <c r="A269" s="20">
        <v>121</v>
      </c>
      <c r="B269" s="79"/>
      <c r="C269" s="79"/>
      <c r="D269" s="68"/>
      <c r="E269" s="68"/>
      <c r="F269" s="32"/>
      <c r="G269" s="68"/>
      <c r="H269" s="32"/>
      <c r="I269" s="34"/>
      <c r="J269" s="39"/>
      <c r="K269" s="74"/>
      <c r="L269" s="39"/>
      <c r="M269" s="38"/>
      <c r="N269" s="39"/>
      <c r="O269" s="73"/>
      <c r="P269" s="68"/>
      <c r="Q269" s="68"/>
      <c r="R269" s="68"/>
      <c r="S269" s="68"/>
      <c r="T269" s="68"/>
      <c r="U269" s="68"/>
      <c r="V269" s="68"/>
      <c r="W269" s="68"/>
      <c r="X269" s="68"/>
      <c r="Y269" s="33"/>
      <c r="Z269" s="15"/>
      <c r="AG269" s="16"/>
    </row>
    <row r="270" ht="14.25">
      <c r="A270" s="20"/>
      <c r="B270" s="80"/>
      <c r="C270" s="80"/>
      <c r="D270" s="76"/>
      <c r="E270" s="77"/>
      <c r="F270" s="78"/>
      <c r="G270" s="76"/>
      <c r="H270" s="78"/>
      <c r="I270" s="51"/>
      <c r="J270" s="49"/>
      <c r="K270" s="51"/>
      <c r="L270" s="49"/>
      <c r="M270" s="51"/>
      <c r="N270" s="49"/>
      <c r="O270" s="73"/>
      <c r="P270" s="68"/>
      <c r="Q270" s="68"/>
      <c r="R270" s="68"/>
      <c r="S270" s="68"/>
      <c r="T270" s="68"/>
      <c r="U270" s="68"/>
      <c r="V270" s="68"/>
      <c r="W270" s="68"/>
      <c r="X270" s="68"/>
      <c r="Y270" s="33"/>
      <c r="Z270" s="15"/>
      <c r="AG270" s="16"/>
    </row>
    <row r="271" ht="14.25">
      <c r="A271" s="20">
        <v>122</v>
      </c>
      <c r="B271" s="79"/>
      <c r="C271" s="79"/>
      <c r="D271" s="68"/>
      <c r="E271" s="68"/>
      <c r="F271" s="32"/>
      <c r="G271" s="68"/>
      <c r="H271" s="32"/>
      <c r="I271" s="34"/>
      <c r="J271" s="39"/>
      <c r="K271" s="74"/>
      <c r="L271" s="39"/>
      <c r="M271" s="38"/>
      <c r="N271" s="39"/>
      <c r="O271" s="73"/>
      <c r="P271" s="68"/>
      <c r="Q271" s="68"/>
      <c r="R271" s="68"/>
      <c r="S271" s="68"/>
      <c r="T271" s="68"/>
      <c r="U271" s="68"/>
      <c r="V271" s="68"/>
      <c r="W271" s="68"/>
      <c r="X271" s="68"/>
      <c r="Y271" s="33"/>
      <c r="Z271" s="15"/>
      <c r="AG271" s="16"/>
    </row>
    <row r="272" ht="14.25">
      <c r="A272" s="20"/>
      <c r="B272" s="80"/>
      <c r="C272" s="80"/>
      <c r="D272" s="76"/>
      <c r="E272" s="77"/>
      <c r="F272" s="78"/>
      <c r="G272" s="76"/>
      <c r="H272" s="78"/>
      <c r="I272" s="51"/>
      <c r="J272" s="49"/>
      <c r="K272" s="51"/>
      <c r="L272" s="49"/>
      <c r="M272" s="51"/>
      <c r="N272" s="49"/>
      <c r="O272" s="73"/>
      <c r="P272" s="68"/>
      <c r="Q272" s="68"/>
      <c r="R272" s="68"/>
      <c r="S272" s="68"/>
      <c r="T272" s="68"/>
      <c r="U272" s="68"/>
      <c r="V272" s="68"/>
      <c r="W272" s="68"/>
      <c r="X272" s="68"/>
      <c r="Y272" s="33"/>
      <c r="Z272" s="15"/>
      <c r="AG272" s="16"/>
    </row>
    <row r="273" ht="14.25">
      <c r="A273" s="20">
        <v>123</v>
      </c>
      <c r="B273" s="79"/>
      <c r="C273" s="79"/>
      <c r="D273" s="68"/>
      <c r="E273" s="68"/>
      <c r="F273" s="32"/>
      <c r="G273" s="68"/>
      <c r="H273" s="32"/>
      <c r="I273" s="34"/>
      <c r="J273" s="39"/>
      <c r="K273" s="74"/>
      <c r="L273" s="39"/>
      <c r="M273" s="38"/>
      <c r="N273" s="39"/>
      <c r="O273" s="73"/>
      <c r="P273" s="68"/>
      <c r="Q273" s="68"/>
      <c r="R273" s="68"/>
      <c r="S273" s="68"/>
      <c r="T273" s="68"/>
      <c r="U273" s="68"/>
      <c r="V273" s="68"/>
      <c r="W273" s="68"/>
      <c r="X273" s="68"/>
      <c r="Y273" s="33"/>
      <c r="Z273" s="15"/>
      <c r="AG273" s="16"/>
    </row>
    <row r="274" ht="14.25">
      <c r="A274" s="20"/>
      <c r="B274" s="80"/>
      <c r="C274" s="80"/>
      <c r="D274" s="76"/>
      <c r="E274" s="77"/>
      <c r="F274" s="78"/>
      <c r="G274" s="76"/>
      <c r="H274" s="78"/>
      <c r="I274" s="51"/>
      <c r="J274" s="49"/>
      <c r="K274" s="51"/>
      <c r="L274" s="49"/>
      <c r="M274" s="51"/>
      <c r="N274" s="49"/>
      <c r="O274" s="73"/>
      <c r="P274" s="68"/>
      <c r="Q274" s="68"/>
      <c r="R274" s="68"/>
      <c r="S274" s="68"/>
      <c r="T274" s="68"/>
      <c r="U274" s="68"/>
      <c r="V274" s="68"/>
      <c r="W274" s="68"/>
      <c r="X274" s="68"/>
      <c r="Y274" s="33"/>
      <c r="Z274" s="15"/>
      <c r="AG274" s="16"/>
    </row>
    <row r="275" ht="14.25">
      <c r="A275" s="20">
        <v>124</v>
      </c>
      <c r="B275" s="79"/>
      <c r="C275" s="79"/>
      <c r="D275" s="73"/>
      <c r="E275" s="68"/>
      <c r="F275" s="32"/>
      <c r="G275" s="73"/>
      <c r="H275" s="32"/>
      <c r="I275" s="38"/>
      <c r="J275" s="39"/>
      <c r="K275" s="81"/>
      <c r="L275" s="39"/>
      <c r="M275" s="81"/>
      <c r="N275" s="39"/>
      <c r="O275" s="73"/>
      <c r="P275" s="68"/>
      <c r="Q275" s="68"/>
      <c r="R275" s="68"/>
      <c r="S275" s="68"/>
      <c r="T275" s="68"/>
      <c r="U275" s="68"/>
      <c r="V275" s="68"/>
      <c r="W275" s="68"/>
      <c r="X275" s="68"/>
      <c r="Y275" s="33"/>
      <c r="Z275" s="15"/>
      <c r="AG275" s="16"/>
    </row>
    <row r="276" ht="14.25">
      <c r="A276" s="20"/>
      <c r="B276" s="80"/>
      <c r="C276" s="80"/>
      <c r="D276" s="76"/>
      <c r="E276" s="77"/>
      <c r="F276" s="78"/>
      <c r="G276" s="76"/>
      <c r="H276" s="78"/>
      <c r="I276" s="51"/>
      <c r="J276" s="49"/>
      <c r="K276" s="51"/>
      <c r="L276" s="49"/>
      <c r="M276" s="51"/>
      <c r="N276" s="49"/>
      <c r="O276" s="73"/>
      <c r="P276" s="68"/>
      <c r="Q276" s="68"/>
      <c r="R276" s="68"/>
      <c r="S276" s="68"/>
      <c r="T276" s="68"/>
      <c r="U276" s="68"/>
      <c r="V276" s="68"/>
      <c r="W276" s="68"/>
      <c r="X276" s="68"/>
      <c r="Y276" s="33"/>
      <c r="Z276" s="15"/>
      <c r="AG276" s="16"/>
    </row>
    <row r="277" ht="14.25">
      <c r="A277" s="20">
        <v>125</v>
      </c>
      <c r="B277" s="79"/>
      <c r="C277" s="79"/>
      <c r="D277" s="68"/>
      <c r="E277" s="68"/>
      <c r="F277" s="32"/>
      <c r="G277" s="68"/>
      <c r="H277" s="32"/>
      <c r="I277" s="34"/>
      <c r="J277" s="39"/>
      <c r="K277" s="74"/>
      <c r="L277" s="39"/>
      <c r="M277" s="38"/>
      <c r="N277" s="39"/>
      <c r="O277" s="73"/>
      <c r="P277" s="68"/>
      <c r="Q277" s="68"/>
      <c r="R277" s="68"/>
      <c r="S277" s="68"/>
      <c r="T277" s="68"/>
      <c r="U277" s="68"/>
      <c r="V277" s="68"/>
      <c r="W277" s="68"/>
      <c r="X277" s="68"/>
      <c r="Y277" s="33"/>
      <c r="Z277" s="15"/>
      <c r="AG277" s="16"/>
    </row>
    <row r="278" ht="14.25">
      <c r="A278" s="20"/>
      <c r="B278" s="80"/>
      <c r="C278" s="80"/>
      <c r="D278" s="76"/>
      <c r="E278" s="77"/>
      <c r="F278" s="78"/>
      <c r="G278" s="76"/>
      <c r="H278" s="78"/>
      <c r="I278" s="51"/>
      <c r="J278" s="49"/>
      <c r="K278" s="51"/>
      <c r="L278" s="49"/>
      <c r="M278" s="51"/>
      <c r="N278" s="49"/>
      <c r="O278" s="73"/>
      <c r="P278" s="68"/>
      <c r="Q278" s="68"/>
      <c r="R278" s="68"/>
      <c r="S278" s="68"/>
      <c r="T278" s="68"/>
      <c r="U278" s="68"/>
      <c r="V278" s="68"/>
      <c r="W278" s="68"/>
      <c r="X278" s="68"/>
      <c r="Y278" s="33"/>
      <c r="Z278" s="15"/>
      <c r="AG278" s="16"/>
    </row>
    <row r="279" ht="14.25">
      <c r="A279" s="20">
        <v>126</v>
      </c>
      <c r="B279" s="79"/>
      <c r="C279" s="79"/>
      <c r="D279" s="68"/>
      <c r="E279" s="68"/>
      <c r="F279" s="32"/>
      <c r="G279" s="68"/>
      <c r="H279" s="32"/>
      <c r="I279" s="34"/>
      <c r="J279" s="39"/>
      <c r="K279" s="74"/>
      <c r="L279" s="39"/>
      <c r="M279" s="38"/>
      <c r="N279" s="39"/>
      <c r="O279" s="73"/>
      <c r="P279" s="68"/>
      <c r="Q279" s="68"/>
      <c r="R279" s="68"/>
      <c r="S279" s="68"/>
      <c r="T279" s="68"/>
      <c r="U279" s="68"/>
      <c r="V279" s="68"/>
      <c r="W279" s="68"/>
      <c r="X279" s="68"/>
      <c r="Y279" s="33"/>
      <c r="Z279" s="15"/>
      <c r="AG279" s="16"/>
    </row>
    <row r="280" ht="14.25">
      <c r="A280" s="20"/>
      <c r="B280" s="80"/>
      <c r="C280" s="80"/>
      <c r="D280" s="76"/>
      <c r="E280" s="77"/>
      <c r="F280" s="78"/>
      <c r="G280" s="76"/>
      <c r="H280" s="78"/>
      <c r="I280" s="51"/>
      <c r="J280" s="49"/>
      <c r="K280" s="51"/>
      <c r="L280" s="49"/>
      <c r="M280" s="51"/>
      <c r="N280" s="49"/>
      <c r="O280" s="73"/>
      <c r="P280" s="68"/>
      <c r="Q280" s="68"/>
      <c r="R280" s="68"/>
      <c r="S280" s="68"/>
      <c r="T280" s="68"/>
      <c r="U280" s="68"/>
      <c r="V280" s="68"/>
      <c r="W280" s="68"/>
      <c r="X280" s="68"/>
      <c r="Y280" s="33"/>
      <c r="Z280" s="15"/>
      <c r="AG280" s="16"/>
    </row>
    <row r="281" ht="14.25">
      <c r="A281" s="20">
        <v>127</v>
      </c>
      <c r="B281" s="79"/>
      <c r="C281" s="79"/>
      <c r="D281" s="68"/>
      <c r="E281" s="68"/>
      <c r="F281" s="32"/>
      <c r="G281" s="68"/>
      <c r="H281" s="32"/>
      <c r="I281" s="34"/>
      <c r="J281" s="39"/>
      <c r="K281" s="81"/>
      <c r="L281" s="39"/>
      <c r="M281" s="38"/>
      <c r="N281" s="39"/>
      <c r="O281" s="73"/>
      <c r="P281" s="68"/>
      <c r="Q281" s="68"/>
      <c r="R281" s="68"/>
      <c r="S281" s="68"/>
      <c r="T281" s="68"/>
      <c r="U281" s="68"/>
      <c r="V281" s="68"/>
      <c r="W281" s="68"/>
      <c r="X281" s="68"/>
      <c r="Y281" s="33"/>
      <c r="Z281" s="15"/>
      <c r="AG281" s="16"/>
    </row>
    <row r="282" ht="14.25">
      <c r="A282" s="20"/>
      <c r="B282" s="80"/>
      <c r="C282" s="80"/>
      <c r="D282" s="76"/>
      <c r="E282" s="77"/>
      <c r="F282" s="78"/>
      <c r="G282" s="76"/>
      <c r="H282" s="78"/>
      <c r="I282" s="51"/>
      <c r="J282" s="49"/>
      <c r="K282" s="51"/>
      <c r="L282" s="49"/>
      <c r="M282" s="51"/>
      <c r="N282" s="49"/>
      <c r="O282" s="73"/>
      <c r="P282" s="68"/>
      <c r="Q282" s="68"/>
      <c r="R282" s="68"/>
      <c r="S282" s="68"/>
      <c r="T282" s="68"/>
      <c r="U282" s="68"/>
      <c r="V282" s="68"/>
      <c r="W282" s="68"/>
      <c r="X282" s="68"/>
      <c r="Y282" s="33"/>
      <c r="Z282" s="15"/>
      <c r="AG282" s="16"/>
    </row>
    <row r="283" ht="14.25">
      <c r="A283" s="20">
        <v>128</v>
      </c>
      <c r="B283" s="79"/>
      <c r="C283" s="79"/>
      <c r="D283" s="68"/>
      <c r="E283" s="68"/>
      <c r="F283" s="32"/>
      <c r="G283" s="68"/>
      <c r="H283" s="32"/>
      <c r="I283" s="34"/>
      <c r="J283" s="39"/>
      <c r="K283" s="74"/>
      <c r="L283" s="39"/>
      <c r="M283" s="38"/>
      <c r="N283" s="39"/>
      <c r="O283" s="73"/>
      <c r="P283" s="68"/>
      <c r="Q283" s="68"/>
      <c r="R283" s="68"/>
      <c r="S283" s="68"/>
      <c r="T283" s="68"/>
      <c r="U283" s="68"/>
      <c r="V283" s="68"/>
      <c r="W283" s="68"/>
      <c r="X283" s="68"/>
      <c r="Y283" s="33"/>
      <c r="Z283" s="15"/>
      <c r="AG283" s="16"/>
    </row>
    <row r="284" ht="14.25">
      <c r="A284" s="20"/>
      <c r="B284" s="80"/>
      <c r="C284" s="80"/>
      <c r="D284" s="76"/>
      <c r="E284" s="77"/>
      <c r="F284" s="78"/>
      <c r="G284" s="76"/>
      <c r="H284" s="78"/>
      <c r="I284" s="51"/>
      <c r="J284" s="49"/>
      <c r="K284" s="51"/>
      <c r="L284" s="49"/>
      <c r="M284" s="51"/>
      <c r="N284" s="49"/>
      <c r="O284" s="73"/>
      <c r="P284" s="68"/>
      <c r="Q284" s="68"/>
      <c r="R284" s="68"/>
      <c r="S284" s="68"/>
      <c r="T284" s="68"/>
      <c r="U284" s="68"/>
      <c r="V284" s="68"/>
      <c r="W284" s="68"/>
      <c r="X284" s="68"/>
      <c r="Y284" s="33"/>
      <c r="Z284" s="15"/>
      <c r="AG284" s="16"/>
    </row>
    <row r="285" ht="14.25">
      <c r="A285" s="20">
        <v>129</v>
      </c>
      <c r="B285" s="79"/>
      <c r="C285" s="79"/>
      <c r="D285" s="68"/>
      <c r="E285" s="68"/>
      <c r="F285" s="32"/>
      <c r="G285" s="68"/>
      <c r="H285" s="32"/>
      <c r="I285" s="34"/>
      <c r="J285" s="39"/>
      <c r="K285" s="74"/>
      <c r="L285" s="39"/>
      <c r="M285" s="38"/>
      <c r="N285" s="39"/>
      <c r="O285" s="73"/>
      <c r="P285" s="68"/>
      <c r="Q285" s="68"/>
      <c r="R285" s="68"/>
      <c r="S285" s="68"/>
      <c r="T285" s="68"/>
      <c r="U285" s="68"/>
      <c r="V285" s="68"/>
      <c r="W285" s="68"/>
      <c r="X285" s="68"/>
      <c r="Y285" s="33"/>
      <c r="Z285" s="15"/>
      <c r="AG285" s="16"/>
    </row>
    <row r="286" ht="14.25">
      <c r="A286" s="20"/>
      <c r="B286" s="80"/>
      <c r="C286" s="80"/>
      <c r="D286" s="76"/>
      <c r="E286" s="77"/>
      <c r="F286" s="78"/>
      <c r="G286" s="76"/>
      <c r="H286" s="78"/>
      <c r="I286" s="51"/>
      <c r="J286" s="49"/>
      <c r="K286" s="51"/>
      <c r="L286" s="49"/>
      <c r="M286" s="51"/>
      <c r="N286" s="49"/>
      <c r="O286" s="73"/>
      <c r="P286" s="68"/>
      <c r="Q286" s="68"/>
      <c r="R286" s="68"/>
      <c r="S286" s="68"/>
      <c r="T286" s="68"/>
      <c r="U286" s="68"/>
      <c r="V286" s="68"/>
      <c r="W286" s="68"/>
      <c r="X286" s="68"/>
      <c r="Y286" s="33"/>
      <c r="Z286" s="15"/>
      <c r="AG286" s="16"/>
    </row>
    <row r="287" ht="14.25">
      <c r="A287" s="20">
        <v>130</v>
      </c>
      <c r="B287" s="79"/>
      <c r="C287" s="79"/>
      <c r="D287" s="68"/>
      <c r="E287" s="68"/>
      <c r="F287" s="32"/>
      <c r="G287" s="68"/>
      <c r="H287" s="32"/>
      <c r="I287" s="34"/>
      <c r="J287" s="39"/>
      <c r="K287" s="74"/>
      <c r="L287" s="39"/>
      <c r="M287" s="38"/>
      <c r="N287" s="39"/>
      <c r="O287" s="73"/>
      <c r="P287" s="68"/>
      <c r="Q287" s="68"/>
      <c r="R287" s="68"/>
      <c r="S287" s="68"/>
      <c r="T287" s="68"/>
      <c r="U287" s="68"/>
      <c r="V287" s="68"/>
      <c r="W287" s="68"/>
      <c r="X287" s="68"/>
      <c r="Y287" s="33"/>
      <c r="Z287" s="15"/>
      <c r="AG287" s="16"/>
    </row>
    <row r="288" ht="14.25">
      <c r="A288" s="20"/>
      <c r="B288" s="80"/>
      <c r="C288" s="80"/>
      <c r="D288" s="76"/>
      <c r="E288" s="77"/>
      <c r="F288" s="78"/>
      <c r="G288" s="76"/>
      <c r="H288" s="78"/>
      <c r="I288" s="51"/>
      <c r="J288" s="49"/>
      <c r="K288" s="51"/>
      <c r="L288" s="49"/>
      <c r="M288" s="51"/>
      <c r="N288" s="49"/>
      <c r="O288" s="73"/>
      <c r="P288" s="68"/>
      <c r="Q288" s="68"/>
      <c r="R288" s="68"/>
      <c r="S288" s="68"/>
      <c r="T288" s="68"/>
      <c r="U288" s="68"/>
      <c r="V288" s="68"/>
      <c r="W288" s="68"/>
      <c r="X288" s="68"/>
      <c r="Y288" s="33"/>
      <c r="Z288" s="15"/>
      <c r="AG288" s="16"/>
    </row>
    <row r="289" ht="14.25">
      <c r="A289" s="20">
        <v>131</v>
      </c>
      <c r="B289" s="79"/>
      <c r="C289" s="79"/>
      <c r="D289" s="73"/>
      <c r="E289" s="68"/>
      <c r="F289" s="32"/>
      <c r="G289" s="73"/>
      <c r="H289" s="32"/>
      <c r="I289" s="38"/>
      <c r="J289" s="39"/>
      <c r="K289" s="81"/>
      <c r="L289" s="39"/>
      <c r="M289" s="81"/>
      <c r="N289" s="39"/>
      <c r="O289" s="73"/>
      <c r="P289" s="68"/>
      <c r="Q289" s="68"/>
      <c r="R289" s="68"/>
      <c r="S289" s="68"/>
      <c r="T289" s="68"/>
      <c r="U289" s="68"/>
      <c r="V289" s="68"/>
      <c r="W289" s="68"/>
      <c r="X289" s="68"/>
      <c r="Y289" s="33"/>
      <c r="Z289" s="15"/>
      <c r="AG289" s="16"/>
    </row>
    <row r="290" ht="14.25">
      <c r="A290" s="20"/>
      <c r="B290" s="80"/>
      <c r="C290" s="80"/>
      <c r="D290" s="76"/>
      <c r="E290" s="77"/>
      <c r="F290" s="78"/>
      <c r="G290" s="76"/>
      <c r="H290" s="78"/>
      <c r="I290" s="51"/>
      <c r="J290" s="49"/>
      <c r="K290" s="51"/>
      <c r="L290" s="49"/>
      <c r="M290" s="51"/>
      <c r="N290" s="49"/>
      <c r="O290" s="73"/>
      <c r="P290" s="68"/>
      <c r="Q290" s="68"/>
      <c r="R290" s="68"/>
      <c r="S290" s="68"/>
      <c r="T290" s="68"/>
      <c r="U290" s="68"/>
      <c r="V290" s="68"/>
      <c r="W290" s="68"/>
      <c r="X290" s="68"/>
      <c r="Y290" s="33"/>
      <c r="Z290" s="15"/>
      <c r="AG290" s="16"/>
    </row>
    <row r="291" ht="14.25">
      <c r="A291" s="20">
        <v>132</v>
      </c>
      <c r="B291" s="79"/>
      <c r="C291" s="79"/>
      <c r="D291" s="68"/>
      <c r="E291" s="68"/>
      <c r="F291" s="32"/>
      <c r="G291" s="68"/>
      <c r="H291" s="32"/>
      <c r="I291" s="34"/>
      <c r="J291" s="39"/>
      <c r="K291" s="74"/>
      <c r="L291" s="39"/>
      <c r="M291" s="38"/>
      <c r="N291" s="39"/>
      <c r="O291" s="73"/>
      <c r="P291" s="68"/>
      <c r="Q291" s="68"/>
      <c r="R291" s="68"/>
      <c r="S291" s="68"/>
      <c r="T291" s="68"/>
      <c r="U291" s="68"/>
      <c r="V291" s="68"/>
      <c r="W291" s="68"/>
      <c r="X291" s="68"/>
      <c r="Y291" s="33"/>
      <c r="Z291" s="15"/>
      <c r="AG291" s="16"/>
    </row>
    <row r="292" ht="14.25">
      <c r="A292" s="20"/>
      <c r="B292" s="80"/>
      <c r="C292" s="80"/>
      <c r="D292" s="76"/>
      <c r="E292" s="77"/>
      <c r="F292" s="78"/>
      <c r="G292" s="76"/>
      <c r="H292" s="78"/>
      <c r="I292" s="51"/>
      <c r="J292" s="49"/>
      <c r="K292" s="51"/>
      <c r="L292" s="49"/>
      <c r="M292" s="51"/>
      <c r="N292" s="49"/>
      <c r="O292" s="73"/>
      <c r="P292" s="68"/>
      <c r="Q292" s="68"/>
      <c r="R292" s="68"/>
      <c r="S292" s="68"/>
      <c r="T292" s="68"/>
      <c r="U292" s="68"/>
      <c r="V292" s="68"/>
      <c r="W292" s="68"/>
      <c r="X292" s="68"/>
      <c r="Y292" s="33"/>
      <c r="Z292" s="15"/>
      <c r="AG292" s="16"/>
    </row>
    <row r="293" ht="14.25">
      <c r="A293" s="20">
        <v>133</v>
      </c>
      <c r="B293" s="79"/>
      <c r="C293" s="79"/>
      <c r="D293" s="73"/>
      <c r="E293" s="68"/>
      <c r="F293" s="32"/>
      <c r="G293" s="73"/>
      <c r="H293" s="32"/>
      <c r="I293" s="81"/>
      <c r="J293" s="39"/>
      <c r="K293" s="81"/>
      <c r="L293" s="39"/>
      <c r="M293" s="81"/>
      <c r="N293" s="39"/>
      <c r="O293" s="73"/>
      <c r="P293" s="68"/>
      <c r="Q293" s="68"/>
      <c r="R293" s="68"/>
      <c r="S293" s="68"/>
      <c r="T293" s="68"/>
      <c r="U293" s="68"/>
      <c r="V293" s="68"/>
      <c r="W293" s="68"/>
      <c r="X293" s="68"/>
      <c r="Y293" s="33"/>
      <c r="Z293" s="15"/>
      <c r="AG293" s="16"/>
    </row>
    <row r="294" ht="14.25">
      <c r="A294" s="20"/>
      <c r="B294" s="80"/>
      <c r="C294" s="80"/>
      <c r="D294" s="76"/>
      <c r="E294" s="77"/>
      <c r="F294" s="78"/>
      <c r="G294" s="76"/>
      <c r="H294" s="78"/>
      <c r="I294" s="51"/>
      <c r="J294" s="49"/>
      <c r="K294" s="51"/>
      <c r="L294" s="49"/>
      <c r="M294" s="51"/>
      <c r="N294" s="49"/>
      <c r="O294" s="73"/>
      <c r="P294" s="68"/>
      <c r="Q294" s="68"/>
      <c r="R294" s="68"/>
      <c r="S294" s="68"/>
      <c r="T294" s="68"/>
      <c r="U294" s="68"/>
      <c r="V294" s="68"/>
      <c r="W294" s="68"/>
      <c r="X294" s="68"/>
      <c r="Y294" s="33"/>
      <c r="Z294" s="15"/>
      <c r="AG294" s="16"/>
    </row>
    <row r="295" ht="14.25">
      <c r="A295" s="20">
        <v>134</v>
      </c>
      <c r="B295" s="79"/>
      <c r="C295" s="79"/>
      <c r="D295" s="68"/>
      <c r="E295" s="68"/>
      <c r="F295" s="32"/>
      <c r="G295" s="68"/>
      <c r="H295" s="32"/>
      <c r="I295" s="34"/>
      <c r="J295" s="39"/>
      <c r="K295" s="74"/>
      <c r="L295" s="39"/>
      <c r="M295" s="38"/>
      <c r="N295" s="39"/>
      <c r="O295" s="73"/>
      <c r="P295" s="68"/>
      <c r="Q295" s="68"/>
      <c r="R295" s="68"/>
      <c r="S295" s="68"/>
      <c r="T295" s="68"/>
      <c r="U295" s="68"/>
      <c r="V295" s="68"/>
      <c r="W295" s="68"/>
      <c r="X295" s="68"/>
      <c r="Y295" s="33"/>
      <c r="Z295" s="15"/>
      <c r="AG295" s="16"/>
    </row>
    <row r="296" ht="14.25">
      <c r="A296" s="20"/>
      <c r="B296" s="80"/>
      <c r="C296" s="80"/>
      <c r="D296" s="76"/>
      <c r="E296" s="77"/>
      <c r="F296" s="78"/>
      <c r="G296" s="76"/>
      <c r="H296" s="78"/>
      <c r="I296" s="51"/>
      <c r="J296" s="49"/>
      <c r="K296" s="51"/>
      <c r="L296" s="49"/>
      <c r="M296" s="51"/>
      <c r="N296" s="49"/>
      <c r="O296" s="73"/>
      <c r="P296" s="68"/>
      <c r="Q296" s="68"/>
      <c r="R296" s="68"/>
      <c r="S296" s="68"/>
      <c r="T296" s="68"/>
      <c r="U296" s="68"/>
      <c r="V296" s="68"/>
      <c r="W296" s="68"/>
      <c r="X296" s="68"/>
      <c r="Y296" s="33"/>
      <c r="Z296" s="15"/>
      <c r="AG296" s="16"/>
    </row>
    <row r="297" ht="14.25">
      <c r="A297" s="20">
        <v>135</v>
      </c>
      <c r="B297" s="79"/>
      <c r="C297" s="79"/>
      <c r="D297" s="68"/>
      <c r="E297" s="68"/>
      <c r="F297" s="32"/>
      <c r="G297" s="68"/>
      <c r="H297" s="32"/>
      <c r="I297" s="34"/>
      <c r="J297" s="39"/>
      <c r="K297" s="74"/>
      <c r="L297" s="39"/>
      <c r="M297" s="38"/>
      <c r="N297" s="39"/>
      <c r="O297" s="73"/>
      <c r="P297" s="68"/>
      <c r="Q297" s="68"/>
      <c r="R297" s="68"/>
      <c r="S297" s="68"/>
      <c r="T297" s="68"/>
      <c r="U297" s="68"/>
      <c r="V297" s="68"/>
      <c r="W297" s="68"/>
      <c r="X297" s="68"/>
      <c r="Y297" s="33"/>
      <c r="Z297" s="15"/>
      <c r="AG297" s="16"/>
    </row>
    <row r="298" ht="14.25">
      <c r="A298" s="20"/>
      <c r="B298" s="80"/>
      <c r="C298" s="80"/>
      <c r="D298" s="76"/>
      <c r="E298" s="77"/>
      <c r="F298" s="78"/>
      <c r="G298" s="76"/>
      <c r="H298" s="78"/>
      <c r="I298" s="51"/>
      <c r="J298" s="49"/>
      <c r="K298" s="51"/>
      <c r="L298" s="49"/>
      <c r="M298" s="51"/>
      <c r="N298" s="49"/>
      <c r="O298" s="76"/>
      <c r="P298" s="77"/>
      <c r="Q298" s="77"/>
      <c r="R298" s="77"/>
      <c r="S298" s="77"/>
      <c r="T298" s="77"/>
      <c r="U298" s="77"/>
      <c r="V298" s="77"/>
      <c r="W298" s="77"/>
      <c r="X298" s="77"/>
      <c r="Y298" s="78"/>
      <c r="Z298" s="17"/>
      <c r="AA298" s="18"/>
      <c r="AB298" s="18"/>
      <c r="AC298" s="18"/>
      <c r="AD298" s="18"/>
      <c r="AE298" s="18"/>
      <c r="AF298" s="18"/>
      <c r="AG298" s="19"/>
    </row>
    <row r="299" ht="14.25"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 ht="14.25"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 ht="14.25"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 ht="14.25">
      <c r="O302" s="1"/>
      <c r="P302" s="1"/>
      <c r="Q302" s="68"/>
      <c r="R302" s="68"/>
      <c r="S302" s="68"/>
      <c r="T302" s="68"/>
      <c r="U302" s="68"/>
      <c r="V302" s="68"/>
      <c r="W302" s="68"/>
      <c r="X302" s="68"/>
      <c r="Y302" s="68"/>
    </row>
    <row r="303" ht="14.25">
      <c r="O303" s="1"/>
      <c r="P303" s="1"/>
      <c r="Q303" s="68"/>
      <c r="R303" s="68"/>
      <c r="S303" s="68"/>
      <c r="T303" s="68"/>
      <c r="U303" s="68"/>
      <c r="V303" s="68"/>
      <c r="W303" s="68"/>
      <c r="X303" s="68"/>
      <c r="Y303" s="68"/>
    </row>
    <row r="304" ht="14.25">
      <c r="O304" s="1"/>
      <c r="P304" s="1"/>
      <c r="Q304" s="68"/>
      <c r="R304" s="68"/>
      <c r="S304" s="68"/>
      <c r="T304" s="68"/>
      <c r="U304" s="68"/>
      <c r="V304" s="68"/>
      <c r="W304" s="68"/>
      <c r="X304" s="68"/>
      <c r="Y304" s="68"/>
    </row>
    <row r="305" ht="14.25">
      <c r="O305" s="1"/>
      <c r="P305" s="1"/>
      <c r="Q305" s="68"/>
      <c r="R305" s="68"/>
      <c r="S305" s="68"/>
      <c r="T305" s="68"/>
      <c r="U305" s="68"/>
      <c r="V305" s="68"/>
      <c r="W305" s="68"/>
      <c r="X305" s="68"/>
      <c r="Y305" s="68"/>
    </row>
    <row r="306" ht="14.25">
      <c r="O306" s="1"/>
      <c r="P306" s="1"/>
      <c r="Q306" s="68"/>
      <c r="R306" s="68"/>
      <c r="S306" s="68"/>
      <c r="T306" s="68"/>
      <c r="U306" s="68"/>
      <c r="V306" s="68"/>
      <c r="W306" s="68"/>
      <c r="X306" s="68"/>
      <c r="Y306" s="68"/>
    </row>
    <row r="307" ht="14.25"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 ht="14.25"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 ht="14.25"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 ht="14.25"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</sheetData>
  <mergeCells count="453">
    <mergeCell ref="A1:A2"/>
    <mergeCell ref="B1:B2"/>
    <mergeCell ref="C1:C2"/>
    <mergeCell ref="O1:AG1"/>
    <mergeCell ref="O2:AG2"/>
    <mergeCell ref="A5:A6"/>
    <mergeCell ref="B5:B6"/>
    <mergeCell ref="C5:C6"/>
    <mergeCell ref="D5:F5"/>
    <mergeCell ref="G5:H5"/>
    <mergeCell ref="I5:J5"/>
    <mergeCell ref="K5:L5"/>
    <mergeCell ref="M5:N5"/>
    <mergeCell ref="O5:Y5"/>
    <mergeCell ref="Z5:AG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33</v>
      </c>
    </row>
    <row r="2" ht="14.25">
      <c r="A2" s="82" t="s">
        <v>13</v>
      </c>
      <c r="B2" s="82" t="s">
        <v>34</v>
      </c>
      <c r="C2" s="82" t="s">
        <v>35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3">
        <v>8</v>
      </c>
      <c r="L2" s="83">
        <v>9</v>
      </c>
      <c r="M2" s="83">
        <v>10</v>
      </c>
      <c r="N2" s="83">
        <v>11</v>
      </c>
      <c r="O2" s="83">
        <v>12</v>
      </c>
      <c r="P2" s="83">
        <v>13</v>
      </c>
      <c r="Q2" s="83">
        <v>14</v>
      </c>
      <c r="R2" s="82" t="s">
        <v>36</v>
      </c>
      <c r="S2" s="84" t="s">
        <v>37</v>
      </c>
      <c r="T2" s="85" t="s">
        <v>38</v>
      </c>
      <c r="U2" s="85" t="s">
        <v>39</v>
      </c>
      <c r="V2" s="85" t="s">
        <v>40</v>
      </c>
      <c r="W2" s="85" t="s">
        <v>41</v>
      </c>
      <c r="X2" s="85" t="s">
        <v>42</v>
      </c>
      <c r="Y2" s="85" t="s">
        <v>43</v>
      </c>
      <c r="Z2" s="85" t="s">
        <v>44</v>
      </c>
      <c r="AA2" s="85" t="s">
        <v>45</v>
      </c>
      <c r="AB2" s="85" t="s">
        <v>46</v>
      </c>
      <c r="AC2" s="85" t="s">
        <v>47</v>
      </c>
      <c r="AD2" s="85" t="s">
        <v>48</v>
      </c>
      <c r="AE2" s="85" t="s">
        <v>49</v>
      </c>
      <c r="AF2" s="82" t="s">
        <v>50</v>
      </c>
      <c r="AG2" s="82" t="s">
        <v>7</v>
      </c>
      <c r="AH2" s="82" t="s">
        <v>51</v>
      </c>
      <c r="AI2" s="6" t="s">
        <v>10</v>
      </c>
      <c r="AJ2" s="6" t="s">
        <v>52</v>
      </c>
      <c r="AK2" s="86" t="s">
        <v>53</v>
      </c>
    </row>
    <row r="3" ht="14.25">
      <c r="A3" s="87">
        <v>45409.375</v>
      </c>
      <c r="B3" s="88" t="s">
        <v>54</v>
      </c>
      <c r="C3" s="88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23">
        <v>0</v>
      </c>
      <c r="R3" s="21">
        <v>13.02</v>
      </c>
      <c r="S3" s="89">
        <f>SUM(D3:Q3)</f>
        <v>10</v>
      </c>
      <c r="T3" s="22">
        <f>15-S3</f>
        <v>5</v>
      </c>
      <c r="U3" s="66">
        <v>5</v>
      </c>
      <c r="V3" s="66">
        <v>0</v>
      </c>
      <c r="W3" s="66">
        <v>2</v>
      </c>
      <c r="X3" s="66">
        <v>2</v>
      </c>
      <c r="Y3" s="66">
        <v>2</v>
      </c>
      <c r="Z3" s="66">
        <v>0</v>
      </c>
      <c r="AA3" s="66">
        <v>3</v>
      </c>
      <c r="AB3" s="66">
        <v>0</v>
      </c>
      <c r="AC3" s="66">
        <v>0</v>
      </c>
      <c r="AD3" s="66">
        <v>2</v>
      </c>
      <c r="AE3" s="66">
        <v>0</v>
      </c>
      <c r="AF3" s="66">
        <f>S3/(S3+T3)</f>
        <v>0.66666666666666663</v>
      </c>
      <c r="AG3" s="66">
        <f>SUM(D4:Q4)/60</f>
        <v>18.783333333333335</v>
      </c>
      <c r="AH3" s="66">
        <f>R3+AG3</f>
        <v>31.803333333333335</v>
      </c>
      <c r="AI3" s="6"/>
      <c r="AJ3" s="6"/>
      <c r="AK3" s="90" t="s">
        <v>55</v>
      </c>
    </row>
    <row r="4" ht="14.25">
      <c r="A4" s="91"/>
      <c r="B4" s="92"/>
      <c r="C4" s="92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0"/>
      <c r="S4" s="93"/>
      <c r="T4" s="94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20"/>
      <c r="AG4" s="20"/>
      <c r="AH4" s="20"/>
      <c r="AI4" s="6"/>
      <c r="AJ4" s="6"/>
      <c r="AK4" s="6"/>
    </row>
    <row r="5" ht="14.25">
      <c r="A5" s="87">
        <v>45409.5</v>
      </c>
      <c r="B5" s="88" t="s">
        <v>54</v>
      </c>
      <c r="C5" s="88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23">
        <v>1</v>
      </c>
      <c r="R5" s="21">
        <v>13.33</v>
      </c>
      <c r="S5" s="2">
        <f>SUM(D5:Q5)</f>
        <v>8</v>
      </c>
      <c r="T5" s="23">
        <f>15-S5</f>
        <v>7</v>
      </c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21">
        <f>S5/(S5+T5)</f>
        <v>0.53333333333333333</v>
      </c>
      <c r="AG5" s="21">
        <f>SUM(D6:Q6)/60</f>
        <v>18.366666666666667</v>
      </c>
      <c r="AH5" s="21">
        <f>R5+AG5</f>
        <v>31.696666666666665</v>
      </c>
      <c r="AI5" s="6"/>
      <c r="AJ5" s="6"/>
      <c r="AK5" s="6"/>
    </row>
    <row r="6" ht="14.25">
      <c r="A6" s="91"/>
      <c r="B6" s="92"/>
      <c r="C6" s="92"/>
      <c r="D6" s="93">
        <v>3</v>
      </c>
      <c r="E6" s="95">
        <v>127</v>
      </c>
      <c r="F6" s="95">
        <v>10</v>
      </c>
      <c r="G6" s="95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0"/>
      <c r="S6" s="93"/>
      <c r="T6" s="94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20"/>
      <c r="AG6" s="20"/>
      <c r="AH6" s="20"/>
      <c r="AI6" s="6"/>
      <c r="AJ6" s="6"/>
      <c r="AK6" s="6"/>
    </row>
    <row r="7" ht="14.25">
      <c r="A7" s="87">
        <v>45409.5</v>
      </c>
      <c r="B7" s="88" t="s">
        <v>54</v>
      </c>
      <c r="C7" s="88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23">
        <v>1</v>
      </c>
      <c r="R7" s="21">
        <v>14.699999999999999</v>
      </c>
      <c r="S7" s="2">
        <f>SUM(D7:Q7)</f>
        <v>10</v>
      </c>
      <c r="T7" s="23">
        <f>15-S7</f>
        <v>5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1">
        <f>S7/(S7+T7)</f>
        <v>0.66666666666666663</v>
      </c>
      <c r="AG7" s="21">
        <f>SUM(D8:Q8)/60</f>
        <v>18.366666666666667</v>
      </c>
      <c r="AH7" s="21">
        <f>R7+AG7</f>
        <v>33.066666666666663</v>
      </c>
      <c r="AI7" s="6"/>
      <c r="AJ7" s="6"/>
      <c r="AK7" s="6"/>
    </row>
    <row r="8" ht="14.25">
      <c r="A8" s="91"/>
      <c r="B8" s="92"/>
      <c r="C8" s="92"/>
      <c r="D8" s="93">
        <v>3</v>
      </c>
      <c r="E8" s="95">
        <v>127</v>
      </c>
      <c r="F8" s="95">
        <v>10</v>
      </c>
      <c r="G8" s="95">
        <v>123</v>
      </c>
      <c r="H8" s="95">
        <v>125</v>
      </c>
      <c r="I8" s="95">
        <v>22</v>
      </c>
      <c r="J8" s="95">
        <v>183</v>
      </c>
      <c r="K8" s="95">
        <v>86</v>
      </c>
      <c r="L8" s="95">
        <v>103</v>
      </c>
      <c r="M8" s="95">
        <v>40</v>
      </c>
      <c r="N8" s="95">
        <v>65</v>
      </c>
      <c r="O8" s="95">
        <v>85</v>
      </c>
      <c r="P8" s="95">
        <v>107</v>
      </c>
      <c r="Q8" s="94">
        <v>23</v>
      </c>
      <c r="R8" s="20"/>
      <c r="S8" s="93"/>
      <c r="T8" s="94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20"/>
      <c r="AG8" s="20"/>
      <c r="AH8" s="20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1">
        <v>45412.375</v>
      </c>
      <c r="B9" s="92" t="s">
        <v>56</v>
      </c>
      <c r="C9" s="96">
        <v>1</v>
      </c>
      <c r="D9" s="93">
        <v>1</v>
      </c>
      <c r="E9" s="95">
        <v>1</v>
      </c>
      <c r="F9" s="95">
        <v>1</v>
      </c>
      <c r="G9" s="95">
        <v>0</v>
      </c>
      <c r="H9" s="95">
        <v>1</v>
      </c>
      <c r="I9" s="95">
        <v>0</v>
      </c>
      <c r="J9" s="95">
        <v>1</v>
      </c>
      <c r="K9" s="95">
        <v>0</v>
      </c>
      <c r="L9" s="95">
        <v>1</v>
      </c>
      <c r="M9" s="95">
        <v>0</v>
      </c>
      <c r="N9" s="95">
        <v>1</v>
      </c>
      <c r="O9" s="95">
        <v>0</v>
      </c>
      <c r="P9" s="95">
        <v>1</v>
      </c>
      <c r="Q9" s="94">
        <v>0</v>
      </c>
      <c r="R9" s="20">
        <v>13.02</v>
      </c>
      <c r="S9" s="12">
        <f>SUM(D9:Q9)</f>
        <v>8</v>
      </c>
      <c r="T9" s="27">
        <f>15-S9</f>
        <v>7</v>
      </c>
      <c r="U9" s="22">
        <v>6</v>
      </c>
      <c r="V9" s="22">
        <v>0</v>
      </c>
      <c r="W9" s="22">
        <v>0</v>
      </c>
      <c r="X9" s="22">
        <v>1</v>
      </c>
      <c r="Y9" s="22">
        <v>2</v>
      </c>
      <c r="Z9" s="22">
        <v>0</v>
      </c>
      <c r="AA9" s="22">
        <v>1</v>
      </c>
      <c r="AB9" s="22">
        <v>0</v>
      </c>
      <c r="AC9" s="22">
        <v>0</v>
      </c>
      <c r="AD9" s="22">
        <v>0</v>
      </c>
      <c r="AE9" s="22">
        <v>1</v>
      </c>
      <c r="AF9" s="67">
        <f>S9/(S9+T9)</f>
        <v>0.53333333333333333</v>
      </c>
      <c r="AG9" s="67">
        <f>SUM(D10:Q10)/60</f>
        <v>18.783333333333335</v>
      </c>
      <c r="AH9" s="67">
        <f>R9+AG9</f>
        <v>31.803333333333335</v>
      </c>
    </row>
    <row r="10" ht="14.25">
      <c r="A10" s="91"/>
      <c r="B10" s="92"/>
      <c r="C10" s="96"/>
      <c r="D10" s="11">
        <v>75</v>
      </c>
      <c r="E10" s="12">
        <v>79</v>
      </c>
      <c r="F10" s="12">
        <v>75</v>
      </c>
      <c r="G10" s="97">
        <v>52</v>
      </c>
      <c r="H10" s="97">
        <v>125</v>
      </c>
      <c r="I10" s="97">
        <v>99</v>
      </c>
      <c r="J10" s="12">
        <v>42</v>
      </c>
      <c r="K10" s="97">
        <v>1</v>
      </c>
      <c r="L10" s="12">
        <v>53</v>
      </c>
      <c r="M10" s="97">
        <v>64</v>
      </c>
      <c r="N10" s="12">
        <v>117</v>
      </c>
      <c r="O10" s="97">
        <v>34</v>
      </c>
      <c r="P10" s="12">
        <v>165</v>
      </c>
      <c r="Q10" s="98">
        <v>146</v>
      </c>
      <c r="R10" s="20"/>
      <c r="S10" s="12"/>
      <c r="T10" s="27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67"/>
      <c r="AG10" s="67"/>
      <c r="AH10" s="67"/>
    </row>
    <row r="11" ht="13.800000000000001">
      <c r="A11" s="91">
        <v>45412.5</v>
      </c>
      <c r="B11" s="92" t="s">
        <v>56</v>
      </c>
      <c r="C11" s="92">
        <v>2</v>
      </c>
      <c r="D11" s="93">
        <v>1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0</v>
      </c>
      <c r="M11" s="95">
        <v>0</v>
      </c>
      <c r="N11" s="95">
        <v>1</v>
      </c>
      <c r="O11" s="95">
        <v>1</v>
      </c>
      <c r="P11" s="95">
        <v>0</v>
      </c>
      <c r="Q11" s="94">
        <v>0</v>
      </c>
      <c r="R11" s="20">
        <v>13.33</v>
      </c>
      <c r="S11" s="12">
        <f>SUM(D11:Q11)</f>
        <v>10</v>
      </c>
      <c r="T11" s="27">
        <f>15-S11</f>
        <v>5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67">
        <f>S11/(S11+T11)</f>
        <v>0.66666666666666663</v>
      </c>
      <c r="AG11" s="67">
        <f>SUM(D12:Q12)/60</f>
        <v>12.65</v>
      </c>
      <c r="AH11" s="67">
        <f>R11+AG11</f>
        <v>25.98</v>
      </c>
      <c r="AK11" s="99">
        <v>0.3322</v>
      </c>
      <c r="AL11" s="3" t="s">
        <v>39</v>
      </c>
      <c r="AM11" s="100" t="s">
        <v>57</v>
      </c>
    </row>
    <row r="12" ht="13.800000000000001">
      <c r="A12" s="91"/>
      <c r="B12" s="92"/>
      <c r="C12" s="92"/>
      <c r="D12" s="93">
        <v>23</v>
      </c>
      <c r="E12" s="95">
        <v>77</v>
      </c>
      <c r="F12" s="95">
        <v>79</v>
      </c>
      <c r="G12" s="95">
        <v>17</v>
      </c>
      <c r="H12" s="95">
        <v>71</v>
      </c>
      <c r="I12" s="95">
        <v>35</v>
      </c>
      <c r="J12" s="95">
        <v>128</v>
      </c>
      <c r="K12" s="95">
        <v>17</v>
      </c>
      <c r="L12" s="95">
        <v>31</v>
      </c>
      <c r="M12" s="95">
        <v>141</v>
      </c>
      <c r="N12" s="95">
        <v>7</v>
      </c>
      <c r="O12" s="101">
        <v>1</v>
      </c>
      <c r="P12" s="95">
        <v>103</v>
      </c>
      <c r="Q12" s="102">
        <v>29</v>
      </c>
      <c r="R12" s="20"/>
      <c r="S12" s="12"/>
      <c r="T12" s="27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7"/>
      <c r="AG12" s="67"/>
      <c r="AH12" s="67"/>
      <c r="AK12" s="103">
        <v>0.002</v>
      </c>
      <c r="AL12" s="6" t="s">
        <v>40</v>
      </c>
      <c r="AM12" s="104" t="s">
        <v>58</v>
      </c>
    </row>
    <row r="13" ht="14.25">
      <c r="A13" s="87">
        <v>45412.5</v>
      </c>
      <c r="B13" s="88" t="s">
        <v>56</v>
      </c>
      <c r="C13" s="88">
        <v>3</v>
      </c>
      <c r="D13" s="93">
        <v>1</v>
      </c>
      <c r="E13" s="95">
        <v>0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5">
        <v>1</v>
      </c>
      <c r="P13" s="95">
        <v>1</v>
      </c>
      <c r="Q13" s="94">
        <v>2</v>
      </c>
      <c r="R13" s="20">
        <v>14.699999999999999</v>
      </c>
      <c r="S13" s="12">
        <f>SUM(D13:Q13)</f>
        <v>14</v>
      </c>
      <c r="T13" s="27">
        <f>15-S13</f>
        <v>1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67">
        <f>S13/(S13+T13)</f>
        <v>0.93333333333333335</v>
      </c>
      <c r="AG13" s="67">
        <f>SUM(D14:Q14)/60</f>
        <v>18.366666666666667</v>
      </c>
      <c r="AH13" s="67">
        <f>R13+AG13</f>
        <v>33.066666666666663</v>
      </c>
      <c r="AK13" s="103">
        <v>0.036499999999999998</v>
      </c>
      <c r="AL13" s="6" t="s">
        <v>41</v>
      </c>
      <c r="AM13" s="104" t="s">
        <v>59</v>
      </c>
    </row>
    <row r="14" ht="14.25">
      <c r="A14" s="91"/>
      <c r="B14" s="92"/>
      <c r="C14" s="92"/>
      <c r="D14" s="11">
        <v>3</v>
      </c>
      <c r="E14" s="12">
        <v>127</v>
      </c>
      <c r="F14" s="12">
        <v>10</v>
      </c>
      <c r="G14" s="12">
        <v>123</v>
      </c>
      <c r="H14" s="12">
        <v>125</v>
      </c>
      <c r="I14" s="12">
        <v>22</v>
      </c>
      <c r="J14" s="12">
        <v>183</v>
      </c>
      <c r="K14" s="12">
        <v>86</v>
      </c>
      <c r="L14" s="12">
        <v>103</v>
      </c>
      <c r="M14" s="12">
        <v>40</v>
      </c>
      <c r="N14" s="12">
        <v>65</v>
      </c>
      <c r="O14" s="12">
        <v>85</v>
      </c>
      <c r="P14" s="12">
        <v>107</v>
      </c>
      <c r="Q14" s="27">
        <v>23</v>
      </c>
      <c r="R14" s="20"/>
      <c r="S14" s="12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7"/>
      <c r="AG14" s="67"/>
      <c r="AH14" s="67"/>
      <c r="AI14" s="6">
        <f>SUM(AH9:AH14)</f>
        <v>90.849999999999994</v>
      </c>
      <c r="AJ14" s="6">
        <f>AVERAGE(AF9:AF14)*30</f>
        <v>21.333333333333336</v>
      </c>
      <c r="AK14" s="103">
        <v>0.073300000000000004</v>
      </c>
      <c r="AL14" s="6" t="s">
        <v>42</v>
      </c>
      <c r="AM14" s="104" t="s">
        <v>60</v>
      </c>
    </row>
    <row r="15" ht="14.25">
      <c r="A15" s="87">
        <v>45416.357638888891</v>
      </c>
      <c r="B15" s="88" t="s">
        <v>61</v>
      </c>
      <c r="C15" s="88">
        <v>1</v>
      </c>
      <c r="D15" s="93">
        <v>0</v>
      </c>
      <c r="E15" s="95">
        <v>1</v>
      </c>
      <c r="F15" s="95">
        <v>1</v>
      </c>
      <c r="G15" s="95">
        <v>1</v>
      </c>
      <c r="H15" s="95">
        <v>1</v>
      </c>
      <c r="I15" s="95">
        <v>1</v>
      </c>
      <c r="J15" s="95">
        <v>1</v>
      </c>
      <c r="K15" s="95">
        <v>0</v>
      </c>
      <c r="L15" s="95">
        <v>1</v>
      </c>
      <c r="M15" s="95">
        <v>1</v>
      </c>
      <c r="N15" s="95">
        <v>1</v>
      </c>
      <c r="O15" s="95">
        <v>1</v>
      </c>
      <c r="P15" s="95">
        <v>1</v>
      </c>
      <c r="Q15" s="94">
        <v>2</v>
      </c>
      <c r="R15" s="21">
        <v>12</v>
      </c>
      <c r="S15" s="89">
        <f>SUM(D15:Q15)</f>
        <v>13</v>
      </c>
      <c r="T15" s="22">
        <f>15-S15</f>
        <v>2</v>
      </c>
      <c r="U15" s="22">
        <v>3</v>
      </c>
      <c r="V15" s="23">
        <v>0</v>
      </c>
      <c r="W15" s="23">
        <v>0</v>
      </c>
      <c r="X15" s="23">
        <v>1</v>
      </c>
      <c r="Y15" s="23">
        <v>0</v>
      </c>
      <c r="Z15" s="23">
        <v>0</v>
      </c>
      <c r="AA15" s="23">
        <v>2</v>
      </c>
      <c r="AB15" s="23">
        <v>0</v>
      </c>
      <c r="AC15" s="23">
        <v>0</v>
      </c>
      <c r="AD15" s="23">
        <v>0</v>
      </c>
      <c r="AE15" s="23">
        <v>1</v>
      </c>
      <c r="AF15" s="66">
        <f>S15/(S15+T15)</f>
        <v>0.8666666666666667</v>
      </c>
      <c r="AG15" s="66">
        <f>SUM(D16:Q16)/60</f>
        <v>20.683333333333334</v>
      </c>
      <c r="AH15" s="66">
        <f>R15+AG15</f>
        <v>32.683333333333337</v>
      </c>
      <c r="AI15" s="6"/>
      <c r="AK15" s="103">
        <v>0.083000000000000004</v>
      </c>
      <c r="AL15" s="6" t="s">
        <v>43</v>
      </c>
      <c r="AM15" s="104" t="s">
        <v>62</v>
      </c>
    </row>
    <row r="16" ht="14.25">
      <c r="A16" s="91"/>
      <c r="B16" s="92"/>
      <c r="C16" s="92"/>
      <c r="D16" s="11">
        <v>234</v>
      </c>
      <c r="E16" s="12">
        <v>20</v>
      </c>
      <c r="F16" s="12">
        <v>36</v>
      </c>
      <c r="G16" s="12">
        <v>156</v>
      </c>
      <c r="H16" s="12">
        <v>117</v>
      </c>
      <c r="I16" s="12">
        <v>0</v>
      </c>
      <c r="J16" s="12">
        <v>127</v>
      </c>
      <c r="K16" s="12">
        <v>121</v>
      </c>
      <c r="L16" s="12">
        <v>17</v>
      </c>
      <c r="M16" s="12">
        <v>123</v>
      </c>
      <c r="N16" s="6">
        <v>131</v>
      </c>
      <c r="O16" s="12">
        <v>0</v>
      </c>
      <c r="P16" s="12">
        <v>1</v>
      </c>
      <c r="Q16" s="12">
        <v>158</v>
      </c>
      <c r="R16" s="20"/>
      <c r="S16" s="93"/>
      <c r="T16" s="94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0"/>
      <c r="AG16" s="20"/>
      <c r="AH16" s="20"/>
      <c r="AI16" s="6"/>
      <c r="AK16" s="103">
        <v>0.0073000000000000001</v>
      </c>
      <c r="AL16" s="6" t="s">
        <v>44</v>
      </c>
      <c r="AM16" s="104" t="s">
        <v>63</v>
      </c>
    </row>
    <row r="17" ht="14.25">
      <c r="A17" s="87">
        <v>45416.399305555555</v>
      </c>
      <c r="B17" s="88" t="s">
        <v>61</v>
      </c>
      <c r="C17" s="88">
        <v>2</v>
      </c>
      <c r="D17" s="93">
        <v>1</v>
      </c>
      <c r="E17" s="95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1</v>
      </c>
      <c r="O17" s="95">
        <v>0</v>
      </c>
      <c r="P17" s="95">
        <v>0</v>
      </c>
      <c r="Q17" s="94">
        <v>1</v>
      </c>
      <c r="R17" s="21">
        <v>12</v>
      </c>
      <c r="S17" s="89">
        <f>SUM(D17:Q17)</f>
        <v>12</v>
      </c>
      <c r="T17" s="22">
        <f>15-S17</f>
        <v>3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66">
        <f>S17/(S17+T17)</f>
        <v>0.80000000000000004</v>
      </c>
      <c r="AG17" s="66">
        <f>SUM(D18:Q18)/60</f>
        <v>21.683333333333334</v>
      </c>
      <c r="AH17" s="66">
        <f>R17+AG17</f>
        <v>33.683333333333337</v>
      </c>
      <c r="AI17" s="6"/>
      <c r="AK17" s="103">
        <v>0.069900000000000004</v>
      </c>
      <c r="AL17" s="6" t="s">
        <v>45</v>
      </c>
      <c r="AM17" s="104" t="s">
        <v>64</v>
      </c>
    </row>
    <row r="18" ht="14.25">
      <c r="A18" s="91"/>
      <c r="B18" s="92"/>
      <c r="C18" s="92"/>
      <c r="D18" s="11">
        <v>26</v>
      </c>
      <c r="E18" s="12">
        <v>152</v>
      </c>
      <c r="F18" s="12">
        <v>34</v>
      </c>
      <c r="G18" s="12">
        <v>122</v>
      </c>
      <c r="H18" s="12">
        <v>160</v>
      </c>
      <c r="I18" s="12">
        <v>61</v>
      </c>
      <c r="J18" s="12">
        <v>61</v>
      </c>
      <c r="K18" s="12">
        <v>117</v>
      </c>
      <c r="L18" s="12">
        <v>38</v>
      </c>
      <c r="M18" s="12">
        <v>57</v>
      </c>
      <c r="N18" s="95">
        <v>24</v>
      </c>
      <c r="O18" s="12">
        <v>171</v>
      </c>
      <c r="P18" s="12">
        <v>114</v>
      </c>
      <c r="Q18" s="27">
        <v>164</v>
      </c>
      <c r="R18" s="20"/>
      <c r="S18" s="93"/>
      <c r="T18" s="94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0"/>
      <c r="AG18" s="20"/>
      <c r="AH18" s="20"/>
      <c r="AI18" s="6"/>
      <c r="AK18" s="103">
        <v>0.0073000000000000001</v>
      </c>
      <c r="AL18" s="6" t="s">
        <v>46</v>
      </c>
      <c r="AM18" s="104" t="s">
        <v>65</v>
      </c>
    </row>
    <row r="19" ht="14.25">
      <c r="A19" s="87">
        <v>45416.024305555555</v>
      </c>
      <c r="B19" s="88" t="s">
        <v>61</v>
      </c>
      <c r="C19" s="88">
        <v>3</v>
      </c>
      <c r="D19" s="93">
        <v>1</v>
      </c>
      <c r="E19" s="95">
        <v>1</v>
      </c>
      <c r="F19" s="95">
        <v>1</v>
      </c>
      <c r="G19" s="95">
        <v>1</v>
      </c>
      <c r="H19" s="95">
        <v>0</v>
      </c>
      <c r="I19" s="95">
        <v>1</v>
      </c>
      <c r="J19" s="95">
        <v>1</v>
      </c>
      <c r="K19" s="95">
        <v>1</v>
      </c>
      <c r="L19" s="95">
        <v>1</v>
      </c>
      <c r="M19" s="95">
        <v>1</v>
      </c>
      <c r="N19" s="95">
        <v>1</v>
      </c>
      <c r="O19" s="95">
        <v>1</v>
      </c>
      <c r="P19" s="95">
        <v>1</v>
      </c>
      <c r="Q19" s="94">
        <v>0</v>
      </c>
      <c r="R19" s="21">
        <v>10</v>
      </c>
      <c r="S19" s="89">
        <f>SUM(D19:Q19)</f>
        <v>12</v>
      </c>
      <c r="T19" s="22">
        <f>15-S19</f>
        <v>3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66">
        <f>S19/(S19+T19)</f>
        <v>0.80000000000000004</v>
      </c>
      <c r="AG19" s="66">
        <f>SUM(D20:Q20)/60</f>
        <v>17.383333333333333</v>
      </c>
      <c r="AH19" s="66">
        <f>R19+AG19</f>
        <v>27.383333333333333</v>
      </c>
      <c r="AI19" s="6"/>
      <c r="AK19" s="103">
        <v>0.068900000000000003</v>
      </c>
      <c r="AL19" s="6" t="s">
        <v>47</v>
      </c>
      <c r="AM19" s="104" t="s">
        <v>66</v>
      </c>
    </row>
    <row r="20" ht="14.25">
      <c r="A20" s="91"/>
      <c r="B20" s="92"/>
      <c r="C20" s="92"/>
      <c r="D20" s="93">
        <v>47</v>
      </c>
      <c r="E20" s="95">
        <v>133</v>
      </c>
      <c r="F20" s="95">
        <v>83</v>
      </c>
      <c r="G20" s="95">
        <v>112</v>
      </c>
      <c r="H20" s="95">
        <v>87</v>
      </c>
      <c r="I20" s="95">
        <v>14</v>
      </c>
      <c r="J20" s="95">
        <v>25</v>
      </c>
      <c r="K20" s="95">
        <v>111</v>
      </c>
      <c r="L20" s="95">
        <v>1</v>
      </c>
      <c r="M20" s="95">
        <v>156</v>
      </c>
      <c r="N20" s="95">
        <v>102</v>
      </c>
      <c r="O20" s="95">
        <v>34</v>
      </c>
      <c r="P20" s="95">
        <v>46</v>
      </c>
      <c r="Q20" s="94">
        <v>92</v>
      </c>
      <c r="R20" s="20"/>
      <c r="S20" s="93"/>
      <c r="T20" s="94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0"/>
      <c r="AG20" s="20"/>
      <c r="AH20" s="20"/>
      <c r="AI20" s="6">
        <f>SUM(AH15:AH20)</f>
        <v>93.75</v>
      </c>
      <c r="AJ20" s="6">
        <f>AVERAGE(AF15:AF20)*30</f>
        <v>24.666666666666668</v>
      </c>
      <c r="AK20" s="103">
        <v>0.055199999999999999</v>
      </c>
      <c r="AL20" s="6" t="s">
        <v>48</v>
      </c>
      <c r="AM20" s="104" t="s">
        <v>67</v>
      </c>
    </row>
    <row r="21" ht="14.25">
      <c r="A21" s="87">
        <v>45418.357638888891</v>
      </c>
      <c r="B21" s="88" t="s">
        <v>68</v>
      </c>
      <c r="C21" s="88">
        <v>1</v>
      </c>
      <c r="D21" s="93">
        <v>1</v>
      </c>
      <c r="E21" s="95">
        <v>1</v>
      </c>
      <c r="F21" s="95">
        <v>1</v>
      </c>
      <c r="G21" s="95">
        <v>1</v>
      </c>
      <c r="H21" s="95">
        <v>1</v>
      </c>
      <c r="I21" s="95">
        <v>1</v>
      </c>
      <c r="J21" s="95">
        <v>0</v>
      </c>
      <c r="K21" s="95">
        <v>0</v>
      </c>
      <c r="L21" s="95">
        <v>1</v>
      </c>
      <c r="M21" s="95">
        <v>1</v>
      </c>
      <c r="N21" s="95">
        <v>1</v>
      </c>
      <c r="O21" s="95">
        <v>0</v>
      </c>
      <c r="P21" s="95">
        <v>0</v>
      </c>
      <c r="Q21" s="94">
        <v>0</v>
      </c>
      <c r="R21" s="21">
        <v>0</v>
      </c>
      <c r="S21" s="89">
        <f>SUM(D21:Q21)</f>
        <v>9</v>
      </c>
      <c r="T21" s="22">
        <f>15-S21</f>
        <v>6</v>
      </c>
      <c r="U21" s="22">
        <v>4</v>
      </c>
      <c r="V21" s="23">
        <v>0</v>
      </c>
      <c r="W21" s="23">
        <v>0</v>
      </c>
      <c r="X21" s="23">
        <v>2</v>
      </c>
      <c r="Y21" s="23">
        <v>1</v>
      </c>
      <c r="Z21" s="23">
        <v>0</v>
      </c>
      <c r="AA21" s="23">
        <v>3</v>
      </c>
      <c r="AB21" s="23">
        <v>0</v>
      </c>
      <c r="AC21" s="23">
        <v>0</v>
      </c>
      <c r="AD21" s="23">
        <v>2</v>
      </c>
      <c r="AE21" s="23">
        <v>2</v>
      </c>
      <c r="AF21" s="66">
        <f>S21/(S21+T21)</f>
        <v>0.59999999999999998</v>
      </c>
      <c r="AG21" s="66">
        <f>SUM(D22:Q22)/60</f>
        <v>31.399999999999999</v>
      </c>
      <c r="AH21" s="66">
        <f>R21+AG21</f>
        <v>31.399999999999999</v>
      </c>
      <c r="AI21" s="6"/>
      <c r="AJ21" s="6"/>
      <c r="AK21" s="105">
        <v>0.26379999999999998</v>
      </c>
      <c r="AL21" s="12" t="s">
        <v>49</v>
      </c>
      <c r="AM21" s="106" t="s">
        <v>69</v>
      </c>
    </row>
    <row r="22" ht="14.25">
      <c r="A22" s="91"/>
      <c r="B22" s="92"/>
      <c r="C22" s="92"/>
      <c r="D22" s="93">
        <v>153</v>
      </c>
      <c r="E22" s="95">
        <v>205</v>
      </c>
      <c r="F22" s="101">
        <v>130</v>
      </c>
      <c r="G22" s="95">
        <v>270</v>
      </c>
      <c r="H22" s="95">
        <v>283</v>
      </c>
      <c r="I22" s="95">
        <v>45</v>
      </c>
      <c r="J22" s="95">
        <v>212</v>
      </c>
      <c r="K22" s="95">
        <v>108</v>
      </c>
      <c r="L22" s="95">
        <v>13</v>
      </c>
      <c r="M22" s="95">
        <v>22</v>
      </c>
      <c r="N22" s="95">
        <v>147</v>
      </c>
      <c r="O22" s="95">
        <v>144</v>
      </c>
      <c r="P22" s="101">
        <v>31</v>
      </c>
      <c r="Q22" s="94">
        <v>121</v>
      </c>
      <c r="R22" s="20"/>
      <c r="S22" s="93"/>
      <c r="T22" s="94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0"/>
      <c r="AG22" s="20"/>
      <c r="AH22" s="20"/>
      <c r="AI22" s="6"/>
      <c r="AJ22" s="6"/>
      <c r="AK22" s="6"/>
      <c r="AL22" s="107"/>
    </row>
    <row r="23" ht="14.25">
      <c r="A23" s="87">
        <v>45418.357638888891</v>
      </c>
      <c r="B23" s="88" t="s">
        <v>68</v>
      </c>
      <c r="C23" s="88">
        <v>2</v>
      </c>
      <c r="D23" s="93">
        <v>0</v>
      </c>
      <c r="E23" s="95">
        <v>1</v>
      </c>
      <c r="F23" s="95">
        <v>1</v>
      </c>
      <c r="G23" s="95">
        <v>1</v>
      </c>
      <c r="H23" s="95">
        <v>1</v>
      </c>
      <c r="I23" s="95">
        <v>1</v>
      </c>
      <c r="J23" s="95">
        <v>1</v>
      </c>
      <c r="K23" s="95">
        <v>0</v>
      </c>
      <c r="L23" s="95">
        <v>1</v>
      </c>
      <c r="M23" s="95">
        <v>1</v>
      </c>
      <c r="N23" s="95">
        <v>1</v>
      </c>
      <c r="O23" s="95">
        <v>1</v>
      </c>
      <c r="P23" s="95">
        <v>0</v>
      </c>
      <c r="Q23" s="94">
        <v>0</v>
      </c>
      <c r="R23" s="21">
        <v>0</v>
      </c>
      <c r="S23" s="89">
        <f>SUM(D23:Q23)</f>
        <v>10</v>
      </c>
      <c r="T23" s="22">
        <f>15-S23</f>
        <v>5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66">
        <f>S23/(S23+T23)</f>
        <v>0.66666666666666663</v>
      </c>
      <c r="AG23" s="66">
        <f>SUM(D24:Q24)/60</f>
        <v>22.883333333333333</v>
      </c>
      <c r="AH23" s="66">
        <f>R23+AG23</f>
        <v>22.883333333333333</v>
      </c>
      <c r="AI23" s="6"/>
      <c r="AJ23" s="6"/>
    </row>
    <row r="24" ht="14.25">
      <c r="A24" s="91"/>
      <c r="B24" s="92"/>
      <c r="C24" s="92"/>
      <c r="D24" s="93">
        <v>312</v>
      </c>
      <c r="E24" s="95">
        <v>127</v>
      </c>
      <c r="F24" s="95">
        <v>79</v>
      </c>
      <c r="G24" s="95">
        <v>44</v>
      </c>
      <c r="H24" s="95">
        <v>158</v>
      </c>
      <c r="I24" s="95">
        <v>0</v>
      </c>
      <c r="J24" s="95">
        <v>73</v>
      </c>
      <c r="K24" s="95">
        <v>84</v>
      </c>
      <c r="L24" s="95">
        <v>56</v>
      </c>
      <c r="M24" s="95">
        <v>64</v>
      </c>
      <c r="N24" s="95">
        <v>96</v>
      </c>
      <c r="O24" s="95">
        <v>103</v>
      </c>
      <c r="P24" s="95">
        <v>60</v>
      </c>
      <c r="Q24" s="94">
        <v>117</v>
      </c>
      <c r="R24" s="20"/>
      <c r="S24" s="93"/>
      <c r="T24" s="94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0"/>
      <c r="AG24" s="20"/>
      <c r="AH24" s="20"/>
      <c r="AI24" s="6"/>
      <c r="AJ24" s="6"/>
    </row>
    <row r="25" ht="14.25">
      <c r="A25" s="87">
        <v>45418.357638888891</v>
      </c>
      <c r="B25" s="88" t="s">
        <v>68</v>
      </c>
      <c r="C25" s="88">
        <v>3</v>
      </c>
      <c r="D25" s="93">
        <v>1</v>
      </c>
      <c r="E25" s="95">
        <v>1</v>
      </c>
      <c r="F25" s="95">
        <v>0</v>
      </c>
      <c r="G25" s="95">
        <v>0</v>
      </c>
      <c r="H25" s="95">
        <v>1</v>
      </c>
      <c r="I25" s="95">
        <v>1</v>
      </c>
      <c r="J25" s="95">
        <v>1</v>
      </c>
      <c r="K25" s="95">
        <v>0</v>
      </c>
      <c r="L25" s="95">
        <v>0</v>
      </c>
      <c r="M25" s="95">
        <v>1</v>
      </c>
      <c r="N25" s="95">
        <v>1</v>
      </c>
      <c r="O25" s="95">
        <v>1</v>
      </c>
      <c r="P25" s="95">
        <v>1</v>
      </c>
      <c r="Q25" s="94">
        <v>0</v>
      </c>
      <c r="R25" s="21">
        <v>0</v>
      </c>
      <c r="S25" s="89">
        <f>SUM(D25:Q25)</f>
        <v>9</v>
      </c>
      <c r="T25" s="22">
        <f>15-S25</f>
        <v>6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66">
        <f>S25/(S25+T25)</f>
        <v>0.59999999999999998</v>
      </c>
      <c r="AG25" s="66">
        <f>SUM(D26:Q26)/60</f>
        <v>25.183333333333334</v>
      </c>
      <c r="AH25" s="66">
        <f>R25+AG25</f>
        <v>25.183333333333334</v>
      </c>
      <c r="AI25" s="6"/>
      <c r="AJ25" s="6"/>
    </row>
    <row r="26" ht="14.25">
      <c r="A26" s="91"/>
      <c r="B26" s="92"/>
      <c r="C26" s="92"/>
      <c r="D26" s="93">
        <v>27</v>
      </c>
      <c r="E26" s="95">
        <v>130</v>
      </c>
      <c r="F26" s="95">
        <v>15</v>
      </c>
      <c r="G26" s="95">
        <v>205</v>
      </c>
      <c r="H26" s="95">
        <v>98</v>
      </c>
      <c r="I26" s="95">
        <v>73</v>
      </c>
      <c r="J26" s="86">
        <v>158</v>
      </c>
      <c r="K26" s="95">
        <v>83</v>
      </c>
      <c r="L26" s="95">
        <v>214</v>
      </c>
      <c r="M26" s="95">
        <v>101</v>
      </c>
      <c r="N26" s="95">
        <v>167</v>
      </c>
      <c r="O26" s="95">
        <v>15</v>
      </c>
      <c r="P26" s="95">
        <v>74</v>
      </c>
      <c r="Q26" s="94">
        <v>151</v>
      </c>
      <c r="R26" s="20"/>
      <c r="S26" s="93"/>
      <c r="T26" s="94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0"/>
      <c r="AG26" s="20"/>
      <c r="AH26" s="20"/>
      <c r="AI26" s="6">
        <f>SUM(AH21:AH26)</f>
        <v>79.466666666666669</v>
      </c>
      <c r="AJ26" s="6">
        <f>AVERAGE(AF21:AF26)*30</f>
        <v>18.666666666666668</v>
      </c>
    </row>
    <row r="27" ht="14.25">
      <c r="A27" s="87">
        <v>45419.440972222219</v>
      </c>
      <c r="B27" s="88" t="s">
        <v>70</v>
      </c>
      <c r="C27" s="88">
        <v>1</v>
      </c>
      <c r="D27" s="93">
        <v>0</v>
      </c>
      <c r="E27" s="95">
        <v>1</v>
      </c>
      <c r="F27" s="95">
        <v>1</v>
      </c>
      <c r="G27" s="95">
        <v>1</v>
      </c>
      <c r="H27" s="95">
        <v>1</v>
      </c>
      <c r="I27" s="95">
        <v>1</v>
      </c>
      <c r="J27" s="95">
        <v>0</v>
      </c>
      <c r="K27" s="95">
        <v>1</v>
      </c>
      <c r="L27" s="95">
        <v>1</v>
      </c>
      <c r="M27" s="95">
        <v>0</v>
      </c>
      <c r="N27" s="95">
        <v>1</v>
      </c>
      <c r="O27" s="95">
        <v>1</v>
      </c>
      <c r="P27" s="95">
        <v>1</v>
      </c>
      <c r="Q27" s="94">
        <v>0</v>
      </c>
      <c r="R27" s="21">
        <v>0</v>
      </c>
      <c r="S27" s="89">
        <f>SUM(D27:Q27)</f>
        <v>10</v>
      </c>
      <c r="T27" s="22">
        <f>15-S27</f>
        <v>5</v>
      </c>
      <c r="U27" s="23">
        <v>3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2</v>
      </c>
      <c r="AB27" s="23">
        <v>0</v>
      </c>
      <c r="AC27" s="23">
        <v>0</v>
      </c>
      <c r="AD27" s="23">
        <v>1</v>
      </c>
      <c r="AE27" s="23">
        <v>2</v>
      </c>
      <c r="AF27" s="66">
        <f>S27/(S27+T27)</f>
        <v>0.66666666666666663</v>
      </c>
      <c r="AG27" s="66">
        <f>SUM(D28:Q28)/60</f>
        <v>27.683333333333334</v>
      </c>
      <c r="AH27" s="66">
        <f>R27+AG27</f>
        <v>27.683333333333334</v>
      </c>
      <c r="AI27" s="6"/>
      <c r="AJ27" s="6"/>
    </row>
    <row r="28" ht="14.25">
      <c r="A28" s="91"/>
      <c r="B28" s="92"/>
      <c r="C28" s="92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6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0"/>
      <c r="S28" s="93"/>
      <c r="T28" s="94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0"/>
      <c r="AG28" s="20"/>
      <c r="AH28" s="20"/>
      <c r="AI28" s="6"/>
      <c r="AJ28" s="6"/>
    </row>
    <row r="29" ht="14.25">
      <c r="A29" s="87">
        <v>45419.440972222219</v>
      </c>
      <c r="B29" s="88" t="s">
        <v>70</v>
      </c>
      <c r="C29" s="88">
        <v>2</v>
      </c>
      <c r="D29" s="93">
        <v>1</v>
      </c>
      <c r="E29" s="95">
        <v>0</v>
      </c>
      <c r="F29" s="95">
        <v>1</v>
      </c>
      <c r="G29" s="95">
        <v>0</v>
      </c>
      <c r="H29" s="95">
        <v>1</v>
      </c>
      <c r="I29" s="95">
        <v>1</v>
      </c>
      <c r="J29" s="95">
        <v>0</v>
      </c>
      <c r="K29" s="95">
        <v>1</v>
      </c>
      <c r="L29" s="95">
        <v>1</v>
      </c>
      <c r="M29" s="95">
        <v>1</v>
      </c>
      <c r="N29" s="95">
        <v>1</v>
      </c>
      <c r="O29" s="95">
        <v>1</v>
      </c>
      <c r="P29" s="95">
        <v>1</v>
      </c>
      <c r="Q29" s="94">
        <v>1</v>
      </c>
      <c r="R29" s="21">
        <v>0</v>
      </c>
      <c r="S29" s="2">
        <f>SUM(D29:Q29)</f>
        <v>11</v>
      </c>
      <c r="T29" s="23">
        <f>15-S29</f>
        <v>4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1">
        <f>S29/(S29+T29)</f>
        <v>0.73333333333333328</v>
      </c>
      <c r="AG29" s="21">
        <f>SUM(D30:Q30)/60</f>
        <v>30.699999999999999</v>
      </c>
      <c r="AH29" s="21">
        <f>R29+AG29</f>
        <v>30.699999999999999</v>
      </c>
      <c r="AI29" s="6"/>
      <c r="AJ29" s="6"/>
    </row>
    <row r="30" ht="14.25">
      <c r="A30" s="91"/>
      <c r="B30" s="92"/>
      <c r="C30" s="92"/>
      <c r="D30" s="93">
        <v>91</v>
      </c>
      <c r="E30" s="95">
        <v>272</v>
      </c>
      <c r="F30" s="95">
        <v>36</v>
      </c>
      <c r="G30" s="95">
        <v>230</v>
      </c>
      <c r="H30" s="95">
        <v>34</v>
      </c>
      <c r="I30" s="95">
        <v>193</v>
      </c>
      <c r="J30" s="101">
        <v>337</v>
      </c>
      <c r="K30" s="95">
        <v>151</v>
      </c>
      <c r="L30" s="95">
        <v>129</v>
      </c>
      <c r="M30" s="95">
        <v>20</v>
      </c>
      <c r="N30" s="95">
        <v>118</v>
      </c>
      <c r="O30" s="95">
        <v>34</v>
      </c>
      <c r="P30" s="95">
        <v>62</v>
      </c>
      <c r="Q30" s="94">
        <v>135</v>
      </c>
      <c r="R30" s="20"/>
      <c r="S30" s="93"/>
      <c r="T30" s="94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0"/>
      <c r="AG30" s="20"/>
      <c r="AH30" s="20"/>
      <c r="AI30" s="6"/>
      <c r="AJ30" s="6"/>
    </row>
    <row r="31" ht="14.25">
      <c r="A31" s="87">
        <v>45425.440972222219</v>
      </c>
      <c r="B31" s="88" t="s">
        <v>70</v>
      </c>
      <c r="C31" s="88">
        <v>3</v>
      </c>
      <c r="D31" s="93">
        <v>1</v>
      </c>
      <c r="E31" s="95">
        <v>1</v>
      </c>
      <c r="F31" s="95">
        <v>1</v>
      </c>
      <c r="G31" s="95">
        <v>1</v>
      </c>
      <c r="H31" s="95">
        <v>1</v>
      </c>
      <c r="I31" s="95">
        <v>0</v>
      </c>
      <c r="J31" s="95">
        <v>1</v>
      </c>
      <c r="K31" s="95">
        <v>1</v>
      </c>
      <c r="L31" s="95">
        <v>1</v>
      </c>
      <c r="M31" s="95">
        <v>1</v>
      </c>
      <c r="N31" s="95">
        <v>1</v>
      </c>
      <c r="O31" s="95">
        <v>0</v>
      </c>
      <c r="P31" s="95">
        <v>0</v>
      </c>
      <c r="Q31" s="94">
        <v>0</v>
      </c>
      <c r="R31" s="21">
        <v>0</v>
      </c>
      <c r="S31" s="2">
        <f>SUM(D31:Q31)</f>
        <v>10</v>
      </c>
      <c r="T31" s="23">
        <f>15-S31</f>
        <v>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1">
        <f>S31/(S31+T31)</f>
        <v>0.66666666666666663</v>
      </c>
      <c r="AG31" s="21">
        <f>SUM(D32:Q32)/60</f>
        <v>32.483333333333334</v>
      </c>
      <c r="AH31" s="21">
        <f>R31+AG31</f>
        <v>32.483333333333334</v>
      </c>
      <c r="AI31" s="6"/>
      <c r="AJ31" s="6"/>
    </row>
    <row r="32" ht="14.25">
      <c r="A32" s="91"/>
      <c r="B32" s="92"/>
      <c r="C32" s="92"/>
      <c r="D32" s="93">
        <v>98</v>
      </c>
      <c r="E32" s="95">
        <v>117</v>
      </c>
      <c r="F32" s="95">
        <v>74</v>
      </c>
      <c r="G32" s="95">
        <v>27</v>
      </c>
      <c r="H32" s="95">
        <v>64</v>
      </c>
      <c r="I32" s="95">
        <v>301</v>
      </c>
      <c r="J32" s="95">
        <v>283</v>
      </c>
      <c r="K32" s="95">
        <v>88</v>
      </c>
      <c r="L32" s="95">
        <v>46</v>
      </c>
      <c r="M32" s="95">
        <v>512</v>
      </c>
      <c r="N32" s="95">
        <v>77</v>
      </c>
      <c r="O32" s="95">
        <v>109</v>
      </c>
      <c r="P32" s="95">
        <v>52</v>
      </c>
      <c r="Q32" s="94">
        <v>101</v>
      </c>
      <c r="R32" s="20"/>
      <c r="S32" s="93"/>
      <c r="T32" s="94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0"/>
      <c r="AG32" s="20"/>
      <c r="AH32" s="20"/>
      <c r="AI32" s="6">
        <f>SUM(AH27:AH32)</f>
        <v>90.866666666666674</v>
      </c>
      <c r="AJ32" s="6">
        <f>AVERAGE(AF27:AF32)*30</f>
        <v>20.666666666666664</v>
      </c>
    </row>
    <row r="33" ht="14.25">
      <c r="A33" s="87">
        <v>45423.440972222219</v>
      </c>
      <c r="B33" s="88" t="s">
        <v>71</v>
      </c>
      <c r="C33" s="88">
        <v>1</v>
      </c>
      <c r="D33" s="93">
        <v>1</v>
      </c>
      <c r="E33" s="95">
        <v>0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0</v>
      </c>
      <c r="O33" s="95">
        <v>1</v>
      </c>
      <c r="P33" s="95">
        <v>0</v>
      </c>
      <c r="Q33" s="94">
        <v>0</v>
      </c>
      <c r="R33" s="21">
        <v>0</v>
      </c>
      <c r="S33" s="2">
        <f>SUM(D33:Q33)</f>
        <v>10</v>
      </c>
      <c r="T33" s="23">
        <f>15-S33</f>
        <v>5</v>
      </c>
      <c r="U33" s="23">
        <v>3</v>
      </c>
      <c r="V33" s="23">
        <v>0</v>
      </c>
      <c r="W33" s="23">
        <v>0</v>
      </c>
      <c r="X33" s="23">
        <v>2</v>
      </c>
      <c r="Y33" s="23">
        <v>0</v>
      </c>
      <c r="Z33" s="23">
        <v>0</v>
      </c>
      <c r="AA33" s="23">
        <v>1</v>
      </c>
      <c r="AB33" s="23">
        <v>0</v>
      </c>
      <c r="AC33" s="23">
        <v>0</v>
      </c>
      <c r="AD33" s="23">
        <v>2</v>
      </c>
      <c r="AE33" s="23">
        <v>2</v>
      </c>
      <c r="AF33" s="21">
        <f>S33/(S33+T33)</f>
        <v>0.66666666666666663</v>
      </c>
      <c r="AG33" s="21">
        <f>SUM(D34:Q34)/60</f>
        <v>18.966666666666665</v>
      </c>
      <c r="AH33" s="21">
        <f>R33+AG33</f>
        <v>18.966666666666665</v>
      </c>
      <c r="AI33" s="6"/>
      <c r="AJ33" s="6"/>
    </row>
    <row r="34" ht="14.25">
      <c r="A34" s="91"/>
      <c r="B34" s="92"/>
      <c r="C34" s="92"/>
      <c r="D34" s="93">
        <v>203</v>
      </c>
      <c r="E34" s="95">
        <v>48</v>
      </c>
      <c r="F34" s="95">
        <v>152</v>
      </c>
      <c r="G34" s="95">
        <v>48</v>
      </c>
      <c r="H34" s="95">
        <v>54</v>
      </c>
      <c r="I34" s="95">
        <v>13</v>
      </c>
      <c r="J34" s="95">
        <v>5</v>
      </c>
      <c r="K34" s="95">
        <v>3</v>
      </c>
      <c r="L34" s="95">
        <v>140</v>
      </c>
      <c r="M34" s="95">
        <v>1</v>
      </c>
      <c r="N34" s="95">
        <v>233</v>
      </c>
      <c r="O34" s="95">
        <v>2</v>
      </c>
      <c r="P34" s="95">
        <v>52</v>
      </c>
      <c r="Q34" s="94">
        <v>184</v>
      </c>
      <c r="R34" s="20"/>
      <c r="S34" s="93"/>
      <c r="T34" s="94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0"/>
      <c r="AG34" s="20"/>
      <c r="AH34" s="20"/>
      <c r="AI34" s="6"/>
      <c r="AJ34" s="6"/>
    </row>
    <row r="35" ht="14.25">
      <c r="A35" s="87">
        <v>45425.440972222219</v>
      </c>
      <c r="B35" s="88" t="s">
        <v>71</v>
      </c>
      <c r="C35" s="88">
        <v>2</v>
      </c>
      <c r="D35" s="93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0</v>
      </c>
      <c r="L35" s="95">
        <v>0</v>
      </c>
      <c r="M35" s="95">
        <v>1</v>
      </c>
      <c r="N35" s="95">
        <v>1</v>
      </c>
      <c r="O35" s="95">
        <v>0</v>
      </c>
      <c r="P35" s="95">
        <v>3</v>
      </c>
      <c r="Q35" s="94"/>
      <c r="R35" s="21">
        <v>0</v>
      </c>
      <c r="S35" s="2">
        <f>SUM(D35:Q35)</f>
        <v>12</v>
      </c>
      <c r="T35" s="23">
        <f>15-S35</f>
        <v>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1">
        <f>S35/(S35+T35)</f>
        <v>0.80000000000000004</v>
      </c>
      <c r="AG35" s="21">
        <f>SUM(D36:Q36)/60</f>
        <v>24.383333333333333</v>
      </c>
      <c r="AH35" s="21">
        <f>R35+AG35</f>
        <v>24.383333333333333</v>
      </c>
      <c r="AI35" s="6"/>
      <c r="AJ35" s="6"/>
    </row>
    <row r="36" ht="14.25">
      <c r="A36" s="91"/>
      <c r="B36" s="92"/>
      <c r="C36" s="92"/>
      <c r="D36" s="93">
        <v>184</v>
      </c>
      <c r="E36" s="95">
        <v>2</v>
      </c>
      <c r="F36" s="95">
        <v>68</v>
      </c>
      <c r="G36" s="95">
        <v>7</v>
      </c>
      <c r="H36" s="95">
        <v>70</v>
      </c>
      <c r="I36" s="95">
        <v>157</v>
      </c>
      <c r="J36" s="95">
        <v>42</v>
      </c>
      <c r="K36" s="95">
        <v>82</v>
      </c>
      <c r="L36" s="95">
        <v>298</v>
      </c>
      <c r="M36" s="95">
        <v>40</v>
      </c>
      <c r="N36" s="95">
        <v>225</v>
      </c>
      <c r="O36" s="95">
        <v>142</v>
      </c>
      <c r="P36" s="95">
        <v>146</v>
      </c>
      <c r="Q36" s="94"/>
      <c r="R36" s="20"/>
      <c r="S36" s="93"/>
      <c r="T36" s="94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0"/>
      <c r="AG36" s="20"/>
      <c r="AH36" s="20"/>
      <c r="AI36" s="6"/>
      <c r="AJ36" s="6"/>
    </row>
    <row r="37" ht="14.25">
      <c r="A37" s="87">
        <v>45425.440972222219</v>
      </c>
      <c r="B37" s="88" t="s">
        <v>71</v>
      </c>
      <c r="C37" s="88">
        <v>3</v>
      </c>
      <c r="D37" s="93">
        <v>1</v>
      </c>
      <c r="E37" s="95">
        <v>1</v>
      </c>
      <c r="F37" s="95">
        <v>1</v>
      </c>
      <c r="G37" s="95">
        <v>1</v>
      </c>
      <c r="H37" s="95">
        <v>0</v>
      </c>
      <c r="I37" s="95">
        <v>1</v>
      </c>
      <c r="J37" s="95">
        <v>1</v>
      </c>
      <c r="K37" s="95">
        <v>1</v>
      </c>
      <c r="L37" s="95">
        <v>1</v>
      </c>
      <c r="M37" s="95">
        <v>0</v>
      </c>
      <c r="N37" s="95">
        <v>0</v>
      </c>
      <c r="O37" s="95">
        <v>1</v>
      </c>
      <c r="P37" s="95">
        <v>0</v>
      </c>
      <c r="Q37" s="94">
        <v>2</v>
      </c>
      <c r="R37" s="21">
        <v>0</v>
      </c>
      <c r="S37" s="2">
        <f>SUM(D37:Q37)</f>
        <v>11</v>
      </c>
      <c r="T37" s="23">
        <f>15-S37</f>
        <v>4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1">
        <f>S37/(S37+T37)</f>
        <v>0.73333333333333328</v>
      </c>
      <c r="AG37" s="21">
        <f>SUM(D38:Q38)/60</f>
        <v>28.816666666666666</v>
      </c>
      <c r="AH37" s="21">
        <f>R37+AG37</f>
        <v>28.816666666666666</v>
      </c>
      <c r="AI37" s="6"/>
      <c r="AJ37" s="6"/>
    </row>
    <row r="38" ht="14.25">
      <c r="A38" s="91"/>
      <c r="B38" s="92"/>
      <c r="C38" s="92"/>
      <c r="D38" s="93">
        <v>322</v>
      </c>
      <c r="E38" s="95">
        <v>67</v>
      </c>
      <c r="F38" s="95">
        <v>34</v>
      </c>
      <c r="G38" s="95">
        <v>339</v>
      </c>
      <c r="H38" s="95">
        <v>38</v>
      </c>
      <c r="I38" s="95">
        <v>231</v>
      </c>
      <c r="J38" s="95">
        <v>195</v>
      </c>
      <c r="K38" s="95">
        <v>41</v>
      </c>
      <c r="L38" s="95">
        <v>128</v>
      </c>
      <c r="M38" s="95">
        <v>40</v>
      </c>
      <c r="N38" s="95">
        <v>125</v>
      </c>
      <c r="O38" s="95">
        <v>1</v>
      </c>
      <c r="P38" s="95">
        <v>64</v>
      </c>
      <c r="Q38" s="94">
        <v>104</v>
      </c>
      <c r="R38" s="20"/>
      <c r="S38" s="93"/>
      <c r="T38" s="94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0"/>
      <c r="AG38" s="20"/>
      <c r="AH38" s="20"/>
      <c r="AI38" s="6">
        <f>SUM(AH33:AH38)</f>
        <v>72.166666666666657</v>
      </c>
      <c r="AJ38" s="6">
        <f>AVERAGE(AF33:AF38)*30</f>
        <v>22</v>
      </c>
    </row>
    <row r="39" ht="14.25">
      <c r="A39" s="87">
        <v>45439.475694444445</v>
      </c>
      <c r="B39" s="88" t="s">
        <v>72</v>
      </c>
      <c r="C39" s="88">
        <v>1</v>
      </c>
      <c r="D39" s="93">
        <v>0</v>
      </c>
      <c r="E39" s="95">
        <v>0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  <c r="P39" s="95">
        <v>1</v>
      </c>
      <c r="Q39" s="94">
        <v>2</v>
      </c>
      <c r="R39" s="21">
        <v>0</v>
      </c>
      <c r="S39" s="2">
        <f>SUM(D39:Q39)</f>
        <v>13</v>
      </c>
      <c r="T39" s="23">
        <f>15-S39</f>
        <v>2</v>
      </c>
      <c r="U39" s="21">
        <v>2</v>
      </c>
      <c r="V39" s="21">
        <v>0</v>
      </c>
      <c r="W39" s="21">
        <v>1</v>
      </c>
      <c r="X39" s="21">
        <v>1</v>
      </c>
      <c r="Y39" s="21">
        <v>1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3</v>
      </c>
      <c r="AF39" s="21">
        <f>S39/(S39+T39)</f>
        <v>0.8666666666666667</v>
      </c>
      <c r="AG39" s="21">
        <f>SUM(D40:Q40)/60</f>
        <v>30.233333333333334</v>
      </c>
      <c r="AH39" s="21">
        <f>R39+AG39</f>
        <v>30.233333333333334</v>
      </c>
      <c r="AI39" s="6"/>
      <c r="AJ39" s="6"/>
    </row>
    <row r="40" ht="14.25">
      <c r="A40" s="91"/>
      <c r="B40" s="92"/>
      <c r="C40" s="92"/>
      <c r="D40" s="93">
        <v>241</v>
      </c>
      <c r="E40" s="95">
        <v>254</v>
      </c>
      <c r="F40" s="95">
        <v>197</v>
      </c>
      <c r="G40" s="95">
        <v>2</v>
      </c>
      <c r="H40" s="95">
        <v>158</v>
      </c>
      <c r="I40" s="95">
        <v>10</v>
      </c>
      <c r="J40" s="95">
        <v>147</v>
      </c>
      <c r="K40" s="95">
        <v>149</v>
      </c>
      <c r="L40" s="95">
        <v>86</v>
      </c>
      <c r="M40" s="95">
        <v>216</v>
      </c>
      <c r="N40" s="95">
        <v>120</v>
      </c>
      <c r="O40" s="95">
        <v>38</v>
      </c>
      <c r="P40" s="95">
        <v>57</v>
      </c>
      <c r="Q40" s="94">
        <v>139</v>
      </c>
      <c r="R40" s="20"/>
      <c r="S40" s="93"/>
      <c r="T40" s="94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20"/>
      <c r="AG40" s="20"/>
      <c r="AH40" s="20"/>
      <c r="AI40" s="6"/>
      <c r="AJ40" s="6"/>
    </row>
    <row r="41" ht="14.25">
      <c r="A41" s="87">
        <v>45439.475694444445</v>
      </c>
      <c r="B41" s="88" t="s">
        <v>72</v>
      </c>
      <c r="C41" s="88">
        <v>2</v>
      </c>
      <c r="D41" s="93">
        <v>1</v>
      </c>
      <c r="E41" s="95">
        <v>1</v>
      </c>
      <c r="F41" s="95">
        <v>0</v>
      </c>
      <c r="G41" s="95">
        <v>1</v>
      </c>
      <c r="H41" s="95">
        <v>1</v>
      </c>
      <c r="I41" s="95">
        <v>0</v>
      </c>
      <c r="J41" s="95">
        <v>1</v>
      </c>
      <c r="K41" s="95">
        <v>0</v>
      </c>
      <c r="L41" s="95">
        <v>1</v>
      </c>
      <c r="M41" s="95">
        <v>1</v>
      </c>
      <c r="N41" s="95">
        <v>1</v>
      </c>
      <c r="O41" s="95">
        <v>1</v>
      </c>
      <c r="P41" s="95">
        <v>2</v>
      </c>
      <c r="Q41" s="94"/>
      <c r="R41" s="21">
        <v>0</v>
      </c>
      <c r="S41" s="2">
        <f>SUM(D41:Q41)</f>
        <v>11</v>
      </c>
      <c r="T41" s="23">
        <f>15-S41</f>
        <v>4</v>
      </c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21">
        <f>S41/(S41+T41)</f>
        <v>0.73333333333333328</v>
      </c>
      <c r="AG41" s="21">
        <f>SUM(D42:Q42)/60</f>
        <v>31.866666666666667</v>
      </c>
      <c r="AH41" s="21">
        <f>R41+AG41</f>
        <v>31.866666666666667</v>
      </c>
      <c r="AI41" s="6"/>
      <c r="AJ41" s="6"/>
    </row>
    <row r="42" ht="14.25">
      <c r="A42" s="91"/>
      <c r="B42" s="92"/>
      <c r="C42" s="92"/>
      <c r="D42" s="93">
        <v>344</v>
      </c>
      <c r="E42" s="95">
        <v>160</v>
      </c>
      <c r="F42" s="95">
        <v>204</v>
      </c>
      <c r="G42" s="95">
        <v>71</v>
      </c>
      <c r="H42" s="95">
        <v>325</v>
      </c>
      <c r="I42" s="95">
        <v>139</v>
      </c>
      <c r="J42" s="95">
        <v>242</v>
      </c>
      <c r="K42" s="95">
        <v>38</v>
      </c>
      <c r="L42" s="95">
        <v>11</v>
      </c>
      <c r="M42" s="95">
        <v>45</v>
      </c>
      <c r="N42" s="95">
        <v>63</v>
      </c>
      <c r="O42" s="95">
        <v>136</v>
      </c>
      <c r="P42" s="95">
        <v>134</v>
      </c>
      <c r="Q42" s="94"/>
      <c r="R42" s="20"/>
      <c r="S42" s="93"/>
      <c r="T42" s="94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20"/>
      <c r="AG42" s="20"/>
      <c r="AH42" s="20"/>
      <c r="AI42" s="6"/>
      <c r="AJ42" s="6"/>
    </row>
    <row r="43" ht="14.25">
      <c r="A43" s="87">
        <v>45440.434027777781</v>
      </c>
      <c r="B43" s="88" t="s">
        <v>72</v>
      </c>
      <c r="C43" s="88">
        <v>3</v>
      </c>
      <c r="D43" s="93">
        <v>1</v>
      </c>
      <c r="E43" s="95">
        <v>1</v>
      </c>
      <c r="F43" s="95">
        <v>0</v>
      </c>
      <c r="G43" s="95">
        <v>1</v>
      </c>
      <c r="H43" s="95">
        <v>1</v>
      </c>
      <c r="I43" s="95">
        <v>1</v>
      </c>
      <c r="J43" s="95">
        <v>1</v>
      </c>
      <c r="K43" s="95">
        <v>1</v>
      </c>
      <c r="L43" s="95">
        <v>0</v>
      </c>
      <c r="M43" s="95">
        <v>1</v>
      </c>
      <c r="N43" s="95">
        <v>1</v>
      </c>
      <c r="O43" s="95">
        <v>1</v>
      </c>
      <c r="P43" s="95">
        <v>0</v>
      </c>
      <c r="Q43" s="94">
        <v>2</v>
      </c>
      <c r="R43" s="21">
        <v>0</v>
      </c>
      <c r="S43" s="2">
        <f>SUM(D43:Q43)</f>
        <v>12</v>
      </c>
      <c r="T43" s="23">
        <f>15-S43</f>
        <v>3</v>
      </c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21">
        <f>S43/(S43+T43)</f>
        <v>0.80000000000000004</v>
      </c>
      <c r="AG43" s="21">
        <f>SUM(D44:Q44)/60</f>
        <v>25.300000000000001</v>
      </c>
      <c r="AH43" s="21">
        <f>R43+AG43</f>
        <v>25.300000000000001</v>
      </c>
      <c r="AI43" s="6"/>
      <c r="AJ43" s="6"/>
    </row>
    <row r="44" ht="14.25">
      <c r="A44" s="91"/>
      <c r="B44" s="92"/>
      <c r="C44" s="92"/>
      <c r="D44" s="93">
        <v>88</v>
      </c>
      <c r="E44" s="95">
        <v>124</v>
      </c>
      <c r="F44" s="95">
        <v>88</v>
      </c>
      <c r="G44" s="95">
        <v>56</v>
      </c>
      <c r="H44" s="95">
        <v>238</v>
      </c>
      <c r="I44" s="95">
        <v>4</v>
      </c>
      <c r="J44" s="95">
        <v>43</v>
      </c>
      <c r="K44" s="95">
        <v>178</v>
      </c>
      <c r="L44" s="95">
        <v>148</v>
      </c>
      <c r="M44" s="95">
        <v>230</v>
      </c>
      <c r="N44" s="95">
        <v>25</v>
      </c>
      <c r="O44" s="95">
        <v>79</v>
      </c>
      <c r="P44" s="95">
        <v>116</v>
      </c>
      <c r="Q44" s="94">
        <v>101</v>
      </c>
      <c r="R44" s="20"/>
      <c r="S44" s="93"/>
      <c r="T44" s="94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20"/>
      <c r="AG44" s="20"/>
      <c r="AH44" s="20"/>
      <c r="AI44" s="6">
        <f>SUM(AH39:AH44)</f>
        <v>87.400000000000006</v>
      </c>
      <c r="AJ44" s="6">
        <f>AVERAGE(AF39:AF44)*30</f>
        <v>24.000000000000004</v>
      </c>
    </row>
    <row r="45" ht="14.25">
      <c r="A45" s="87">
        <v>45444.392361111109</v>
      </c>
      <c r="B45" s="88" t="s">
        <v>73</v>
      </c>
      <c r="C45" s="88">
        <v>1</v>
      </c>
      <c r="D45" s="93">
        <v>1</v>
      </c>
      <c r="E45" s="95">
        <v>1</v>
      </c>
      <c r="F45" s="95">
        <v>0</v>
      </c>
      <c r="G45" s="95">
        <v>1</v>
      </c>
      <c r="H45" s="95">
        <v>1</v>
      </c>
      <c r="I45" s="95">
        <v>1</v>
      </c>
      <c r="J45" s="95">
        <v>1</v>
      </c>
      <c r="K45" s="95">
        <v>1</v>
      </c>
      <c r="L45" s="95">
        <v>1</v>
      </c>
      <c r="M45" s="95">
        <v>1</v>
      </c>
      <c r="N45" s="95">
        <v>1</v>
      </c>
      <c r="O45" s="95">
        <v>0</v>
      </c>
      <c r="P45" s="95">
        <v>1</v>
      </c>
      <c r="Q45" s="94">
        <v>1</v>
      </c>
      <c r="R45" s="21">
        <v>0</v>
      </c>
      <c r="S45" s="2">
        <f>SUM(D45:Q45)</f>
        <v>12</v>
      </c>
      <c r="T45" s="23">
        <f>15-S45</f>
        <v>3</v>
      </c>
      <c r="U45" s="21">
        <v>5</v>
      </c>
      <c r="V45" s="21">
        <v>0</v>
      </c>
      <c r="W45" s="21">
        <v>2</v>
      </c>
      <c r="X45" s="21">
        <v>0</v>
      </c>
      <c r="Y45" s="21">
        <v>1</v>
      </c>
      <c r="Z45" s="21">
        <v>0</v>
      </c>
      <c r="AA45" s="21">
        <v>1</v>
      </c>
      <c r="AB45" s="21">
        <v>0</v>
      </c>
      <c r="AC45" s="21">
        <v>1</v>
      </c>
      <c r="AD45" s="21">
        <v>0</v>
      </c>
      <c r="AE45" s="21">
        <v>0</v>
      </c>
      <c r="AF45" s="21">
        <f>S45/(S45+T45)</f>
        <v>0.80000000000000004</v>
      </c>
      <c r="AG45" s="21">
        <f>SUM(D46:Q46)/60</f>
        <v>25.816666666666666</v>
      </c>
      <c r="AH45" s="21">
        <f>R45+AG45</f>
        <v>25.816666666666666</v>
      </c>
      <c r="AI45" s="6"/>
      <c r="AJ45" s="6"/>
    </row>
    <row r="46" ht="14.25">
      <c r="A46" s="91"/>
      <c r="B46" s="92"/>
      <c r="C46" s="92"/>
      <c r="D46" s="93">
        <v>242</v>
      </c>
      <c r="E46" s="95">
        <v>25</v>
      </c>
      <c r="F46" s="95">
        <v>56</v>
      </c>
      <c r="G46" s="95">
        <v>175</v>
      </c>
      <c r="H46" s="95">
        <v>110</v>
      </c>
      <c r="I46" s="95">
        <v>126</v>
      </c>
      <c r="J46" s="95">
        <v>155</v>
      </c>
      <c r="K46" s="95">
        <v>20</v>
      </c>
      <c r="L46" s="95">
        <v>49</v>
      </c>
      <c r="M46" s="95">
        <v>154</v>
      </c>
      <c r="N46" s="95">
        <v>103</v>
      </c>
      <c r="O46" s="95">
        <v>112</v>
      </c>
      <c r="P46" s="95">
        <v>98</v>
      </c>
      <c r="Q46" s="94">
        <v>124</v>
      </c>
      <c r="R46" s="20"/>
      <c r="S46" s="93"/>
      <c r="T46" s="94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20"/>
      <c r="AG46" s="20"/>
      <c r="AH46" s="20"/>
      <c r="AI46" s="6"/>
      <c r="AJ46" s="6"/>
    </row>
    <row r="47" ht="14.25">
      <c r="A47" s="87">
        <v>45444.392361111109</v>
      </c>
      <c r="B47" s="88" t="s">
        <v>73</v>
      </c>
      <c r="C47" s="88">
        <v>2</v>
      </c>
      <c r="D47" s="93">
        <v>1</v>
      </c>
      <c r="E47" s="95">
        <v>1</v>
      </c>
      <c r="F47" s="95">
        <v>1</v>
      </c>
      <c r="G47" s="95">
        <v>1</v>
      </c>
      <c r="H47" s="95">
        <v>1</v>
      </c>
      <c r="I47" s="95">
        <v>0</v>
      </c>
      <c r="J47" s="95">
        <v>0</v>
      </c>
      <c r="K47" s="95">
        <v>1</v>
      </c>
      <c r="L47" s="95">
        <v>1</v>
      </c>
      <c r="M47" s="95">
        <v>1</v>
      </c>
      <c r="N47" s="95">
        <v>1</v>
      </c>
      <c r="O47" s="95">
        <v>0</v>
      </c>
      <c r="P47" s="95">
        <v>1</v>
      </c>
      <c r="Q47" s="94">
        <v>2</v>
      </c>
      <c r="R47" s="21">
        <v>0</v>
      </c>
      <c r="S47" s="2">
        <f>SUM(D47:Q47)</f>
        <v>12</v>
      </c>
      <c r="T47" s="23">
        <f>15-S47</f>
        <v>3</v>
      </c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21">
        <f>S47/(S47+T47)</f>
        <v>0.80000000000000004</v>
      </c>
      <c r="AG47" s="21">
        <f>SUM(D48:Q48)/60</f>
        <v>24.333333333333332</v>
      </c>
      <c r="AH47" s="21">
        <f>R47+AG47</f>
        <v>24.333333333333332</v>
      </c>
      <c r="AI47" s="6"/>
      <c r="AJ47" s="6"/>
    </row>
    <row r="48" ht="14.25">
      <c r="A48" s="91"/>
      <c r="B48" s="92"/>
      <c r="C48" s="92"/>
      <c r="D48" s="93">
        <v>174</v>
      </c>
      <c r="E48" s="95">
        <v>46</v>
      </c>
      <c r="F48" s="95">
        <v>136</v>
      </c>
      <c r="G48" s="95">
        <v>100</v>
      </c>
      <c r="H48" s="95">
        <v>119</v>
      </c>
      <c r="I48" s="95">
        <v>187</v>
      </c>
      <c r="J48" s="95">
        <v>182</v>
      </c>
      <c r="K48" s="95">
        <v>2</v>
      </c>
      <c r="L48" s="95">
        <v>196</v>
      </c>
      <c r="M48" s="95">
        <v>67</v>
      </c>
      <c r="N48" s="95">
        <v>15</v>
      </c>
      <c r="O48" s="95">
        <v>51</v>
      </c>
      <c r="P48" s="95">
        <v>53</v>
      </c>
      <c r="Q48" s="94">
        <v>132</v>
      </c>
      <c r="R48" s="20"/>
      <c r="S48" s="93"/>
      <c r="T48" s="94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20"/>
      <c r="AG48" s="20"/>
      <c r="AH48" s="20"/>
      <c r="AI48" s="6"/>
      <c r="AJ48" s="6"/>
    </row>
    <row r="49" ht="14.25">
      <c r="A49" s="87">
        <v>45444.392361111109</v>
      </c>
      <c r="B49" s="88" t="s">
        <v>73</v>
      </c>
      <c r="C49" s="88">
        <v>3</v>
      </c>
      <c r="D49" s="93">
        <v>1</v>
      </c>
      <c r="E49" s="95">
        <v>1</v>
      </c>
      <c r="F49" s="95">
        <v>0</v>
      </c>
      <c r="G49" s="95">
        <v>0</v>
      </c>
      <c r="H49" s="95">
        <v>1</v>
      </c>
      <c r="I49" s="95">
        <v>1</v>
      </c>
      <c r="J49" s="95">
        <v>1</v>
      </c>
      <c r="K49" s="95">
        <v>1</v>
      </c>
      <c r="L49" s="95">
        <v>1</v>
      </c>
      <c r="M49" s="95">
        <v>1</v>
      </c>
      <c r="N49" s="95">
        <v>0</v>
      </c>
      <c r="O49" s="95">
        <v>0</v>
      </c>
      <c r="P49" s="95">
        <v>1</v>
      </c>
      <c r="Q49" s="94">
        <v>2</v>
      </c>
      <c r="R49" s="21">
        <v>0</v>
      </c>
      <c r="S49" s="2">
        <f>SUM(D49:Q49)</f>
        <v>11</v>
      </c>
      <c r="T49" s="23">
        <f>15-S49</f>
        <v>4</v>
      </c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21">
        <f>S49/(S49+T49)</f>
        <v>0.73333333333333328</v>
      </c>
      <c r="AG49" s="21">
        <f>SUM(D50:Q50)/60</f>
        <v>26.600000000000001</v>
      </c>
      <c r="AH49" s="21">
        <f>R49+AG49</f>
        <v>26.600000000000001</v>
      </c>
      <c r="AI49" s="6"/>
      <c r="AJ49" s="6"/>
    </row>
    <row r="50" ht="14.25">
      <c r="A50" s="91"/>
      <c r="B50" s="92"/>
      <c r="C50" s="92"/>
      <c r="D50" s="93">
        <v>153</v>
      </c>
      <c r="E50" s="95">
        <v>89</v>
      </c>
      <c r="F50" s="95">
        <v>94</v>
      </c>
      <c r="G50" s="95">
        <v>184</v>
      </c>
      <c r="H50" s="95">
        <v>9</v>
      </c>
      <c r="I50" s="95">
        <v>22</v>
      </c>
      <c r="J50" s="95">
        <v>165</v>
      </c>
      <c r="K50" s="95">
        <v>122</v>
      </c>
      <c r="L50" s="95">
        <v>59</v>
      </c>
      <c r="M50" s="95">
        <v>67</v>
      </c>
      <c r="N50" s="95">
        <v>334</v>
      </c>
      <c r="O50" s="95">
        <v>88</v>
      </c>
      <c r="P50" s="95">
        <v>105</v>
      </c>
      <c r="Q50" s="94">
        <v>105</v>
      </c>
      <c r="R50" s="20"/>
      <c r="S50" s="93"/>
      <c r="T50" s="94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20"/>
      <c r="AG50" s="20"/>
      <c r="AH50" s="20"/>
      <c r="AI50" s="6">
        <f>SUM(AH45:AH50)</f>
        <v>76.75</v>
      </c>
      <c r="AJ50" s="6">
        <f>AVERAGE(AF45:AF50)*30</f>
        <v>23.333333333333332</v>
      </c>
    </row>
    <row r="51" ht="14.25">
      <c r="A51" s="87">
        <v>45445.392361111109</v>
      </c>
      <c r="B51" s="88" t="s">
        <v>74</v>
      </c>
      <c r="C51" s="88">
        <v>1</v>
      </c>
      <c r="D51" s="93">
        <v>1</v>
      </c>
      <c r="E51" s="95">
        <v>1</v>
      </c>
      <c r="F51" s="95">
        <v>0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0</v>
      </c>
      <c r="P51" s="95">
        <v>1</v>
      </c>
      <c r="Q51" s="94">
        <v>1</v>
      </c>
      <c r="R51" s="21">
        <v>0</v>
      </c>
      <c r="S51" s="2">
        <f>SUM(D51:Q51)</f>
        <v>12</v>
      </c>
      <c r="T51" s="23">
        <f>15-S51</f>
        <v>3</v>
      </c>
      <c r="U51" s="21">
        <v>4</v>
      </c>
      <c r="V51" s="21">
        <v>0</v>
      </c>
      <c r="W51" s="21">
        <v>1</v>
      </c>
      <c r="X51" s="21">
        <v>0</v>
      </c>
      <c r="Y51" s="21">
        <v>1</v>
      </c>
      <c r="Z51" s="21">
        <v>0</v>
      </c>
      <c r="AA51" s="21">
        <v>2</v>
      </c>
      <c r="AB51" s="21">
        <v>0</v>
      </c>
      <c r="AC51" s="21">
        <v>0</v>
      </c>
      <c r="AD51" s="21">
        <v>0</v>
      </c>
      <c r="AE51" s="21">
        <v>1</v>
      </c>
      <c r="AF51" s="21">
        <f>S51/(S51+T51)</f>
        <v>0.80000000000000004</v>
      </c>
      <c r="AG51" s="21">
        <f>SUM(D52:Q52)/60</f>
        <v>23.550000000000001</v>
      </c>
      <c r="AH51" s="21">
        <f>R51+AG51</f>
        <v>23.550000000000001</v>
      </c>
      <c r="AI51" s="6"/>
      <c r="AJ51" s="6"/>
    </row>
    <row r="52" ht="14.25">
      <c r="A52" s="91"/>
      <c r="B52" s="92"/>
      <c r="C52" s="92"/>
      <c r="D52" s="93">
        <v>112</v>
      </c>
      <c r="E52" s="95">
        <v>23</v>
      </c>
      <c r="F52" s="95">
        <v>62</v>
      </c>
      <c r="G52" s="95">
        <v>114</v>
      </c>
      <c r="H52" s="95">
        <v>58</v>
      </c>
      <c r="I52" s="95">
        <v>73</v>
      </c>
      <c r="J52" s="95">
        <v>70</v>
      </c>
      <c r="K52" s="95">
        <v>184</v>
      </c>
      <c r="L52" s="95">
        <v>131</v>
      </c>
      <c r="M52" s="95">
        <v>244</v>
      </c>
      <c r="N52" s="95">
        <v>104</v>
      </c>
      <c r="O52" s="95">
        <v>1</v>
      </c>
      <c r="P52" s="95">
        <v>78</v>
      </c>
      <c r="Q52" s="94">
        <v>159</v>
      </c>
      <c r="R52" s="20"/>
      <c r="S52" s="93"/>
      <c r="T52" s="94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20"/>
      <c r="AG52" s="20"/>
      <c r="AH52" s="20"/>
      <c r="AI52" s="6"/>
      <c r="AJ52" s="6"/>
    </row>
    <row r="53" ht="14.25">
      <c r="A53" s="87">
        <v>45445.392361111109</v>
      </c>
      <c r="B53" s="88" t="s">
        <v>74</v>
      </c>
      <c r="C53" s="88">
        <v>2</v>
      </c>
      <c r="D53" s="93">
        <v>1</v>
      </c>
      <c r="E53" s="95">
        <v>1</v>
      </c>
      <c r="F53" s="95">
        <v>0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0</v>
      </c>
      <c r="P53" s="95">
        <v>1</v>
      </c>
      <c r="Q53" s="94">
        <v>2</v>
      </c>
      <c r="R53" s="21">
        <v>0</v>
      </c>
      <c r="S53" s="2">
        <f>SUM(D53:Q53)</f>
        <v>13</v>
      </c>
      <c r="T53" s="23">
        <f>15-S53</f>
        <v>2</v>
      </c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21">
        <f>S53/(S53+T53)</f>
        <v>0.8666666666666667</v>
      </c>
      <c r="AG53" s="21">
        <f>SUM(D54:Q54)/60</f>
        <v>27.466666666666665</v>
      </c>
      <c r="AH53" s="21">
        <f>R53+AG53</f>
        <v>27.466666666666665</v>
      </c>
      <c r="AI53" s="6"/>
      <c r="AJ53" s="6"/>
    </row>
    <row r="54" ht="14.25">
      <c r="A54" s="91"/>
      <c r="B54" s="92"/>
      <c r="C54" s="92"/>
      <c r="D54" s="93">
        <v>386</v>
      </c>
      <c r="E54" s="95">
        <v>10</v>
      </c>
      <c r="F54" s="95">
        <v>67</v>
      </c>
      <c r="G54" s="95">
        <v>186</v>
      </c>
      <c r="H54" s="95">
        <v>52</v>
      </c>
      <c r="I54" s="95">
        <v>250</v>
      </c>
      <c r="J54" s="95">
        <v>66</v>
      </c>
      <c r="K54" s="95">
        <v>126</v>
      </c>
      <c r="L54" s="95">
        <v>149</v>
      </c>
      <c r="M54" s="95">
        <v>6</v>
      </c>
      <c r="N54" s="95">
        <v>120</v>
      </c>
      <c r="O54" s="95">
        <v>146</v>
      </c>
      <c r="P54" s="95">
        <v>24</v>
      </c>
      <c r="Q54" s="94">
        <v>60</v>
      </c>
      <c r="R54" s="20"/>
      <c r="S54" s="93"/>
      <c r="T54" s="94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20"/>
      <c r="AG54" s="20"/>
      <c r="AH54" s="20"/>
      <c r="AI54" s="6"/>
      <c r="AJ54" s="6"/>
    </row>
    <row r="55" ht="14.25">
      <c r="A55" s="87">
        <v>45445.392361111109</v>
      </c>
      <c r="B55" s="88" t="s">
        <v>74</v>
      </c>
      <c r="C55" s="88">
        <v>3</v>
      </c>
      <c r="D55" s="93">
        <v>1</v>
      </c>
      <c r="E55" s="95">
        <v>1</v>
      </c>
      <c r="F55" s="95">
        <v>1</v>
      </c>
      <c r="G55" s="95">
        <v>1</v>
      </c>
      <c r="H55" s="95">
        <v>1</v>
      </c>
      <c r="I55" s="95">
        <v>1</v>
      </c>
      <c r="J55" s="95">
        <v>0</v>
      </c>
      <c r="K55" s="95">
        <v>0</v>
      </c>
      <c r="L55" s="95">
        <v>1</v>
      </c>
      <c r="M55" s="95">
        <v>1</v>
      </c>
      <c r="N55" s="95">
        <v>1</v>
      </c>
      <c r="O55" s="95">
        <v>0</v>
      </c>
      <c r="P55" s="95">
        <v>1</v>
      </c>
      <c r="Q55" s="94">
        <v>0</v>
      </c>
      <c r="R55" s="21">
        <v>0</v>
      </c>
      <c r="S55" s="2">
        <f>SUM(D55:Q55)</f>
        <v>10</v>
      </c>
      <c r="T55" s="23">
        <f>15-S55</f>
        <v>5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21">
        <f>S55/(S55+T55)</f>
        <v>0.66666666666666663</v>
      </c>
      <c r="AG55" s="21">
        <f>SUM(D56:Q56)/60</f>
        <v>19.766666666666666</v>
      </c>
      <c r="AH55" s="21">
        <f>R55+AG55</f>
        <v>19.766666666666666</v>
      </c>
      <c r="AI55" s="6"/>
      <c r="AJ55" s="6"/>
    </row>
    <row r="56" ht="14.25">
      <c r="A56" s="91"/>
      <c r="B56" s="92"/>
      <c r="C56" s="92"/>
      <c r="D56" s="93">
        <v>154</v>
      </c>
      <c r="E56" s="95">
        <v>16</v>
      </c>
      <c r="F56" s="95">
        <v>318</v>
      </c>
      <c r="G56" s="95">
        <v>8</v>
      </c>
      <c r="H56" s="95">
        <v>192</v>
      </c>
      <c r="I56" s="95">
        <v>2</v>
      </c>
      <c r="J56" s="95">
        <v>10</v>
      </c>
      <c r="K56" s="95">
        <v>81</v>
      </c>
      <c r="L56" s="95">
        <v>6</v>
      </c>
      <c r="M56" s="95">
        <v>194</v>
      </c>
      <c r="N56" s="95">
        <v>17</v>
      </c>
      <c r="O56" s="95">
        <v>36</v>
      </c>
      <c r="P56" s="95">
        <v>21</v>
      </c>
      <c r="Q56" s="94">
        <v>131</v>
      </c>
      <c r="R56" s="20"/>
      <c r="S56" s="93"/>
      <c r="T56" s="94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20"/>
      <c r="AG56" s="20"/>
      <c r="AH56" s="20"/>
      <c r="AI56" s="6">
        <f>SUM(AH51:AH56)</f>
        <v>70.783333333333331</v>
      </c>
      <c r="AJ56" s="6">
        <f>AVERAGE(AF51:AF56)*30</f>
        <v>23.333333333333332</v>
      </c>
    </row>
    <row r="57" ht="14.25">
      <c r="A57" s="87">
        <v>45446.382638888892</v>
      </c>
      <c r="B57" s="88" t="s">
        <v>75</v>
      </c>
      <c r="C57" s="88">
        <v>1</v>
      </c>
      <c r="D57" s="93">
        <v>1</v>
      </c>
      <c r="E57" s="95">
        <v>1</v>
      </c>
      <c r="F57" s="95">
        <v>1</v>
      </c>
      <c r="G57" s="95">
        <v>0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0</v>
      </c>
      <c r="Q57" s="94">
        <v>0</v>
      </c>
      <c r="R57" s="21">
        <v>0</v>
      </c>
      <c r="S57" s="2">
        <f>SUM(D57:Q57)</f>
        <v>11</v>
      </c>
      <c r="T57" s="23">
        <f>15-S57</f>
        <v>4</v>
      </c>
      <c r="U57" s="21">
        <v>2</v>
      </c>
      <c r="V57" s="21">
        <v>0</v>
      </c>
      <c r="W57" s="21">
        <v>0</v>
      </c>
      <c r="X57" s="21">
        <v>1</v>
      </c>
      <c r="Y57" s="21">
        <v>0</v>
      </c>
      <c r="Z57" s="21">
        <v>0</v>
      </c>
      <c r="AA57" s="21">
        <v>2</v>
      </c>
      <c r="AB57" s="21">
        <v>0</v>
      </c>
      <c r="AC57" s="21">
        <v>1</v>
      </c>
      <c r="AD57" s="21">
        <v>0</v>
      </c>
      <c r="AE57" s="21">
        <v>0</v>
      </c>
      <c r="AF57" s="21">
        <f>S57/(S57+T57)</f>
        <v>0.73333333333333328</v>
      </c>
      <c r="AG57" s="21">
        <f>SUM(D58:Q58)/60</f>
        <v>25.666666666666668</v>
      </c>
      <c r="AH57" s="21">
        <f>R57+AG57</f>
        <v>25.666666666666668</v>
      </c>
      <c r="AI57" s="6"/>
      <c r="AJ57" s="6"/>
    </row>
    <row r="58" ht="14.25">
      <c r="A58" s="91"/>
      <c r="B58" s="92"/>
      <c r="C58" s="92"/>
      <c r="D58" s="93">
        <v>361</v>
      </c>
      <c r="E58" s="95">
        <v>28</v>
      </c>
      <c r="F58" s="95">
        <v>100</v>
      </c>
      <c r="G58" s="95">
        <v>205</v>
      </c>
      <c r="H58" s="95">
        <v>63</v>
      </c>
      <c r="I58" s="95">
        <v>94</v>
      </c>
      <c r="J58" s="95">
        <v>94</v>
      </c>
      <c r="K58" s="95">
        <v>65</v>
      </c>
      <c r="L58" s="95">
        <v>55</v>
      </c>
      <c r="M58" s="95">
        <v>122</v>
      </c>
      <c r="N58" s="95">
        <v>65</v>
      </c>
      <c r="O58" s="95">
        <v>19</v>
      </c>
      <c r="P58" s="95">
        <v>96</v>
      </c>
      <c r="Q58" s="94">
        <v>173</v>
      </c>
      <c r="R58" s="20"/>
      <c r="S58" s="93"/>
      <c r="T58" s="94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20"/>
      <c r="AG58" s="20"/>
      <c r="AH58" s="20"/>
      <c r="AI58" s="6"/>
      <c r="AJ58" s="6"/>
    </row>
    <row r="59" ht="14.25">
      <c r="A59" s="87">
        <v>45446.382638888892</v>
      </c>
      <c r="B59" s="88" t="s">
        <v>75</v>
      </c>
      <c r="C59" s="88">
        <v>2</v>
      </c>
      <c r="D59" s="93">
        <v>1</v>
      </c>
      <c r="E59" s="95">
        <v>1</v>
      </c>
      <c r="F59" s="95">
        <v>1</v>
      </c>
      <c r="G59" s="95">
        <v>0</v>
      </c>
      <c r="H59" s="95">
        <v>1</v>
      </c>
      <c r="I59" s="95">
        <v>1</v>
      </c>
      <c r="J59" s="95">
        <v>1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4">
        <v>2</v>
      </c>
      <c r="R59" s="21">
        <v>0</v>
      </c>
      <c r="S59" s="2">
        <f>SUM(D59:Q59)</f>
        <v>14</v>
      </c>
      <c r="T59" s="23">
        <f>15-S59</f>
        <v>1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21">
        <f>S59/(S59+T59)</f>
        <v>0.93333333333333335</v>
      </c>
      <c r="AG59" s="21">
        <f>SUM(D60:Q60)/60</f>
        <v>20.133333333333333</v>
      </c>
      <c r="AH59" s="21">
        <f>R59+AG59</f>
        <v>20.133333333333333</v>
      </c>
      <c r="AI59" s="6"/>
      <c r="AJ59" s="6"/>
    </row>
    <row r="60" ht="14.25">
      <c r="A60" s="91"/>
      <c r="B60" s="92"/>
      <c r="C60" s="92"/>
      <c r="D60" s="93">
        <v>25</v>
      </c>
      <c r="E60" s="95">
        <v>137</v>
      </c>
      <c r="F60" s="95">
        <v>10</v>
      </c>
      <c r="G60" s="95">
        <v>91</v>
      </c>
      <c r="H60" s="95">
        <v>94</v>
      </c>
      <c r="I60" s="95">
        <v>53</v>
      </c>
      <c r="J60" s="95">
        <v>71</v>
      </c>
      <c r="K60" s="95">
        <v>184</v>
      </c>
      <c r="L60" s="95">
        <v>94</v>
      </c>
      <c r="M60" s="95">
        <v>227</v>
      </c>
      <c r="N60" s="95">
        <v>61</v>
      </c>
      <c r="O60" s="95">
        <v>13</v>
      </c>
      <c r="P60" s="95">
        <v>40</v>
      </c>
      <c r="Q60" s="94">
        <v>108</v>
      </c>
      <c r="R60" s="20"/>
      <c r="S60" s="93"/>
      <c r="T60" s="94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20"/>
      <c r="AG60" s="20"/>
      <c r="AH60" s="20"/>
      <c r="AI60" s="6"/>
      <c r="AJ60" s="6"/>
    </row>
    <row r="61" ht="14.25">
      <c r="A61" s="87">
        <v>45446.382638888892</v>
      </c>
      <c r="B61" s="88" t="s">
        <v>75</v>
      </c>
      <c r="C61" s="88">
        <v>3</v>
      </c>
      <c r="D61" s="93">
        <v>1</v>
      </c>
      <c r="E61" s="95">
        <v>1</v>
      </c>
      <c r="F61" s="95">
        <v>1</v>
      </c>
      <c r="G61" s="95">
        <v>1</v>
      </c>
      <c r="H61" s="95">
        <v>0</v>
      </c>
      <c r="I61" s="95">
        <v>1</v>
      </c>
      <c r="J61" s="95">
        <v>1</v>
      </c>
      <c r="K61" s="95">
        <v>1</v>
      </c>
      <c r="L61" s="95">
        <v>1</v>
      </c>
      <c r="M61" s="95">
        <v>1</v>
      </c>
      <c r="N61" s="95">
        <v>1</v>
      </c>
      <c r="O61" s="95">
        <v>1</v>
      </c>
      <c r="P61" s="95">
        <v>1</v>
      </c>
      <c r="Q61" s="94">
        <v>1</v>
      </c>
      <c r="R61" s="21">
        <v>0</v>
      </c>
      <c r="S61" s="2">
        <f>SUM(D61:Q61)</f>
        <v>13</v>
      </c>
      <c r="T61" s="23">
        <f>15-S61</f>
        <v>2</v>
      </c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21">
        <f>S61/(S61+T61)</f>
        <v>0.8666666666666667</v>
      </c>
      <c r="AG61" s="21">
        <f>SUM(D62:Q62)/60</f>
        <v>23.550000000000001</v>
      </c>
      <c r="AH61" s="21">
        <f>R61+AG61</f>
        <v>23.550000000000001</v>
      </c>
      <c r="AI61" s="6"/>
      <c r="AJ61" s="6"/>
    </row>
    <row r="62" ht="14.25">
      <c r="A62" s="91"/>
      <c r="B62" s="92"/>
      <c r="C62" s="92"/>
      <c r="D62" s="93">
        <v>35</v>
      </c>
      <c r="E62" s="95">
        <v>175</v>
      </c>
      <c r="F62" s="95">
        <v>94</v>
      </c>
      <c r="G62" s="95">
        <v>97</v>
      </c>
      <c r="H62" s="95">
        <v>210</v>
      </c>
      <c r="I62" s="95">
        <v>58</v>
      </c>
      <c r="J62" s="95">
        <v>86</v>
      </c>
      <c r="K62" s="95">
        <v>94</v>
      </c>
      <c r="L62" s="95">
        <v>40</v>
      </c>
      <c r="M62" s="95">
        <v>94</v>
      </c>
      <c r="N62" s="95">
        <v>69</v>
      </c>
      <c r="O62" s="95">
        <v>147</v>
      </c>
      <c r="P62" s="95">
        <v>51</v>
      </c>
      <c r="Q62" s="94">
        <v>163</v>
      </c>
      <c r="R62" s="20"/>
      <c r="S62" s="93"/>
      <c r="T62" s="94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20"/>
      <c r="AG62" s="20"/>
      <c r="AH62" s="20"/>
      <c r="AI62" s="6">
        <f>SUM(AH57:AH62)</f>
        <v>69.349999999999994</v>
      </c>
      <c r="AJ62" s="6">
        <f>AVERAGE(AF57:AF62)*30</f>
        <v>25.333333333333332</v>
      </c>
    </row>
    <row r="63" ht="14.25">
      <c r="A63" s="87">
        <v>45447.757638888892</v>
      </c>
      <c r="B63" s="88" t="s">
        <v>76</v>
      </c>
      <c r="C63" s="88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23">
        <v>1</v>
      </c>
      <c r="R63" s="21">
        <v>0</v>
      </c>
      <c r="S63" s="2">
        <f>SUM(D63:Q63)</f>
        <v>13</v>
      </c>
      <c r="T63" s="23">
        <f>15-S63</f>
        <v>2</v>
      </c>
      <c r="U63" s="21">
        <v>2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1</v>
      </c>
      <c r="AB63" s="21">
        <v>0</v>
      </c>
      <c r="AC63" s="21">
        <v>0</v>
      </c>
      <c r="AD63" s="21">
        <v>0</v>
      </c>
      <c r="AE63" s="21">
        <v>0</v>
      </c>
      <c r="AF63" s="21">
        <f>S63/(S63+T63)</f>
        <v>0.8666666666666667</v>
      </c>
      <c r="AG63" s="21">
        <f>SUM(D64:Q64)/60</f>
        <v>17.449999999999999</v>
      </c>
      <c r="AH63" s="21">
        <f>R63+AG63</f>
        <v>17.449999999999999</v>
      </c>
      <c r="AI63" s="6"/>
      <c r="AJ63" s="6"/>
    </row>
    <row r="64" ht="14.25">
      <c r="A64" s="91"/>
      <c r="B64" s="92"/>
      <c r="C64" s="96"/>
      <c r="D64" s="93">
        <v>117</v>
      </c>
      <c r="E64" s="95">
        <v>10</v>
      </c>
      <c r="F64" s="95">
        <v>68</v>
      </c>
      <c r="G64" s="95">
        <v>17</v>
      </c>
      <c r="H64" s="95">
        <v>164</v>
      </c>
      <c r="I64" s="95">
        <v>92</v>
      </c>
      <c r="J64" s="95">
        <v>92</v>
      </c>
      <c r="K64" s="95">
        <v>87</v>
      </c>
      <c r="L64" s="95">
        <v>76</v>
      </c>
      <c r="M64" s="95">
        <v>45</v>
      </c>
      <c r="N64" s="95">
        <v>59</v>
      </c>
      <c r="O64" s="95">
        <v>24</v>
      </c>
      <c r="P64" s="95">
        <v>110</v>
      </c>
      <c r="Q64" s="94">
        <v>86</v>
      </c>
      <c r="R64" s="94"/>
      <c r="S64" s="93"/>
      <c r="T64" s="94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20"/>
      <c r="AG64" s="20"/>
      <c r="AH64" s="20"/>
      <c r="AI64" s="6"/>
      <c r="AJ64" s="6"/>
    </row>
    <row r="65" ht="14.25">
      <c r="A65" s="87">
        <v>45447.757638888892</v>
      </c>
      <c r="B65" s="88" t="s">
        <v>76</v>
      </c>
      <c r="C65" s="88">
        <v>2</v>
      </c>
      <c r="D65" s="11">
        <v>1</v>
      </c>
      <c r="E65" s="12">
        <v>1</v>
      </c>
      <c r="F65" s="12">
        <v>1</v>
      </c>
      <c r="G65" s="12">
        <v>0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3</v>
      </c>
      <c r="Q65" s="27"/>
      <c r="R65" s="21">
        <v>0</v>
      </c>
      <c r="S65" s="2">
        <f>SUM(D65:Q65)</f>
        <v>14</v>
      </c>
      <c r="T65" s="23">
        <f>15-S65</f>
        <v>1</v>
      </c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21">
        <f>S65/(S65+T65)</f>
        <v>0.93333333333333335</v>
      </c>
      <c r="AG65" s="21">
        <f>SUM(D66:Q66)/60</f>
        <v>27.833333333333332</v>
      </c>
      <c r="AH65" s="21">
        <f>R65+AG65</f>
        <v>27.833333333333332</v>
      </c>
      <c r="AI65" s="6"/>
      <c r="AJ65" s="6"/>
    </row>
    <row r="66" ht="14.25">
      <c r="A66" s="91"/>
      <c r="B66" s="92"/>
      <c r="C66" s="92"/>
      <c r="D66" s="93">
        <v>75</v>
      </c>
      <c r="E66" s="95">
        <v>258</v>
      </c>
      <c r="F66" s="95">
        <v>133</v>
      </c>
      <c r="G66" s="95">
        <v>135</v>
      </c>
      <c r="H66" s="95">
        <v>156</v>
      </c>
      <c r="I66" s="95">
        <v>127</v>
      </c>
      <c r="J66" s="95">
        <v>101</v>
      </c>
      <c r="K66" s="95">
        <v>77</v>
      </c>
      <c r="L66" s="95">
        <v>159</v>
      </c>
      <c r="M66" s="95">
        <v>15</v>
      </c>
      <c r="N66" s="95">
        <v>156</v>
      </c>
      <c r="O66" s="95">
        <v>126</v>
      </c>
      <c r="P66" s="95">
        <v>152</v>
      </c>
      <c r="Q66" s="94"/>
      <c r="R66" s="20"/>
      <c r="S66" s="93"/>
      <c r="T66" s="94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20"/>
      <c r="AG66" s="20"/>
      <c r="AH66" s="20"/>
      <c r="AI66" s="6"/>
      <c r="AJ66" s="6"/>
    </row>
    <row r="67" ht="14.25">
      <c r="A67" s="87">
        <v>45447.757638888892</v>
      </c>
      <c r="B67" s="88" t="s">
        <v>76</v>
      </c>
      <c r="C67" s="88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23">
        <v>2</v>
      </c>
      <c r="R67" s="21">
        <v>0</v>
      </c>
      <c r="S67" s="2">
        <f>SUM(D67:Q67)</f>
        <v>15</v>
      </c>
      <c r="T67" s="23">
        <f>15-S67</f>
        <v>0</v>
      </c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21">
        <f>S67/(S67+T67)</f>
        <v>1</v>
      </c>
      <c r="AG67" s="21">
        <f>SUM(D68:Q68)/60</f>
        <v>22.350000000000001</v>
      </c>
      <c r="AH67" s="21">
        <f>R67+AG67</f>
        <v>22.350000000000001</v>
      </c>
      <c r="AI67" s="6"/>
      <c r="AJ67" s="6"/>
    </row>
    <row r="68" ht="14.25">
      <c r="A68" s="91"/>
      <c r="B68" s="92"/>
      <c r="C68" s="96"/>
      <c r="D68" s="93">
        <v>107</v>
      </c>
      <c r="E68" s="95">
        <v>110</v>
      </c>
      <c r="F68" s="95">
        <v>40</v>
      </c>
      <c r="G68" s="95">
        <v>15</v>
      </c>
      <c r="H68" s="95">
        <v>163</v>
      </c>
      <c r="I68" s="95">
        <v>110</v>
      </c>
      <c r="J68" s="95">
        <v>110</v>
      </c>
      <c r="K68" s="95">
        <v>110</v>
      </c>
      <c r="L68" s="95">
        <v>88</v>
      </c>
      <c r="M68" s="95">
        <v>117</v>
      </c>
      <c r="N68" s="95">
        <v>15</v>
      </c>
      <c r="O68" s="95">
        <v>190</v>
      </c>
      <c r="P68" s="95">
        <v>56</v>
      </c>
      <c r="Q68" s="94">
        <v>110</v>
      </c>
      <c r="R68" s="94"/>
      <c r="S68" s="93"/>
      <c r="T68" s="94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20"/>
      <c r="AG68" s="20"/>
      <c r="AH68" s="20"/>
      <c r="AI68" s="6">
        <f>SUM(AH63:AH68)</f>
        <v>67.633333333333326</v>
      </c>
      <c r="AJ68" s="6">
        <f>AVERAGE(AF63:AF68)*30</f>
        <v>27.999999999999996</v>
      </c>
    </row>
    <row r="69" ht="14.25">
      <c r="A69" s="87">
        <v>45450.757638888892</v>
      </c>
      <c r="B69" s="88" t="s">
        <v>77</v>
      </c>
      <c r="C69" s="88">
        <v>1</v>
      </c>
      <c r="D69" s="93">
        <v>1</v>
      </c>
      <c r="E69" s="95">
        <v>1</v>
      </c>
      <c r="F69" s="95">
        <v>1</v>
      </c>
      <c r="G69" s="95">
        <v>1</v>
      </c>
      <c r="H69" s="95">
        <v>1</v>
      </c>
      <c r="I69" s="95">
        <v>1</v>
      </c>
      <c r="J69" s="95">
        <v>0</v>
      </c>
      <c r="K69" s="95">
        <v>1</v>
      </c>
      <c r="L69" s="95">
        <v>1</v>
      </c>
      <c r="M69" s="95">
        <v>1</v>
      </c>
      <c r="N69" s="95">
        <v>1</v>
      </c>
      <c r="O69" s="95">
        <v>1</v>
      </c>
      <c r="P69" s="95">
        <v>1</v>
      </c>
      <c r="Q69" s="94">
        <v>2</v>
      </c>
      <c r="R69" s="21">
        <v>0</v>
      </c>
      <c r="S69" s="2">
        <f>SUM(D69:Q69)</f>
        <v>14</v>
      </c>
      <c r="T69" s="23">
        <f>15-S69</f>
        <v>1</v>
      </c>
      <c r="U69" s="21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3</v>
      </c>
      <c r="AF69" s="21">
        <f>S69/(S69+T69)</f>
        <v>0.93333333333333335</v>
      </c>
      <c r="AG69" s="21">
        <f>SUM(D70:Q70)/60</f>
        <v>22.533333333333335</v>
      </c>
      <c r="AH69" s="21">
        <f>R69+AG69</f>
        <v>22.533333333333335</v>
      </c>
      <c r="AI69" s="6"/>
      <c r="AJ69" s="6"/>
    </row>
    <row r="70" ht="14.25">
      <c r="A70" s="91"/>
      <c r="B70" s="92"/>
      <c r="C70" s="92"/>
      <c r="D70" s="93">
        <v>59</v>
      </c>
      <c r="E70" s="95">
        <v>199</v>
      </c>
      <c r="F70" s="95">
        <v>78</v>
      </c>
      <c r="G70" s="95">
        <v>7</v>
      </c>
      <c r="H70" s="95">
        <v>79</v>
      </c>
      <c r="I70" s="95">
        <v>189</v>
      </c>
      <c r="J70" s="95">
        <v>25</v>
      </c>
      <c r="K70" s="95">
        <v>2</v>
      </c>
      <c r="L70" s="95">
        <v>9</v>
      </c>
      <c r="M70" s="95">
        <v>168</v>
      </c>
      <c r="N70" s="95">
        <v>226</v>
      </c>
      <c r="O70" s="95">
        <v>68</v>
      </c>
      <c r="P70" s="95">
        <v>44</v>
      </c>
      <c r="Q70" s="94">
        <v>199</v>
      </c>
      <c r="R70" s="20"/>
      <c r="S70" s="93"/>
      <c r="T70" s="94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20"/>
      <c r="AG70" s="20"/>
      <c r="AH70" s="20"/>
      <c r="AI70" s="6"/>
      <c r="AJ70" s="6"/>
    </row>
    <row r="71" ht="14.25">
      <c r="A71" s="87">
        <v>45450.757638888892</v>
      </c>
      <c r="B71" s="88" t="s">
        <v>77</v>
      </c>
      <c r="C71" s="88">
        <v>2</v>
      </c>
      <c r="D71" s="93">
        <v>1</v>
      </c>
      <c r="E71" s="95">
        <v>0</v>
      </c>
      <c r="F71" s="95">
        <v>1</v>
      </c>
      <c r="G71" s="95">
        <v>0</v>
      </c>
      <c r="H71" s="95">
        <v>1</v>
      </c>
      <c r="I71" s="95">
        <v>1</v>
      </c>
      <c r="J71" s="95">
        <v>1</v>
      </c>
      <c r="K71" s="95">
        <v>0</v>
      </c>
      <c r="L71" s="95">
        <v>1</v>
      </c>
      <c r="M71" s="95">
        <v>1</v>
      </c>
      <c r="N71" s="95">
        <v>1</v>
      </c>
      <c r="O71" s="95">
        <v>1</v>
      </c>
      <c r="P71" s="95">
        <v>1</v>
      </c>
      <c r="Q71" s="94">
        <v>2</v>
      </c>
      <c r="R71" s="21">
        <v>0</v>
      </c>
      <c r="S71" s="2">
        <f>SUM(D71:Q71)</f>
        <v>12</v>
      </c>
      <c r="T71" s="23">
        <f>15-S71</f>
        <v>3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21">
        <f>S71/(S71+T71)</f>
        <v>0.80000000000000004</v>
      </c>
      <c r="AG71" s="21">
        <f>SUM(D72:Q72)/60</f>
        <v>21.666666666666668</v>
      </c>
      <c r="AH71" s="21">
        <f>R71+AG71</f>
        <v>21.666666666666668</v>
      </c>
      <c r="AI71" s="6"/>
      <c r="AJ71" s="6"/>
    </row>
    <row r="72" ht="14.25">
      <c r="A72" s="91"/>
      <c r="B72" s="92"/>
      <c r="C72" s="92"/>
      <c r="D72" s="93">
        <v>125</v>
      </c>
      <c r="E72" s="95">
        <v>47</v>
      </c>
      <c r="F72" s="95">
        <v>40</v>
      </c>
      <c r="G72" s="95">
        <v>98</v>
      </c>
      <c r="H72" s="95">
        <v>136</v>
      </c>
      <c r="I72" s="95">
        <v>144</v>
      </c>
      <c r="J72" s="95">
        <v>79</v>
      </c>
      <c r="K72" s="95">
        <v>108</v>
      </c>
      <c r="L72" s="95">
        <v>83</v>
      </c>
      <c r="M72" s="95">
        <v>111</v>
      </c>
      <c r="N72" s="95">
        <v>1</v>
      </c>
      <c r="O72" s="95">
        <v>140</v>
      </c>
      <c r="P72" s="95">
        <v>42</v>
      </c>
      <c r="Q72" s="94">
        <v>146</v>
      </c>
      <c r="R72" s="20"/>
      <c r="S72" s="93"/>
      <c r="T72" s="94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20"/>
      <c r="AG72" s="20"/>
      <c r="AH72" s="20"/>
      <c r="AI72" s="6"/>
      <c r="AJ72" s="6"/>
    </row>
    <row r="73" ht="14.25">
      <c r="A73" s="87">
        <v>45450.757638888892</v>
      </c>
      <c r="B73" s="88" t="s">
        <v>77</v>
      </c>
      <c r="C73" s="88">
        <v>3</v>
      </c>
      <c r="D73" s="93">
        <v>1</v>
      </c>
      <c r="E73" s="95">
        <v>1</v>
      </c>
      <c r="F73" s="95">
        <v>1</v>
      </c>
      <c r="G73" s="95">
        <v>1</v>
      </c>
      <c r="H73" s="95">
        <v>1</v>
      </c>
      <c r="I73" s="95">
        <v>1</v>
      </c>
      <c r="J73" s="95">
        <v>1</v>
      </c>
      <c r="K73" s="95">
        <v>1</v>
      </c>
      <c r="L73" s="95">
        <v>1</v>
      </c>
      <c r="M73" s="95">
        <v>1</v>
      </c>
      <c r="N73" s="95">
        <v>1</v>
      </c>
      <c r="O73" s="95">
        <v>1</v>
      </c>
      <c r="P73" s="95">
        <v>1</v>
      </c>
      <c r="Q73" s="94">
        <v>2</v>
      </c>
      <c r="R73" s="21">
        <v>0</v>
      </c>
      <c r="S73" s="2">
        <f>SUM(D73:Q73)</f>
        <v>15</v>
      </c>
      <c r="T73" s="23">
        <f>15-S73</f>
        <v>0</v>
      </c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21">
        <f>S73/(S73+T73)</f>
        <v>1</v>
      </c>
      <c r="AG73" s="21">
        <f>SUM(D74:Q74)/60</f>
        <v>25.733333333333334</v>
      </c>
      <c r="AH73" s="21">
        <f>R73+AG73</f>
        <v>25.733333333333334</v>
      </c>
      <c r="AI73" s="6"/>
      <c r="AJ73" s="6"/>
    </row>
    <row r="74" ht="14.25">
      <c r="A74" s="91"/>
      <c r="B74" s="92"/>
      <c r="C74" s="92"/>
      <c r="D74" s="93">
        <v>78</v>
      </c>
      <c r="E74" s="95">
        <v>128</v>
      </c>
      <c r="F74" s="95">
        <v>255</v>
      </c>
      <c r="G74" s="95">
        <v>47</v>
      </c>
      <c r="H74" s="95">
        <v>86</v>
      </c>
      <c r="I74" s="95">
        <v>202</v>
      </c>
      <c r="J74" s="95">
        <v>87</v>
      </c>
      <c r="K74" s="95">
        <v>150</v>
      </c>
      <c r="L74" s="95">
        <v>70</v>
      </c>
      <c r="M74" s="95">
        <v>71</v>
      </c>
      <c r="N74" s="95">
        <v>53</v>
      </c>
      <c r="O74" s="95">
        <v>165</v>
      </c>
      <c r="P74" s="95">
        <v>65</v>
      </c>
      <c r="Q74" s="94">
        <v>87</v>
      </c>
      <c r="R74" s="20"/>
      <c r="S74" s="93"/>
      <c r="T74" s="94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20"/>
      <c r="AG74" s="20"/>
      <c r="AH74" s="20"/>
      <c r="AI74" s="6">
        <f>SUM(AH69:AH74)</f>
        <v>69.933333333333337</v>
      </c>
      <c r="AJ74" s="6">
        <f>AVERAGE(AF69:AF74)*30</f>
        <v>27.333333333333332</v>
      </c>
    </row>
    <row r="75" ht="14.25">
      <c r="A75" s="87">
        <v>45455.757638888892</v>
      </c>
      <c r="B75" s="88" t="s">
        <v>78</v>
      </c>
      <c r="C75" s="88">
        <v>1</v>
      </c>
      <c r="D75" s="93">
        <v>1</v>
      </c>
      <c r="E75" s="95">
        <v>0</v>
      </c>
      <c r="F75" s="95">
        <v>1</v>
      </c>
      <c r="G75" s="95">
        <v>1</v>
      </c>
      <c r="H75" s="95">
        <v>1</v>
      </c>
      <c r="I75" s="95">
        <v>1</v>
      </c>
      <c r="J75" s="95">
        <v>0</v>
      </c>
      <c r="K75" s="95">
        <v>1</v>
      </c>
      <c r="L75" s="95">
        <v>0</v>
      </c>
      <c r="M75" s="95">
        <v>1</v>
      </c>
      <c r="N75" s="95">
        <v>1</v>
      </c>
      <c r="O75" s="95">
        <v>1</v>
      </c>
      <c r="P75" s="95">
        <v>1</v>
      </c>
      <c r="Q75" s="94">
        <v>2</v>
      </c>
      <c r="R75" s="21">
        <v>0</v>
      </c>
      <c r="S75" s="2">
        <f>SUM(D75:Q75)</f>
        <v>12</v>
      </c>
      <c r="T75" s="23">
        <f>15-S75</f>
        <v>3</v>
      </c>
      <c r="U75" s="21">
        <v>1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</v>
      </c>
      <c r="AB75" s="21">
        <v>0</v>
      </c>
      <c r="AC75" s="21">
        <v>0</v>
      </c>
      <c r="AD75" s="21">
        <v>1</v>
      </c>
      <c r="AE75" s="21">
        <v>2</v>
      </c>
      <c r="AF75" s="21">
        <f>S75/(S75+T75)</f>
        <v>0.80000000000000004</v>
      </c>
      <c r="AG75" s="21">
        <f>SUM(D76:Q76)/60</f>
        <v>34.25</v>
      </c>
      <c r="AH75" s="21">
        <f>R75+AG75</f>
        <v>34.25</v>
      </c>
      <c r="AI75" s="6"/>
      <c r="AJ75" s="6"/>
    </row>
    <row r="76" ht="14.25">
      <c r="A76" s="91"/>
      <c r="B76" s="92"/>
      <c r="C76" s="92"/>
      <c r="D76" s="93">
        <v>335</v>
      </c>
      <c r="E76" s="95">
        <v>133</v>
      </c>
      <c r="F76" s="95">
        <v>190</v>
      </c>
      <c r="G76" s="95">
        <v>7</v>
      </c>
      <c r="H76" s="95">
        <v>112</v>
      </c>
      <c r="I76" s="95">
        <v>261</v>
      </c>
      <c r="J76" s="95">
        <v>176</v>
      </c>
      <c r="K76" s="95">
        <v>12</v>
      </c>
      <c r="L76" s="95">
        <v>237</v>
      </c>
      <c r="M76" s="95">
        <v>166</v>
      </c>
      <c r="N76" s="95">
        <v>9</v>
      </c>
      <c r="O76" s="95">
        <v>202</v>
      </c>
      <c r="P76" s="95">
        <v>63</v>
      </c>
      <c r="Q76" s="94">
        <v>152</v>
      </c>
      <c r="R76" s="20"/>
      <c r="S76" s="93"/>
      <c r="T76" s="94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20"/>
      <c r="AG76" s="20"/>
      <c r="AH76" s="20"/>
      <c r="AI76" s="6"/>
      <c r="AJ76" s="6"/>
    </row>
    <row r="77" ht="14.25">
      <c r="A77" s="87">
        <v>45455.757638888892</v>
      </c>
      <c r="B77" s="88" t="s">
        <v>78</v>
      </c>
      <c r="C77" s="88">
        <v>2</v>
      </c>
      <c r="D77" s="93">
        <v>1</v>
      </c>
      <c r="E77" s="95">
        <v>1</v>
      </c>
      <c r="F77" s="95">
        <v>1</v>
      </c>
      <c r="G77" s="95">
        <v>1</v>
      </c>
      <c r="H77" s="95">
        <v>1</v>
      </c>
      <c r="I77" s="95">
        <v>1</v>
      </c>
      <c r="J77" s="95">
        <v>1</v>
      </c>
      <c r="K77" s="95">
        <v>1</v>
      </c>
      <c r="L77" s="95">
        <v>1</v>
      </c>
      <c r="M77" s="95">
        <v>1</v>
      </c>
      <c r="N77" s="95">
        <v>1</v>
      </c>
      <c r="O77" s="95">
        <v>1</v>
      </c>
      <c r="P77" s="95">
        <v>1</v>
      </c>
      <c r="Q77" s="94">
        <v>0</v>
      </c>
      <c r="R77" s="21">
        <v>0</v>
      </c>
      <c r="S77" s="2">
        <f>SUM(D77:Q77)</f>
        <v>13</v>
      </c>
      <c r="T77" s="23">
        <f>15-S77</f>
        <v>2</v>
      </c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21">
        <f>S77/(S77+T77)</f>
        <v>0.8666666666666667</v>
      </c>
      <c r="AG77" s="21">
        <f>SUM(D78:Q78)/60</f>
        <v>22.550000000000001</v>
      </c>
      <c r="AH77" s="21">
        <f>R77+AG77</f>
        <v>22.550000000000001</v>
      </c>
      <c r="AI77" s="6"/>
      <c r="AJ77" s="6"/>
    </row>
    <row r="78" ht="14.25">
      <c r="A78" s="91"/>
      <c r="B78" s="92"/>
      <c r="C78" s="92"/>
      <c r="D78" s="93">
        <v>140</v>
      </c>
      <c r="E78" s="95">
        <v>95</v>
      </c>
      <c r="F78" s="95">
        <v>141</v>
      </c>
      <c r="G78" s="95">
        <v>93</v>
      </c>
      <c r="H78" s="95">
        <v>110</v>
      </c>
      <c r="I78" s="95">
        <v>31</v>
      </c>
      <c r="J78" s="95">
        <v>84</v>
      </c>
      <c r="K78" s="95">
        <v>98</v>
      </c>
      <c r="L78" s="95">
        <v>145</v>
      </c>
      <c r="M78" s="95">
        <v>8</v>
      </c>
      <c r="N78" s="95">
        <v>239</v>
      </c>
      <c r="O78" s="95">
        <v>21</v>
      </c>
      <c r="P78" s="95">
        <v>58</v>
      </c>
      <c r="Q78" s="94">
        <v>90</v>
      </c>
      <c r="R78" s="20"/>
      <c r="S78" s="93"/>
      <c r="T78" s="94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20"/>
      <c r="AG78" s="20"/>
      <c r="AH78" s="20"/>
      <c r="AI78" s="6"/>
      <c r="AJ78" s="6"/>
    </row>
    <row r="79" ht="14.25">
      <c r="A79" s="87">
        <v>45455.757638888892</v>
      </c>
      <c r="B79" s="88" t="s">
        <v>78</v>
      </c>
      <c r="C79" s="88">
        <v>3</v>
      </c>
      <c r="D79" s="93">
        <v>1</v>
      </c>
      <c r="E79" s="95">
        <v>1</v>
      </c>
      <c r="F79" s="95">
        <v>1</v>
      </c>
      <c r="G79" s="95">
        <v>1</v>
      </c>
      <c r="H79" s="95">
        <v>0</v>
      </c>
      <c r="I79" s="95">
        <v>1</v>
      </c>
      <c r="J79" s="95">
        <v>1</v>
      </c>
      <c r="K79" s="95">
        <v>1</v>
      </c>
      <c r="L79" s="95">
        <v>1</v>
      </c>
      <c r="M79" s="95">
        <v>1</v>
      </c>
      <c r="N79" s="95">
        <v>1</v>
      </c>
      <c r="O79" s="95">
        <v>1</v>
      </c>
      <c r="P79" s="95">
        <v>3</v>
      </c>
      <c r="Q79" s="94"/>
      <c r="R79" s="21">
        <v>0</v>
      </c>
      <c r="S79" s="2">
        <f>SUM(D79:Q79)</f>
        <v>14</v>
      </c>
      <c r="T79" s="23">
        <f>15-S79</f>
        <v>1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21">
        <f>S79/(S79+T79)</f>
        <v>0.93333333333333335</v>
      </c>
      <c r="AG79" s="21">
        <f>SUM(D80:Q80)/60</f>
        <v>25.666666666666668</v>
      </c>
      <c r="AH79" s="21">
        <f>R79+AG79</f>
        <v>25.666666666666668</v>
      </c>
      <c r="AI79" s="6"/>
      <c r="AJ79" s="6"/>
    </row>
    <row r="80" ht="14.25">
      <c r="A80" s="91"/>
      <c r="B80" s="92"/>
      <c r="C80" s="92"/>
      <c r="D80" s="93">
        <v>75</v>
      </c>
      <c r="E80" s="95">
        <v>170</v>
      </c>
      <c r="F80" s="95">
        <v>148</v>
      </c>
      <c r="G80" s="95">
        <v>81</v>
      </c>
      <c r="H80" s="95">
        <v>131</v>
      </c>
      <c r="I80" s="95">
        <v>97</v>
      </c>
      <c r="J80" s="95">
        <v>77</v>
      </c>
      <c r="K80" s="95">
        <v>91</v>
      </c>
      <c r="L80" s="95">
        <v>175</v>
      </c>
      <c r="M80" s="95">
        <v>49</v>
      </c>
      <c r="N80" s="95">
        <v>230</v>
      </c>
      <c r="O80" s="95">
        <v>65</v>
      </c>
      <c r="P80" s="95">
        <v>151</v>
      </c>
      <c r="Q80" s="94"/>
      <c r="R80" s="20"/>
      <c r="S80" s="93"/>
      <c r="T80" s="94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20"/>
      <c r="AG80" s="20"/>
      <c r="AH80" s="20"/>
      <c r="AI80" s="6">
        <f>SUM(AH75:AH80)</f>
        <v>82.466666666666669</v>
      </c>
      <c r="AJ80" s="6">
        <f>AVERAGE(AF75:AF80)*30</f>
        <v>26</v>
      </c>
    </row>
    <row r="81" ht="14.25">
      <c r="A81" s="87">
        <v>45456.757638888892</v>
      </c>
      <c r="B81" s="88" t="s">
        <v>79</v>
      </c>
      <c r="C81" s="88">
        <v>1</v>
      </c>
      <c r="D81" s="93">
        <v>1</v>
      </c>
      <c r="E81" s="95">
        <v>0</v>
      </c>
      <c r="F81" s="95">
        <v>1</v>
      </c>
      <c r="G81" s="95">
        <v>1</v>
      </c>
      <c r="H81" s="95">
        <v>1</v>
      </c>
      <c r="I81" s="95">
        <v>1</v>
      </c>
      <c r="J81" s="95">
        <v>1</v>
      </c>
      <c r="K81" s="95">
        <v>1</v>
      </c>
      <c r="L81" s="95">
        <v>1</v>
      </c>
      <c r="M81" s="95">
        <v>1</v>
      </c>
      <c r="N81" s="95">
        <v>1</v>
      </c>
      <c r="O81" s="95">
        <v>1</v>
      </c>
      <c r="P81" s="95">
        <v>1</v>
      </c>
      <c r="Q81" s="94">
        <v>2</v>
      </c>
      <c r="R81" s="21">
        <v>0</v>
      </c>
      <c r="S81" s="2">
        <f>SUM(D81:Q81)</f>
        <v>14</v>
      </c>
      <c r="T81" s="23">
        <f>15-S81</f>
        <v>1</v>
      </c>
      <c r="U81" s="21">
        <v>4</v>
      </c>
      <c r="V81" s="21">
        <v>0</v>
      </c>
      <c r="W81" s="21">
        <v>1</v>
      </c>
      <c r="X81" s="21">
        <v>0</v>
      </c>
      <c r="Y81" s="21">
        <v>1</v>
      </c>
      <c r="Z81" s="21">
        <v>0</v>
      </c>
      <c r="AA81" s="21">
        <v>1</v>
      </c>
      <c r="AB81" s="21">
        <v>0</v>
      </c>
      <c r="AC81" s="21">
        <v>0</v>
      </c>
      <c r="AD81" s="21">
        <v>1</v>
      </c>
      <c r="AE81" s="21">
        <v>0</v>
      </c>
      <c r="AF81" s="21">
        <f>S81/(S81+T81)</f>
        <v>0.93333333333333335</v>
      </c>
      <c r="AG81" s="21">
        <f>SUM(D82:Q82)/60</f>
        <v>31.649999999999999</v>
      </c>
      <c r="AH81" s="21">
        <f>R81+AG81</f>
        <v>31.649999999999999</v>
      </c>
      <c r="AI81" s="6"/>
      <c r="AJ81" s="6"/>
    </row>
    <row r="82" ht="14.25">
      <c r="A82" s="91"/>
      <c r="B82" s="92"/>
      <c r="C82" s="92"/>
      <c r="D82" s="93">
        <v>140</v>
      </c>
      <c r="E82" s="95">
        <v>332</v>
      </c>
      <c r="F82" s="95">
        <v>18</v>
      </c>
      <c r="G82" s="95">
        <v>61</v>
      </c>
      <c r="H82" s="95">
        <v>9</v>
      </c>
      <c r="I82" s="95">
        <v>133</v>
      </c>
      <c r="J82" s="95">
        <v>157</v>
      </c>
      <c r="K82" s="95">
        <v>221</v>
      </c>
      <c r="L82" s="95">
        <v>32</v>
      </c>
      <c r="M82" s="95">
        <v>191</v>
      </c>
      <c r="N82" s="95">
        <v>187</v>
      </c>
      <c r="O82" s="95">
        <v>132</v>
      </c>
      <c r="P82" s="95">
        <v>82</v>
      </c>
      <c r="Q82" s="94">
        <v>204</v>
      </c>
      <c r="R82" s="20"/>
      <c r="S82" s="93"/>
      <c r="T82" s="94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20"/>
      <c r="AG82" s="20"/>
      <c r="AH82" s="20"/>
      <c r="AI82" s="6"/>
      <c r="AJ82" s="6"/>
    </row>
    <row r="83" ht="14.25">
      <c r="A83" s="87">
        <v>45456.757638888892</v>
      </c>
      <c r="B83" s="88" t="s">
        <v>79</v>
      </c>
      <c r="C83" s="88">
        <v>2</v>
      </c>
      <c r="D83" s="93">
        <v>0</v>
      </c>
      <c r="E83" s="95">
        <v>1</v>
      </c>
      <c r="F83" s="95">
        <v>1</v>
      </c>
      <c r="G83" s="95">
        <v>1</v>
      </c>
      <c r="H83" s="95">
        <v>0</v>
      </c>
      <c r="I83" s="95">
        <v>1</v>
      </c>
      <c r="J83" s="95">
        <v>1</v>
      </c>
      <c r="K83" s="95">
        <v>1</v>
      </c>
      <c r="L83" s="95">
        <v>1</v>
      </c>
      <c r="M83" s="95">
        <v>0</v>
      </c>
      <c r="N83" s="95">
        <v>1</v>
      </c>
      <c r="O83" s="95">
        <v>1</v>
      </c>
      <c r="P83" s="95">
        <v>1</v>
      </c>
      <c r="Q83" s="94">
        <v>2</v>
      </c>
      <c r="R83" s="21">
        <v>0</v>
      </c>
      <c r="S83" s="2">
        <f>SUM(D83:Q83)</f>
        <v>12</v>
      </c>
      <c r="T83" s="23">
        <f>15-S83</f>
        <v>3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21">
        <f>S83/(S83+T83)</f>
        <v>0.80000000000000004</v>
      </c>
      <c r="AG83" s="21">
        <f>SUM(D84:Q84)/60</f>
        <v>31.133333333333333</v>
      </c>
      <c r="AH83" s="21">
        <f>R83+AG83</f>
        <v>31.133333333333333</v>
      </c>
      <c r="AI83" s="6"/>
      <c r="AJ83" s="6"/>
    </row>
    <row r="84" ht="14.25">
      <c r="A84" s="91"/>
      <c r="B84" s="92"/>
      <c r="C84" s="92"/>
      <c r="D84" s="93">
        <v>163</v>
      </c>
      <c r="E84" s="95">
        <v>266</v>
      </c>
      <c r="F84" s="95">
        <v>106</v>
      </c>
      <c r="G84" s="95">
        <v>287</v>
      </c>
      <c r="H84" s="95">
        <v>138</v>
      </c>
      <c r="I84" s="95">
        <v>116</v>
      </c>
      <c r="J84" s="95">
        <v>179</v>
      </c>
      <c r="K84" s="95">
        <v>14</v>
      </c>
      <c r="L84" s="95">
        <v>110</v>
      </c>
      <c r="M84" s="95">
        <v>148</v>
      </c>
      <c r="N84" s="95">
        <v>77</v>
      </c>
      <c r="O84" s="95">
        <v>2</v>
      </c>
      <c r="P84" s="95">
        <v>54</v>
      </c>
      <c r="Q84" s="94">
        <v>208</v>
      </c>
      <c r="R84" s="20"/>
      <c r="S84" s="93"/>
      <c r="T84" s="94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20"/>
      <c r="AG84" s="20"/>
      <c r="AH84" s="20"/>
      <c r="AI84" s="6"/>
      <c r="AJ84" s="6"/>
    </row>
    <row r="85" ht="14.25">
      <c r="A85" s="87">
        <v>45456.757638888892</v>
      </c>
      <c r="B85" s="88" t="s">
        <v>79</v>
      </c>
      <c r="C85" s="88">
        <v>3</v>
      </c>
      <c r="D85" s="93">
        <v>1</v>
      </c>
      <c r="E85" s="95">
        <v>0</v>
      </c>
      <c r="F85" s="95">
        <v>0</v>
      </c>
      <c r="G85" s="95">
        <v>1</v>
      </c>
      <c r="H85" s="95">
        <v>1</v>
      </c>
      <c r="I85" s="95">
        <v>1</v>
      </c>
      <c r="J85" s="95">
        <v>1</v>
      </c>
      <c r="K85" s="95">
        <v>1</v>
      </c>
      <c r="L85" s="95">
        <v>1</v>
      </c>
      <c r="M85" s="95">
        <v>1</v>
      </c>
      <c r="N85" s="95">
        <v>1</v>
      </c>
      <c r="O85" s="95">
        <v>0</v>
      </c>
      <c r="P85" s="95">
        <v>1</v>
      </c>
      <c r="Q85" s="94">
        <v>1</v>
      </c>
      <c r="R85" s="21">
        <v>0</v>
      </c>
      <c r="S85" s="2">
        <f>SUM(D85:Q85)</f>
        <v>11</v>
      </c>
      <c r="T85" s="23">
        <f>15-S85</f>
        <v>4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21">
        <f>S85/(S85+T85)</f>
        <v>0.73333333333333328</v>
      </c>
      <c r="AG85" s="21">
        <f>SUM(D86:Q86)/60</f>
        <v>27.899999999999999</v>
      </c>
      <c r="AH85" s="21">
        <f>R85+AG85</f>
        <v>27.899999999999999</v>
      </c>
      <c r="AI85" s="6"/>
      <c r="AJ85" s="6"/>
    </row>
    <row r="86" ht="14.25">
      <c r="A86" s="91"/>
      <c r="B86" s="92"/>
      <c r="C86" s="92"/>
      <c r="D86" s="93">
        <v>76</v>
      </c>
      <c r="E86" s="95">
        <v>171</v>
      </c>
      <c r="F86" s="95">
        <v>174</v>
      </c>
      <c r="G86" s="95">
        <v>46</v>
      </c>
      <c r="H86" s="95">
        <v>215</v>
      </c>
      <c r="I86" s="95">
        <v>105</v>
      </c>
      <c r="J86" s="95">
        <v>80</v>
      </c>
      <c r="K86" s="95">
        <v>35</v>
      </c>
      <c r="L86" s="95">
        <v>133</v>
      </c>
      <c r="M86" s="95">
        <v>28</v>
      </c>
      <c r="N86" s="95">
        <v>74</v>
      </c>
      <c r="O86" s="95">
        <v>80</v>
      </c>
      <c r="P86" s="95">
        <v>90</v>
      </c>
      <c r="Q86" s="94">
        <v>367</v>
      </c>
      <c r="R86" s="20"/>
      <c r="S86" s="93"/>
      <c r="T86" s="94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20"/>
      <c r="AG86" s="20"/>
      <c r="AH86" s="20"/>
      <c r="AI86" s="6">
        <f>SUM(AH81:AH86)</f>
        <v>90.683333333333337</v>
      </c>
      <c r="AJ86" s="6">
        <f>AVERAGE(AF81:AF86)*30</f>
        <v>24.666666666666668</v>
      </c>
    </row>
    <row r="87" ht="14.25">
      <c r="A87" s="87">
        <v>45460.757638888892</v>
      </c>
      <c r="B87" s="88" t="s">
        <v>80</v>
      </c>
      <c r="C87" s="88">
        <v>1</v>
      </c>
      <c r="D87" s="93">
        <v>1</v>
      </c>
      <c r="E87" s="95">
        <v>1</v>
      </c>
      <c r="F87" s="95">
        <v>1</v>
      </c>
      <c r="G87" s="95">
        <v>1</v>
      </c>
      <c r="H87" s="95">
        <v>0</v>
      </c>
      <c r="I87" s="95">
        <v>1</v>
      </c>
      <c r="J87" s="95">
        <v>1</v>
      </c>
      <c r="K87" s="95">
        <v>1</v>
      </c>
      <c r="L87" s="95">
        <v>1</v>
      </c>
      <c r="M87" s="95">
        <v>1</v>
      </c>
      <c r="N87" s="95">
        <v>1</v>
      </c>
      <c r="O87" s="95">
        <v>1</v>
      </c>
      <c r="P87" s="95">
        <v>1</v>
      </c>
      <c r="Q87" s="94">
        <v>2</v>
      </c>
      <c r="R87" s="21">
        <v>0</v>
      </c>
      <c r="S87" s="2">
        <f>SUM(D87:Q87)</f>
        <v>14</v>
      </c>
      <c r="T87" s="23">
        <f>15-S87</f>
        <v>1</v>
      </c>
      <c r="U87" s="21">
        <v>3</v>
      </c>
      <c r="V87" s="21">
        <v>0</v>
      </c>
      <c r="W87" s="21">
        <v>0</v>
      </c>
      <c r="X87" s="21">
        <v>1</v>
      </c>
      <c r="Y87" s="21">
        <v>0</v>
      </c>
      <c r="Z87" s="21">
        <v>0</v>
      </c>
      <c r="AA87" s="21">
        <v>0</v>
      </c>
      <c r="AB87" s="21">
        <v>0</v>
      </c>
      <c r="AC87" s="21">
        <v>1</v>
      </c>
      <c r="AD87" s="21">
        <v>0</v>
      </c>
      <c r="AE87" s="21">
        <v>0</v>
      </c>
      <c r="AF87" s="21">
        <f>S87/(S87+T87)</f>
        <v>0.93333333333333335</v>
      </c>
      <c r="AG87" s="21">
        <f>SUM(D88:Q88)/60</f>
        <v>24.866666666666667</v>
      </c>
      <c r="AH87" s="21">
        <f>R87+AG87</f>
        <v>24.866666666666667</v>
      </c>
      <c r="AI87" s="6"/>
      <c r="AJ87" s="6"/>
    </row>
    <row r="88" ht="14.25">
      <c r="A88" s="91"/>
      <c r="B88" s="92"/>
      <c r="C88" s="92"/>
      <c r="D88" s="93">
        <v>252</v>
      </c>
      <c r="E88" s="95">
        <v>18</v>
      </c>
      <c r="F88" s="95">
        <v>34</v>
      </c>
      <c r="G88" s="95">
        <v>158</v>
      </c>
      <c r="H88" s="95">
        <v>84</v>
      </c>
      <c r="I88" s="95">
        <v>47</v>
      </c>
      <c r="J88" s="95">
        <v>189</v>
      </c>
      <c r="K88" s="95">
        <v>174</v>
      </c>
      <c r="L88" s="95">
        <v>64</v>
      </c>
      <c r="M88" s="95">
        <v>45</v>
      </c>
      <c r="N88" s="95">
        <v>158</v>
      </c>
      <c r="O88" s="95">
        <v>16</v>
      </c>
      <c r="P88" s="95">
        <v>141</v>
      </c>
      <c r="Q88" s="94">
        <v>112</v>
      </c>
      <c r="R88" s="20"/>
      <c r="S88" s="93"/>
      <c r="T88" s="94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20"/>
      <c r="AG88" s="20"/>
      <c r="AH88" s="20"/>
      <c r="AI88" s="6"/>
      <c r="AJ88" s="6"/>
    </row>
    <row r="89" ht="14.25">
      <c r="A89" s="87">
        <v>45460.757638888892</v>
      </c>
      <c r="B89" s="88" t="s">
        <v>80</v>
      </c>
      <c r="C89" s="88">
        <v>2</v>
      </c>
      <c r="D89" s="93">
        <v>1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0</v>
      </c>
      <c r="P89" s="95">
        <v>0</v>
      </c>
      <c r="Q89" s="94">
        <v>2</v>
      </c>
      <c r="R89" s="21">
        <v>0</v>
      </c>
      <c r="S89" s="2">
        <f>SUM(D89:Q89)</f>
        <v>13</v>
      </c>
      <c r="T89" s="23">
        <f>15-S89</f>
        <v>2</v>
      </c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21">
        <f>S89/(S89+T89)</f>
        <v>0.8666666666666667</v>
      </c>
      <c r="AG89" s="21">
        <f>SUM(D90:Q90)/60</f>
        <v>22.666666666666668</v>
      </c>
      <c r="AH89" s="21">
        <f>R89+AG89</f>
        <v>22.666666666666668</v>
      </c>
      <c r="AI89" s="6"/>
      <c r="AJ89" s="6"/>
    </row>
    <row r="90" ht="14.25">
      <c r="A90" s="91"/>
      <c r="B90" s="92"/>
      <c r="C90" s="92"/>
      <c r="D90" s="93">
        <v>176</v>
      </c>
      <c r="E90" s="95">
        <v>51</v>
      </c>
      <c r="F90" s="95">
        <v>68</v>
      </c>
      <c r="G90" s="95">
        <v>33</v>
      </c>
      <c r="H90" s="95">
        <v>164</v>
      </c>
      <c r="I90" s="95">
        <v>18</v>
      </c>
      <c r="J90" s="95">
        <v>117</v>
      </c>
      <c r="K90" s="95">
        <v>29</v>
      </c>
      <c r="L90" s="95">
        <v>176</v>
      </c>
      <c r="M90" s="95">
        <v>74</v>
      </c>
      <c r="N90" s="95">
        <v>34</v>
      </c>
      <c r="O90" s="95">
        <v>164</v>
      </c>
      <c r="P90" s="95">
        <v>65</v>
      </c>
      <c r="Q90" s="94">
        <v>191</v>
      </c>
      <c r="R90" s="20"/>
      <c r="S90" s="93"/>
      <c r="T90" s="94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20"/>
      <c r="AG90" s="20"/>
      <c r="AH90" s="20"/>
      <c r="AI90" s="6"/>
      <c r="AJ90" s="6"/>
    </row>
    <row r="91" ht="14.25">
      <c r="A91" s="87">
        <v>45460.757638888892</v>
      </c>
      <c r="B91" s="88" t="s">
        <v>80</v>
      </c>
      <c r="C91" s="88">
        <v>3</v>
      </c>
      <c r="D91" s="93">
        <v>1</v>
      </c>
      <c r="E91" s="95">
        <v>1</v>
      </c>
      <c r="F91" s="95">
        <v>1</v>
      </c>
      <c r="G91" s="95">
        <v>0</v>
      </c>
      <c r="H91" s="95">
        <v>1</v>
      </c>
      <c r="I91" s="95">
        <v>1</v>
      </c>
      <c r="J91" s="95">
        <v>1</v>
      </c>
      <c r="K91" s="95">
        <v>1</v>
      </c>
      <c r="L91" s="95">
        <v>0</v>
      </c>
      <c r="M91" s="95">
        <v>1</v>
      </c>
      <c r="N91" s="95">
        <v>1</v>
      </c>
      <c r="O91" s="95">
        <v>1</v>
      </c>
      <c r="P91" s="95">
        <v>1</v>
      </c>
      <c r="Q91" s="94">
        <v>2</v>
      </c>
      <c r="R91" s="21">
        <v>0</v>
      </c>
      <c r="S91" s="2">
        <f>SUM(D91:Q91)</f>
        <v>13</v>
      </c>
      <c r="T91" s="23">
        <f>15-S91</f>
        <v>2</v>
      </c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21">
        <f>S91/(S91+T91)</f>
        <v>0.8666666666666667</v>
      </c>
      <c r="AG91" s="21">
        <f>SUM(D92:Q92)/60</f>
        <v>24.850000000000001</v>
      </c>
      <c r="AH91" s="21">
        <f>R91+AG91</f>
        <v>24.850000000000001</v>
      </c>
      <c r="AI91" s="6"/>
      <c r="AJ91" s="6"/>
    </row>
    <row r="92" ht="14.25">
      <c r="A92" s="91"/>
      <c r="B92" s="92"/>
      <c r="C92" s="92"/>
      <c r="D92" s="93">
        <v>177</v>
      </c>
      <c r="E92" s="95">
        <v>145</v>
      </c>
      <c r="F92" s="95">
        <v>96</v>
      </c>
      <c r="G92" s="95">
        <v>162</v>
      </c>
      <c r="H92" s="95">
        <v>15</v>
      </c>
      <c r="I92" s="95">
        <v>134</v>
      </c>
      <c r="J92" s="95">
        <v>230</v>
      </c>
      <c r="K92" s="95">
        <v>23</v>
      </c>
      <c r="L92" s="95">
        <v>249</v>
      </c>
      <c r="M92" s="95">
        <v>10</v>
      </c>
      <c r="N92" s="95">
        <v>46</v>
      </c>
      <c r="O92" s="95">
        <v>50</v>
      </c>
      <c r="P92" s="95">
        <v>68</v>
      </c>
      <c r="Q92" s="94">
        <v>86</v>
      </c>
      <c r="R92" s="20"/>
      <c r="S92" s="93"/>
      <c r="T92" s="94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20"/>
      <c r="AG92" s="20"/>
      <c r="AH92" s="20"/>
      <c r="AI92" s="6">
        <f>SUM(AH87:AH92)</f>
        <v>72.383333333333326</v>
      </c>
      <c r="AJ92" s="6">
        <f>AVERAGE(AF87:AF92)*30</f>
        <v>26.666666666666668</v>
      </c>
    </row>
    <row r="93" ht="14.25">
      <c r="A93" s="87">
        <v>45461.882638888892</v>
      </c>
      <c r="B93" s="88" t="s">
        <v>81</v>
      </c>
      <c r="C93" s="88">
        <v>1</v>
      </c>
      <c r="D93" s="93">
        <v>0</v>
      </c>
      <c r="E93" s="95">
        <v>1</v>
      </c>
      <c r="F93" s="95">
        <v>1</v>
      </c>
      <c r="G93" s="95">
        <v>1</v>
      </c>
      <c r="H93" s="95">
        <v>1</v>
      </c>
      <c r="I93" s="95">
        <v>1</v>
      </c>
      <c r="J93" s="95">
        <v>1</v>
      </c>
      <c r="K93" s="95">
        <v>1</v>
      </c>
      <c r="L93" s="95">
        <v>1</v>
      </c>
      <c r="M93" s="95">
        <v>1</v>
      </c>
      <c r="N93" s="95">
        <v>1</v>
      </c>
      <c r="O93" s="95">
        <v>1</v>
      </c>
      <c r="P93" s="95">
        <v>0</v>
      </c>
      <c r="Q93" s="94">
        <v>1</v>
      </c>
      <c r="R93" s="21">
        <v>0</v>
      </c>
      <c r="S93" s="2">
        <f>SUM(D93:Q93)</f>
        <v>12</v>
      </c>
      <c r="T93" s="23">
        <f>15-S93</f>
        <v>3</v>
      </c>
      <c r="U93" s="21">
        <v>3</v>
      </c>
      <c r="V93" s="21">
        <v>0</v>
      </c>
      <c r="W93" s="21">
        <v>0</v>
      </c>
      <c r="X93" s="21">
        <v>1</v>
      </c>
      <c r="Y93" s="21">
        <v>0</v>
      </c>
      <c r="Z93" s="21">
        <v>0</v>
      </c>
      <c r="AA93" s="21">
        <v>2</v>
      </c>
      <c r="AB93" s="21">
        <v>0</v>
      </c>
      <c r="AC93" s="21">
        <v>0</v>
      </c>
      <c r="AD93" s="21">
        <v>0</v>
      </c>
      <c r="AE93" s="21">
        <v>1</v>
      </c>
      <c r="AF93" s="21">
        <f>S93/(S93+T93)</f>
        <v>0.80000000000000004</v>
      </c>
      <c r="AG93" s="21">
        <f>SUM(D94:Q94)/60</f>
        <v>25</v>
      </c>
      <c r="AH93" s="21">
        <f>R93+AG93</f>
        <v>25</v>
      </c>
      <c r="AI93" s="6"/>
      <c r="AJ93" s="6"/>
    </row>
    <row r="94" ht="14.25">
      <c r="A94" s="91"/>
      <c r="B94" s="92"/>
      <c r="C94" s="92"/>
      <c r="D94" s="93">
        <v>223</v>
      </c>
      <c r="E94" s="95">
        <v>46</v>
      </c>
      <c r="F94" s="95">
        <v>76</v>
      </c>
      <c r="G94" s="95">
        <v>97</v>
      </c>
      <c r="H94" s="95">
        <v>21</v>
      </c>
      <c r="I94" s="95">
        <v>118</v>
      </c>
      <c r="J94" s="95">
        <v>155</v>
      </c>
      <c r="K94" s="95">
        <v>52</v>
      </c>
      <c r="L94" s="95">
        <v>140</v>
      </c>
      <c r="M94" s="95">
        <v>123</v>
      </c>
      <c r="N94" s="95">
        <v>141</v>
      </c>
      <c r="O94" s="95">
        <v>106</v>
      </c>
      <c r="P94" s="95">
        <v>54</v>
      </c>
      <c r="Q94" s="94">
        <v>148</v>
      </c>
      <c r="R94" s="20"/>
      <c r="S94" s="93"/>
      <c r="T94" s="94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20"/>
      <c r="AG94" s="20"/>
      <c r="AH94" s="20"/>
      <c r="AI94" s="6"/>
      <c r="AJ94" s="6"/>
    </row>
    <row r="95" ht="14.25">
      <c r="A95" s="87">
        <v>45461.882638888892</v>
      </c>
      <c r="B95" s="88" t="s">
        <v>81</v>
      </c>
      <c r="C95" s="88">
        <v>2</v>
      </c>
      <c r="D95" s="93">
        <v>1</v>
      </c>
      <c r="E95" s="95">
        <v>1</v>
      </c>
      <c r="F95" s="95">
        <v>1</v>
      </c>
      <c r="G95" s="95">
        <v>1</v>
      </c>
      <c r="H95" s="95">
        <v>1</v>
      </c>
      <c r="I95" s="95">
        <v>0</v>
      </c>
      <c r="J95" s="95">
        <v>1</v>
      </c>
      <c r="K95" s="95">
        <v>1</v>
      </c>
      <c r="L95" s="95">
        <v>1</v>
      </c>
      <c r="M95" s="95">
        <v>0</v>
      </c>
      <c r="N95" s="95">
        <v>1</v>
      </c>
      <c r="O95" s="95">
        <v>1</v>
      </c>
      <c r="P95" s="95">
        <v>1</v>
      </c>
      <c r="Q95" s="94">
        <v>1</v>
      </c>
      <c r="R95" s="21">
        <v>0</v>
      </c>
      <c r="S95" s="2">
        <f>SUM(D95:Q95)</f>
        <v>12</v>
      </c>
      <c r="T95" s="23">
        <f>15-S95</f>
        <v>3</v>
      </c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21">
        <f>S95/(S95+T95)</f>
        <v>0.80000000000000004</v>
      </c>
      <c r="AG95" s="21">
        <f>SUM(D96:Q96)/60</f>
        <v>20.716666666666665</v>
      </c>
      <c r="AH95" s="21">
        <f>R95+AG95</f>
        <v>20.716666666666665</v>
      </c>
      <c r="AI95" s="6"/>
      <c r="AJ95" s="6"/>
    </row>
    <row r="96" ht="14.25">
      <c r="A96" s="91"/>
      <c r="B96" s="92"/>
      <c r="C96" s="92"/>
      <c r="D96" s="93">
        <v>169</v>
      </c>
      <c r="E96" s="95">
        <v>58</v>
      </c>
      <c r="F96" s="95">
        <v>69</v>
      </c>
      <c r="G96" s="95">
        <v>79</v>
      </c>
      <c r="H96" s="95">
        <v>20</v>
      </c>
      <c r="I96" s="95">
        <v>100</v>
      </c>
      <c r="J96" s="95">
        <v>20</v>
      </c>
      <c r="K96" s="95">
        <v>135</v>
      </c>
      <c r="L96" s="95">
        <v>118</v>
      </c>
      <c r="M96" s="95">
        <v>86</v>
      </c>
      <c r="N96" s="95">
        <v>79</v>
      </c>
      <c r="O96" s="95">
        <v>90</v>
      </c>
      <c r="P96" s="95">
        <v>102</v>
      </c>
      <c r="Q96" s="94">
        <v>118</v>
      </c>
      <c r="R96" s="20"/>
      <c r="S96" s="93"/>
      <c r="T96" s="94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20"/>
      <c r="AG96" s="20"/>
      <c r="AH96" s="20"/>
      <c r="AI96" s="6"/>
      <c r="AJ96" s="6"/>
    </row>
    <row r="97" ht="14.25">
      <c r="A97" s="87">
        <v>45461.882638888892</v>
      </c>
      <c r="B97" s="88" t="s">
        <v>81</v>
      </c>
      <c r="C97" s="88">
        <v>3</v>
      </c>
      <c r="D97" s="93">
        <v>1</v>
      </c>
      <c r="E97" s="95">
        <v>1</v>
      </c>
      <c r="F97" s="95">
        <v>1</v>
      </c>
      <c r="G97" s="95">
        <v>1</v>
      </c>
      <c r="H97" s="95">
        <v>1</v>
      </c>
      <c r="I97" s="95">
        <v>1</v>
      </c>
      <c r="J97" s="95">
        <v>1</v>
      </c>
      <c r="K97" s="95">
        <v>1</v>
      </c>
      <c r="L97" s="95">
        <v>0</v>
      </c>
      <c r="M97" s="95">
        <v>1</v>
      </c>
      <c r="N97" s="95">
        <v>1</v>
      </c>
      <c r="O97" s="95">
        <v>1</v>
      </c>
      <c r="P97" s="95">
        <v>1</v>
      </c>
      <c r="Q97" s="94">
        <v>2</v>
      </c>
      <c r="R97" s="21">
        <v>0</v>
      </c>
      <c r="S97" s="2">
        <f>SUM(D97:Q97)</f>
        <v>14</v>
      </c>
      <c r="T97" s="23">
        <f>15-S97</f>
        <v>1</v>
      </c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21">
        <f>S97/(S97+T97)</f>
        <v>0.93333333333333335</v>
      </c>
      <c r="AG97" s="21">
        <f>SUM(D98:Q98)/60</f>
        <v>19.116666666666667</v>
      </c>
      <c r="AH97" s="21">
        <f>R97+AG97</f>
        <v>19.116666666666667</v>
      </c>
      <c r="AI97" s="6"/>
      <c r="AJ97" s="6"/>
    </row>
    <row r="98" ht="14.25">
      <c r="A98" s="91"/>
      <c r="B98" s="92"/>
      <c r="C98" s="92"/>
      <c r="D98" s="93">
        <v>70</v>
      </c>
      <c r="E98" s="95">
        <v>205</v>
      </c>
      <c r="F98" s="95">
        <v>36</v>
      </c>
      <c r="G98" s="95">
        <v>30</v>
      </c>
      <c r="H98" s="95">
        <v>142</v>
      </c>
      <c r="I98" s="95">
        <v>122</v>
      </c>
      <c r="J98" s="95">
        <v>10</v>
      </c>
      <c r="K98" s="95">
        <v>71</v>
      </c>
      <c r="L98" s="95">
        <v>103</v>
      </c>
      <c r="M98" s="95">
        <v>99</v>
      </c>
      <c r="N98" s="95">
        <v>31</v>
      </c>
      <c r="O98" s="95">
        <v>62</v>
      </c>
      <c r="P98" s="95">
        <v>67</v>
      </c>
      <c r="Q98" s="94">
        <v>99</v>
      </c>
      <c r="R98" s="20"/>
      <c r="S98" s="93"/>
      <c r="T98" s="94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20"/>
      <c r="AG98" s="20"/>
      <c r="AH98" s="20"/>
      <c r="AI98" s="6">
        <f>SUM(AH93:AH98)</f>
        <v>64.833333333333343</v>
      </c>
      <c r="AJ98" s="6">
        <f>AVERAGE(AF93:AF98)*30</f>
        <v>25.333333333333332</v>
      </c>
    </row>
    <row r="99" ht="14.25">
      <c r="A99" s="87">
        <v>45478.674305555556</v>
      </c>
      <c r="B99" s="88" t="s">
        <v>82</v>
      </c>
      <c r="C99" s="88">
        <v>1</v>
      </c>
      <c r="D99" s="93">
        <v>1</v>
      </c>
      <c r="E99" s="95">
        <v>1</v>
      </c>
      <c r="F99" s="95">
        <v>1</v>
      </c>
      <c r="G99" s="95">
        <v>1</v>
      </c>
      <c r="H99" s="95">
        <v>1</v>
      </c>
      <c r="I99" s="95">
        <v>1</v>
      </c>
      <c r="J99" s="95">
        <v>0</v>
      </c>
      <c r="K99" s="95">
        <v>0</v>
      </c>
      <c r="L99" s="95">
        <v>1</v>
      </c>
      <c r="M99" s="95">
        <v>1</v>
      </c>
      <c r="N99" s="95">
        <v>1</v>
      </c>
      <c r="O99" s="95">
        <v>1</v>
      </c>
      <c r="P99" s="95">
        <v>1</v>
      </c>
      <c r="Q99" s="94">
        <v>2</v>
      </c>
      <c r="R99" s="21">
        <v>0</v>
      </c>
      <c r="S99" s="2">
        <f>SUM(D99:Q99)</f>
        <v>13</v>
      </c>
      <c r="T99" s="23">
        <f>15-S99</f>
        <v>2</v>
      </c>
      <c r="U99" s="21">
        <v>5</v>
      </c>
      <c r="V99" s="21">
        <v>0</v>
      </c>
      <c r="W99" s="21">
        <v>0</v>
      </c>
      <c r="X99" s="21">
        <v>0</v>
      </c>
      <c r="Y99" s="21">
        <v>1</v>
      </c>
      <c r="Z99" s="21">
        <v>0</v>
      </c>
      <c r="AA99" s="21">
        <v>2</v>
      </c>
      <c r="AB99" s="21">
        <v>0</v>
      </c>
      <c r="AC99" s="21">
        <v>2</v>
      </c>
      <c r="AD99" s="21">
        <v>1</v>
      </c>
      <c r="AE99" s="21">
        <v>1</v>
      </c>
      <c r="AF99" s="21">
        <f>S99/(S99+T99)</f>
        <v>0.8666666666666667</v>
      </c>
      <c r="AG99" s="21">
        <f>SUM(D100:Q100)/60</f>
        <v>18.916666666666668</v>
      </c>
      <c r="AH99" s="21">
        <f>R99+AG99</f>
        <v>18.916666666666668</v>
      </c>
      <c r="AI99" s="6"/>
      <c r="AJ99" s="6"/>
    </row>
    <row r="100" ht="14.25">
      <c r="A100" s="91"/>
      <c r="B100" s="92"/>
      <c r="C100" s="92"/>
      <c r="D100" s="93">
        <v>82</v>
      </c>
      <c r="E100" s="95">
        <v>35</v>
      </c>
      <c r="F100" s="95">
        <v>183</v>
      </c>
      <c r="G100" s="95">
        <v>300</v>
      </c>
      <c r="H100" s="95">
        <v>0</v>
      </c>
      <c r="I100" s="95">
        <v>1</v>
      </c>
      <c r="J100" s="95">
        <v>126</v>
      </c>
      <c r="K100" s="95">
        <v>110</v>
      </c>
      <c r="L100" s="95">
        <v>66</v>
      </c>
      <c r="M100" s="95">
        <v>3</v>
      </c>
      <c r="N100" s="95">
        <v>71</v>
      </c>
      <c r="O100" s="95">
        <v>46</v>
      </c>
      <c r="P100" s="95">
        <v>38</v>
      </c>
      <c r="Q100" s="94">
        <v>74</v>
      </c>
      <c r="R100" s="20"/>
      <c r="S100" s="93"/>
      <c r="T100" s="94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20"/>
      <c r="AG100" s="20"/>
      <c r="AH100" s="20"/>
      <c r="AI100" s="6"/>
      <c r="AJ100" s="6"/>
    </row>
    <row r="101" ht="14.25">
      <c r="A101" s="87">
        <v>45478.674305555556</v>
      </c>
      <c r="B101" s="88" t="s">
        <v>82</v>
      </c>
      <c r="C101" s="88">
        <v>2</v>
      </c>
      <c r="D101" s="93">
        <v>1</v>
      </c>
      <c r="E101" s="95">
        <v>1</v>
      </c>
      <c r="F101" s="95">
        <v>1</v>
      </c>
      <c r="G101" s="95">
        <v>1</v>
      </c>
      <c r="H101" s="95">
        <v>1</v>
      </c>
      <c r="I101" s="95">
        <v>1</v>
      </c>
      <c r="J101" s="95">
        <v>1</v>
      </c>
      <c r="K101" s="95">
        <v>1</v>
      </c>
      <c r="L101" s="95">
        <v>0</v>
      </c>
      <c r="M101" s="95">
        <v>1</v>
      </c>
      <c r="N101" s="95">
        <v>0</v>
      </c>
      <c r="O101" s="95">
        <v>0</v>
      </c>
      <c r="P101" s="95">
        <v>1</v>
      </c>
      <c r="Q101" s="94">
        <v>1</v>
      </c>
      <c r="R101" s="21">
        <v>0</v>
      </c>
      <c r="S101" s="2">
        <f>SUM(D101:Q101)</f>
        <v>11</v>
      </c>
      <c r="T101" s="23">
        <f>15-S101</f>
        <v>4</v>
      </c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21">
        <f>S101/(S101+T101)</f>
        <v>0.73333333333333328</v>
      </c>
      <c r="AG101" s="21">
        <f>SUM(D102:Q102)/60</f>
        <v>17.083333333333332</v>
      </c>
      <c r="AH101" s="21">
        <f>R101+AG101</f>
        <v>17.083333333333332</v>
      </c>
      <c r="AI101" s="6"/>
      <c r="AJ101" s="6"/>
    </row>
    <row r="102" ht="14.25">
      <c r="A102" s="91"/>
      <c r="B102" s="92"/>
      <c r="C102" s="92"/>
      <c r="D102" s="93">
        <v>61</v>
      </c>
      <c r="E102" s="95">
        <v>118</v>
      </c>
      <c r="F102" s="95">
        <v>1</v>
      </c>
      <c r="G102" s="95">
        <v>16</v>
      </c>
      <c r="H102" s="95">
        <v>122</v>
      </c>
      <c r="I102" s="95">
        <v>5</v>
      </c>
      <c r="J102" s="95">
        <v>4</v>
      </c>
      <c r="K102" s="95">
        <v>252</v>
      </c>
      <c r="L102" s="95">
        <v>107</v>
      </c>
      <c r="M102" s="95">
        <v>75</v>
      </c>
      <c r="N102" s="95">
        <v>11</v>
      </c>
      <c r="O102" s="95">
        <v>8</v>
      </c>
      <c r="P102" s="95">
        <v>37</v>
      </c>
      <c r="Q102" s="94">
        <v>208</v>
      </c>
      <c r="R102" s="20"/>
      <c r="S102" s="93"/>
      <c r="T102" s="94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20"/>
      <c r="AG102" s="20"/>
      <c r="AH102" s="20"/>
      <c r="AI102" s="6"/>
      <c r="AJ102" s="6"/>
    </row>
    <row r="103" ht="14.25">
      <c r="A103" s="87">
        <v>45478.674305555556</v>
      </c>
      <c r="B103" s="88" t="s">
        <v>82</v>
      </c>
      <c r="C103" s="88">
        <v>3</v>
      </c>
      <c r="D103" s="93">
        <v>0</v>
      </c>
      <c r="E103" s="95">
        <v>0</v>
      </c>
      <c r="F103" s="95">
        <v>1</v>
      </c>
      <c r="G103" s="95">
        <v>1</v>
      </c>
      <c r="H103" s="95">
        <v>0</v>
      </c>
      <c r="I103" s="95">
        <v>1</v>
      </c>
      <c r="J103" s="95">
        <v>1</v>
      </c>
      <c r="K103" s="95">
        <v>1</v>
      </c>
      <c r="L103" s="95">
        <v>1</v>
      </c>
      <c r="M103" s="95">
        <v>0</v>
      </c>
      <c r="N103" s="95">
        <v>1</v>
      </c>
      <c r="O103" s="95">
        <v>0</v>
      </c>
      <c r="P103" s="95">
        <v>1</v>
      </c>
      <c r="Q103" s="94">
        <v>1</v>
      </c>
      <c r="R103" s="21">
        <v>0</v>
      </c>
      <c r="S103" s="2">
        <f>SUM(D103:Q103)</f>
        <v>9</v>
      </c>
      <c r="T103" s="23">
        <f>15-S103</f>
        <v>6</v>
      </c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21">
        <f>S103/(S103+T103)</f>
        <v>0.59999999999999998</v>
      </c>
      <c r="AG103" s="21">
        <f>SUM(D104:Q104)/60</f>
        <v>14.5</v>
      </c>
      <c r="AH103" s="21">
        <f>R103+AG103</f>
        <v>14.5</v>
      </c>
      <c r="AI103" s="6"/>
      <c r="AJ103" s="6"/>
    </row>
    <row r="104" ht="14.25">
      <c r="A104" s="91"/>
      <c r="B104" s="92"/>
      <c r="C104" s="92"/>
      <c r="D104" s="93">
        <v>10</v>
      </c>
      <c r="E104" s="95">
        <v>140</v>
      </c>
      <c r="F104" s="95">
        <v>26</v>
      </c>
      <c r="G104" s="95">
        <v>156</v>
      </c>
      <c r="H104" s="95">
        <v>146</v>
      </c>
      <c r="I104" s="95">
        <v>77</v>
      </c>
      <c r="J104" s="95">
        <v>11</v>
      </c>
      <c r="K104" s="95">
        <v>27</v>
      </c>
      <c r="L104" s="95">
        <v>64</v>
      </c>
      <c r="M104" s="95">
        <v>91</v>
      </c>
      <c r="N104" s="95">
        <v>9</v>
      </c>
      <c r="O104" s="95">
        <v>5</v>
      </c>
      <c r="P104" s="95">
        <v>32</v>
      </c>
      <c r="Q104" s="94">
        <v>76</v>
      </c>
      <c r="R104" s="20"/>
      <c r="S104" s="93"/>
      <c r="T104" s="94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20"/>
      <c r="AG104" s="20"/>
      <c r="AH104" s="20"/>
      <c r="AI104" s="6">
        <f>SUM(AH99:AH104)</f>
        <v>50.5</v>
      </c>
      <c r="AJ104" s="6">
        <f>AVERAGE(AF99:AF104)*30</f>
        <v>22</v>
      </c>
    </row>
    <row r="105" ht="14.25">
      <c r="A105" s="87">
        <v>45481.674305555556</v>
      </c>
      <c r="B105" s="88" t="s">
        <v>83</v>
      </c>
      <c r="C105" s="88">
        <v>1</v>
      </c>
      <c r="D105" s="93">
        <v>0</v>
      </c>
      <c r="E105" s="95">
        <v>1</v>
      </c>
      <c r="F105" s="95">
        <v>1</v>
      </c>
      <c r="G105" s="95">
        <v>1</v>
      </c>
      <c r="H105" s="95">
        <v>1</v>
      </c>
      <c r="I105" s="95">
        <v>1</v>
      </c>
      <c r="J105" s="95">
        <v>1</v>
      </c>
      <c r="K105" s="95">
        <v>1</v>
      </c>
      <c r="L105" s="95">
        <v>1</v>
      </c>
      <c r="M105" s="95">
        <v>1</v>
      </c>
      <c r="N105" s="95">
        <v>1</v>
      </c>
      <c r="O105" s="95">
        <v>1</v>
      </c>
      <c r="P105" s="95">
        <v>0</v>
      </c>
      <c r="Q105" s="94">
        <v>2</v>
      </c>
      <c r="R105" s="21">
        <v>0</v>
      </c>
      <c r="S105" s="2">
        <f>SUM(D105:Q105)</f>
        <v>13</v>
      </c>
      <c r="T105" s="23">
        <f>15-S105</f>
        <v>2</v>
      </c>
      <c r="U105" s="21">
        <v>0</v>
      </c>
      <c r="V105" s="21">
        <v>0</v>
      </c>
      <c r="W105" s="21">
        <v>0</v>
      </c>
      <c r="X105" s="21">
        <v>1</v>
      </c>
      <c r="Y105" s="21">
        <v>1</v>
      </c>
      <c r="Z105" s="21">
        <v>0</v>
      </c>
      <c r="AA105" s="21">
        <v>1</v>
      </c>
      <c r="AB105" s="21">
        <v>0</v>
      </c>
      <c r="AC105" s="21">
        <v>2</v>
      </c>
      <c r="AD105" s="21">
        <v>0</v>
      </c>
      <c r="AE105" s="21">
        <v>0</v>
      </c>
      <c r="AF105" s="21">
        <f>S105/(S105+T105)</f>
        <v>0.8666666666666667</v>
      </c>
      <c r="AG105" s="21">
        <f>SUM(D106:Q106)/60</f>
        <v>19.066666666666666</v>
      </c>
      <c r="AH105" s="21">
        <f>R105+AG105</f>
        <v>19.066666666666666</v>
      </c>
      <c r="AI105" s="6"/>
      <c r="AJ105" s="6"/>
    </row>
    <row r="106" ht="14.25">
      <c r="A106" s="91"/>
      <c r="B106" s="92"/>
      <c r="C106" s="92"/>
      <c r="D106" s="93">
        <v>132</v>
      </c>
      <c r="E106" s="95">
        <v>35</v>
      </c>
      <c r="F106" s="95">
        <v>9</v>
      </c>
      <c r="G106" s="95">
        <v>155</v>
      </c>
      <c r="H106" s="95">
        <v>14</v>
      </c>
      <c r="I106" s="95">
        <v>128</v>
      </c>
      <c r="J106" s="95">
        <v>20</v>
      </c>
      <c r="K106" s="95">
        <v>52</v>
      </c>
      <c r="L106" s="95">
        <v>82</v>
      </c>
      <c r="M106" s="95">
        <v>60</v>
      </c>
      <c r="N106" s="95">
        <v>278</v>
      </c>
      <c r="O106" s="95">
        <v>13</v>
      </c>
      <c r="P106" s="95">
        <v>48</v>
      </c>
      <c r="Q106" s="94">
        <v>118</v>
      </c>
      <c r="R106" s="20"/>
      <c r="S106" s="93"/>
      <c r="T106" s="94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20"/>
      <c r="AG106" s="20"/>
      <c r="AH106" s="20"/>
      <c r="AI106" s="6"/>
      <c r="AJ106" s="6"/>
    </row>
    <row r="107" ht="14.25">
      <c r="A107" s="87">
        <v>45481.674305555556</v>
      </c>
      <c r="B107" s="88" t="s">
        <v>83</v>
      </c>
      <c r="C107" s="88">
        <v>2</v>
      </c>
      <c r="D107" s="93">
        <v>1</v>
      </c>
      <c r="E107" s="95">
        <v>1</v>
      </c>
      <c r="F107" s="95">
        <v>0</v>
      </c>
      <c r="G107" s="95">
        <v>1</v>
      </c>
      <c r="H107" s="95">
        <v>1</v>
      </c>
      <c r="I107" s="95">
        <v>1</v>
      </c>
      <c r="J107" s="95">
        <v>1</v>
      </c>
      <c r="K107" s="95">
        <v>1</v>
      </c>
      <c r="L107" s="95">
        <v>1</v>
      </c>
      <c r="M107" s="95">
        <v>1</v>
      </c>
      <c r="N107" s="95">
        <v>1</v>
      </c>
      <c r="O107" s="95">
        <v>1</v>
      </c>
      <c r="P107" s="95">
        <v>1</v>
      </c>
      <c r="Q107" s="94">
        <v>2</v>
      </c>
      <c r="R107" s="21">
        <v>0</v>
      </c>
      <c r="S107" s="2">
        <f>SUM(D107:Q107)</f>
        <v>14</v>
      </c>
      <c r="T107" s="23">
        <f>15-S107</f>
        <v>1</v>
      </c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21">
        <f>S107/(S107+T107)</f>
        <v>0.93333333333333335</v>
      </c>
      <c r="AG107" s="21">
        <f>SUM(D108:Q108)/60</f>
        <v>14.483333333333333</v>
      </c>
      <c r="AH107" s="21">
        <f>R107+AG107</f>
        <v>14.483333333333333</v>
      </c>
      <c r="AI107" s="6"/>
      <c r="AJ107" s="6"/>
    </row>
    <row r="108" ht="14.25">
      <c r="A108" s="91"/>
      <c r="B108" s="92"/>
      <c r="C108" s="92"/>
      <c r="D108" s="93">
        <v>113</v>
      </c>
      <c r="E108" s="95">
        <v>0</v>
      </c>
      <c r="F108" s="95">
        <v>1</v>
      </c>
      <c r="G108" s="95">
        <v>16</v>
      </c>
      <c r="H108" s="95">
        <v>115</v>
      </c>
      <c r="I108" s="95">
        <v>130</v>
      </c>
      <c r="J108" s="95">
        <v>12</v>
      </c>
      <c r="K108" s="95">
        <v>33</v>
      </c>
      <c r="L108" s="95">
        <v>32</v>
      </c>
      <c r="M108" s="95">
        <v>199</v>
      </c>
      <c r="N108" s="95">
        <v>32</v>
      </c>
      <c r="O108" s="95">
        <v>72</v>
      </c>
      <c r="P108" s="95">
        <v>29</v>
      </c>
      <c r="Q108" s="94">
        <v>85</v>
      </c>
      <c r="R108" s="20"/>
      <c r="S108" s="93"/>
      <c r="T108" s="94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20"/>
      <c r="AG108" s="20"/>
      <c r="AH108" s="20"/>
      <c r="AI108" s="6"/>
      <c r="AJ108" s="6"/>
    </row>
    <row r="109" ht="14.25">
      <c r="A109" s="87">
        <v>45481.674305555556</v>
      </c>
      <c r="B109" s="88" t="s">
        <v>83</v>
      </c>
      <c r="C109" s="88">
        <v>3</v>
      </c>
      <c r="D109" s="93">
        <v>1</v>
      </c>
      <c r="E109" s="95">
        <v>1</v>
      </c>
      <c r="F109" s="95">
        <v>0</v>
      </c>
      <c r="G109" s="95">
        <v>1</v>
      </c>
      <c r="H109" s="95">
        <v>1</v>
      </c>
      <c r="I109" s="95">
        <v>1</v>
      </c>
      <c r="J109" s="95">
        <v>1</v>
      </c>
      <c r="K109" s="95">
        <v>1</v>
      </c>
      <c r="L109" s="95">
        <v>1</v>
      </c>
      <c r="M109" s="95">
        <v>1</v>
      </c>
      <c r="N109" s="95">
        <v>1</v>
      </c>
      <c r="O109" s="95">
        <v>1</v>
      </c>
      <c r="P109" s="95">
        <v>1</v>
      </c>
      <c r="Q109" s="94">
        <v>1</v>
      </c>
      <c r="R109" s="21">
        <v>0</v>
      </c>
      <c r="S109" s="2">
        <f>SUM(D109:Q109)</f>
        <v>13</v>
      </c>
      <c r="T109" s="23">
        <f>15-S109</f>
        <v>2</v>
      </c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21">
        <f>S109/(S109+T109)</f>
        <v>0.8666666666666667</v>
      </c>
      <c r="AG109" s="21">
        <f>SUM(D110:Q110)/60</f>
        <v>18.333333333333332</v>
      </c>
      <c r="AH109" s="21">
        <f>R109+AG109</f>
        <v>18.333333333333332</v>
      </c>
      <c r="AI109" s="6"/>
      <c r="AJ109" s="6"/>
    </row>
    <row r="110" ht="14.25">
      <c r="A110" s="91"/>
      <c r="B110" s="92"/>
      <c r="C110" s="92"/>
      <c r="D110" s="93">
        <v>157</v>
      </c>
      <c r="E110" s="95">
        <v>27</v>
      </c>
      <c r="F110" s="95">
        <v>67</v>
      </c>
      <c r="G110" s="95">
        <v>65</v>
      </c>
      <c r="H110" s="95">
        <v>75</v>
      </c>
      <c r="I110" s="95">
        <v>123</v>
      </c>
      <c r="J110" s="95">
        <v>122</v>
      </c>
      <c r="K110" s="95">
        <v>163</v>
      </c>
      <c r="L110" s="95">
        <v>1</v>
      </c>
      <c r="M110" s="95">
        <v>58</v>
      </c>
      <c r="N110" s="95">
        <v>31</v>
      </c>
      <c r="O110" s="95">
        <v>32</v>
      </c>
      <c r="P110" s="95">
        <v>54</v>
      </c>
      <c r="Q110" s="94">
        <v>125</v>
      </c>
      <c r="R110" s="20"/>
      <c r="S110" s="93"/>
      <c r="T110" s="94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20"/>
      <c r="AG110" s="20"/>
      <c r="AH110" s="20"/>
      <c r="AI110" s="6">
        <f>SUM(AH105:AH110)</f>
        <v>51.883333333333326</v>
      </c>
      <c r="AJ110" s="6">
        <f>AVERAGE(AF105:AF110)*30</f>
        <v>26.666666666666668</v>
      </c>
    </row>
    <row r="111" ht="14.25">
      <c r="A111" s="87">
        <v>45484.674305555556</v>
      </c>
      <c r="B111" s="88" t="s">
        <v>84</v>
      </c>
      <c r="C111" s="88">
        <v>1</v>
      </c>
      <c r="D111" s="93">
        <v>1</v>
      </c>
      <c r="E111" s="95">
        <v>1</v>
      </c>
      <c r="F111" s="95">
        <v>1</v>
      </c>
      <c r="G111" s="95">
        <v>1</v>
      </c>
      <c r="H111" s="95">
        <v>1</v>
      </c>
      <c r="I111" s="95">
        <v>1</v>
      </c>
      <c r="J111" s="95">
        <v>1</v>
      </c>
      <c r="K111" s="95">
        <v>1</v>
      </c>
      <c r="L111" s="95">
        <v>1</v>
      </c>
      <c r="M111" s="95">
        <v>0</v>
      </c>
      <c r="N111" s="95">
        <v>1</v>
      </c>
      <c r="O111" s="95">
        <v>1</v>
      </c>
      <c r="P111" s="95">
        <v>1</v>
      </c>
      <c r="Q111" s="94"/>
      <c r="R111" s="21">
        <v>0</v>
      </c>
      <c r="S111" s="2">
        <f>SUM(D111:Q111)</f>
        <v>12</v>
      </c>
      <c r="T111" s="23">
        <f>15-S111</f>
        <v>3</v>
      </c>
      <c r="U111" s="21">
        <v>1</v>
      </c>
      <c r="V111" s="21">
        <v>1</v>
      </c>
      <c r="W111" s="21">
        <v>0</v>
      </c>
      <c r="X111" s="21">
        <v>1</v>
      </c>
      <c r="Y111" s="21">
        <v>2</v>
      </c>
      <c r="Z111" s="21">
        <v>0</v>
      </c>
      <c r="AA111" s="21">
        <v>0</v>
      </c>
      <c r="AB111" s="21">
        <v>0</v>
      </c>
      <c r="AC111" s="21">
        <v>1</v>
      </c>
      <c r="AD111" s="21">
        <v>0</v>
      </c>
      <c r="AE111" s="21">
        <v>1</v>
      </c>
      <c r="AF111" s="21">
        <f>S111/(S111+T111)</f>
        <v>0.80000000000000004</v>
      </c>
      <c r="AG111" s="21">
        <f>SUM(D112:Q112)/60</f>
        <v>16.699999999999999</v>
      </c>
      <c r="AH111" s="21">
        <f>R111+AG111</f>
        <v>16.699999999999999</v>
      </c>
      <c r="AI111" s="6"/>
      <c r="AJ111" s="6"/>
    </row>
    <row r="112" ht="14.25">
      <c r="A112" s="91"/>
      <c r="B112" s="92"/>
      <c r="C112" s="92"/>
      <c r="D112" s="93">
        <v>80</v>
      </c>
      <c r="E112" s="95">
        <v>108</v>
      </c>
      <c r="F112" s="95">
        <v>40</v>
      </c>
      <c r="G112" s="95">
        <v>112</v>
      </c>
      <c r="H112" s="95">
        <v>93</v>
      </c>
      <c r="I112" s="95">
        <v>36</v>
      </c>
      <c r="J112" s="95">
        <v>10</v>
      </c>
      <c r="K112" s="95">
        <v>148</v>
      </c>
      <c r="L112" s="95">
        <v>29</v>
      </c>
      <c r="M112" s="95">
        <v>114</v>
      </c>
      <c r="N112" s="95">
        <v>79</v>
      </c>
      <c r="O112" s="95">
        <v>28</v>
      </c>
      <c r="P112" s="95">
        <v>125</v>
      </c>
      <c r="Q112" s="94"/>
      <c r="R112" s="20"/>
      <c r="S112" s="93"/>
      <c r="T112" s="94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20"/>
      <c r="AG112" s="20"/>
      <c r="AH112" s="20"/>
      <c r="AI112" s="6"/>
      <c r="AJ112" s="6"/>
    </row>
    <row r="113" ht="14.25">
      <c r="A113" s="87">
        <v>45484.674305555556</v>
      </c>
      <c r="B113" s="88" t="s">
        <v>84</v>
      </c>
      <c r="C113" s="88">
        <v>2</v>
      </c>
      <c r="D113" s="93">
        <v>0</v>
      </c>
      <c r="E113" s="95">
        <v>1</v>
      </c>
      <c r="F113" s="95">
        <v>1</v>
      </c>
      <c r="G113" s="95">
        <v>1</v>
      </c>
      <c r="H113" s="95">
        <v>1</v>
      </c>
      <c r="I113" s="95">
        <v>1</v>
      </c>
      <c r="J113" s="95">
        <v>1</v>
      </c>
      <c r="K113" s="95">
        <v>1</v>
      </c>
      <c r="L113" s="95">
        <v>1</v>
      </c>
      <c r="M113" s="95">
        <v>1</v>
      </c>
      <c r="N113" s="95">
        <v>1</v>
      </c>
      <c r="O113" s="95">
        <v>1</v>
      </c>
      <c r="P113" s="95">
        <v>1</v>
      </c>
      <c r="Q113" s="94">
        <v>2</v>
      </c>
      <c r="R113" s="21">
        <v>0</v>
      </c>
      <c r="S113" s="2">
        <f>SUM(D113:Q113)</f>
        <v>14</v>
      </c>
      <c r="T113" s="23">
        <f>15-S113</f>
        <v>1</v>
      </c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21">
        <f>S113/(S113+T113)</f>
        <v>0.93333333333333335</v>
      </c>
      <c r="AG113" s="21">
        <f>SUM(D114:Q114)/60</f>
        <v>18.633333333333333</v>
      </c>
      <c r="AH113" s="21">
        <f>R113+AG113</f>
        <v>18.633333333333333</v>
      </c>
      <c r="AI113" s="6"/>
      <c r="AJ113" s="6"/>
    </row>
    <row r="114" ht="14.25">
      <c r="A114" s="91"/>
      <c r="B114" s="92"/>
      <c r="C114" s="92"/>
      <c r="D114" s="93">
        <v>282</v>
      </c>
      <c r="E114" s="95">
        <v>18</v>
      </c>
      <c r="F114" s="95">
        <v>12</v>
      </c>
      <c r="G114" s="95">
        <v>147</v>
      </c>
      <c r="H114" s="95">
        <v>50</v>
      </c>
      <c r="I114" s="95">
        <v>19</v>
      </c>
      <c r="J114" s="95">
        <v>31</v>
      </c>
      <c r="K114" s="95">
        <v>106</v>
      </c>
      <c r="L114" s="95">
        <v>133</v>
      </c>
      <c r="M114" s="95">
        <v>53</v>
      </c>
      <c r="N114" s="95">
        <v>87</v>
      </c>
      <c r="O114" s="95">
        <v>44</v>
      </c>
      <c r="P114" s="95">
        <v>58</v>
      </c>
      <c r="Q114" s="94">
        <v>78</v>
      </c>
      <c r="R114" s="20"/>
      <c r="S114" s="93"/>
      <c r="T114" s="94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20"/>
      <c r="AG114" s="20"/>
      <c r="AH114" s="20"/>
      <c r="AI114" s="6"/>
      <c r="AJ114" s="6"/>
    </row>
    <row r="115" ht="14.25">
      <c r="A115" s="87">
        <v>45484.674305555556</v>
      </c>
      <c r="B115" s="88" t="s">
        <v>84</v>
      </c>
      <c r="C115" s="88">
        <v>3</v>
      </c>
      <c r="D115" s="93">
        <v>1</v>
      </c>
      <c r="E115" s="95">
        <v>1</v>
      </c>
      <c r="F115" s="95">
        <v>1</v>
      </c>
      <c r="G115" s="95">
        <v>1</v>
      </c>
      <c r="H115" s="95">
        <v>1</v>
      </c>
      <c r="I115" s="95">
        <v>0</v>
      </c>
      <c r="J115" s="95">
        <v>1</v>
      </c>
      <c r="K115" s="95">
        <v>0</v>
      </c>
      <c r="L115" s="95">
        <v>1</v>
      </c>
      <c r="M115" s="95">
        <v>1</v>
      </c>
      <c r="N115" s="95">
        <v>0</v>
      </c>
      <c r="O115" s="95">
        <v>1</v>
      </c>
      <c r="P115" s="95">
        <v>0</v>
      </c>
      <c r="Q115" s="94">
        <v>2</v>
      </c>
      <c r="R115" s="21">
        <v>0</v>
      </c>
      <c r="S115" s="2">
        <f>SUM(D115:Q115)</f>
        <v>11</v>
      </c>
      <c r="T115" s="23">
        <f>15-S115</f>
        <v>4</v>
      </c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21">
        <f>S115/(S115+T115)</f>
        <v>0.73333333333333328</v>
      </c>
      <c r="AG115" s="21">
        <f>SUM(D116:Q116)/60</f>
        <v>21.800000000000001</v>
      </c>
      <c r="AH115" s="21">
        <f>R115+AG115</f>
        <v>21.800000000000001</v>
      </c>
      <c r="AI115" s="6"/>
      <c r="AJ115" s="6"/>
    </row>
    <row r="116" ht="14.25">
      <c r="A116" s="91"/>
      <c r="B116" s="92"/>
      <c r="C116" s="92"/>
      <c r="D116" s="93">
        <v>103</v>
      </c>
      <c r="E116" s="95">
        <v>73</v>
      </c>
      <c r="F116" s="95">
        <v>19</v>
      </c>
      <c r="G116" s="95">
        <v>171</v>
      </c>
      <c r="H116" s="95">
        <v>50</v>
      </c>
      <c r="I116" s="95">
        <v>50</v>
      </c>
      <c r="J116" s="95">
        <v>50</v>
      </c>
      <c r="K116" s="95">
        <v>117</v>
      </c>
      <c r="L116" s="95">
        <v>142</v>
      </c>
      <c r="M116" s="95">
        <v>251</v>
      </c>
      <c r="N116" s="95">
        <v>71</v>
      </c>
      <c r="O116" s="95">
        <v>71</v>
      </c>
      <c r="P116" s="95">
        <v>80</v>
      </c>
      <c r="Q116" s="94">
        <v>60</v>
      </c>
      <c r="R116" s="20"/>
      <c r="S116" s="93"/>
      <c r="T116" s="94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20"/>
      <c r="AG116" s="20"/>
      <c r="AH116" s="20"/>
      <c r="AI116" s="6">
        <f>SUM(AH111:AH116)</f>
        <v>57.133333333333326</v>
      </c>
      <c r="AJ116" s="6">
        <f>AVERAGE(AF111:AF116)*30</f>
        <v>24.666666666666668</v>
      </c>
    </row>
    <row r="117" ht="14.25">
      <c r="A117" s="87">
        <v>45486.674305555556</v>
      </c>
      <c r="B117" s="88" t="s">
        <v>85</v>
      </c>
      <c r="C117" s="88">
        <v>1</v>
      </c>
      <c r="D117" s="93">
        <v>1</v>
      </c>
      <c r="E117" s="95">
        <v>1</v>
      </c>
      <c r="F117" s="95">
        <v>0</v>
      </c>
      <c r="G117" s="95">
        <v>1</v>
      </c>
      <c r="H117" s="95">
        <v>1</v>
      </c>
      <c r="I117" s="95">
        <v>1</v>
      </c>
      <c r="J117" s="95">
        <v>1</v>
      </c>
      <c r="K117" s="95">
        <v>0</v>
      </c>
      <c r="L117" s="95">
        <v>1</v>
      </c>
      <c r="M117" s="95">
        <v>1</v>
      </c>
      <c r="N117" s="95">
        <v>1</v>
      </c>
      <c r="O117" s="95">
        <v>1</v>
      </c>
      <c r="P117" s="95">
        <v>0</v>
      </c>
      <c r="Q117" s="94">
        <v>1</v>
      </c>
      <c r="R117" s="21">
        <v>0</v>
      </c>
      <c r="S117" s="2">
        <f>SUM(D117:Q117)</f>
        <v>11</v>
      </c>
      <c r="T117" s="23">
        <f>15-S117</f>
        <v>4</v>
      </c>
      <c r="U117" s="21">
        <v>2</v>
      </c>
      <c r="V117" s="21">
        <v>0</v>
      </c>
      <c r="W117" s="21">
        <v>0</v>
      </c>
      <c r="X117" s="21">
        <v>2</v>
      </c>
      <c r="Y117" s="21">
        <v>2</v>
      </c>
      <c r="Z117" s="21">
        <v>0</v>
      </c>
      <c r="AA117" s="21">
        <v>2</v>
      </c>
      <c r="AB117" s="21">
        <v>0</v>
      </c>
      <c r="AC117" s="21">
        <v>0</v>
      </c>
      <c r="AD117" s="21">
        <v>0</v>
      </c>
      <c r="AE117" s="21">
        <v>0</v>
      </c>
      <c r="AF117" s="21">
        <f>S117/(S117+T117)</f>
        <v>0.73333333333333328</v>
      </c>
      <c r="AG117" s="21">
        <f>SUM(D118:Q118)/60</f>
        <v>16.416666666666668</v>
      </c>
      <c r="AH117" s="21">
        <f>R117+AG117</f>
        <v>16.416666666666668</v>
      </c>
      <c r="AI117" s="6"/>
      <c r="AJ117" s="6"/>
    </row>
    <row r="118" ht="14.25">
      <c r="A118" s="91"/>
      <c r="B118" s="92"/>
      <c r="C118" s="92"/>
      <c r="D118" s="93">
        <v>73</v>
      </c>
      <c r="E118" s="95">
        <v>72</v>
      </c>
      <c r="F118" s="95">
        <v>38</v>
      </c>
      <c r="G118" s="95">
        <v>162</v>
      </c>
      <c r="H118" s="95">
        <v>176</v>
      </c>
      <c r="I118" s="95">
        <v>49</v>
      </c>
      <c r="J118" s="95">
        <v>11</v>
      </c>
      <c r="K118" s="95">
        <v>127</v>
      </c>
      <c r="L118" s="95">
        <v>8</v>
      </c>
      <c r="M118" s="95">
        <v>86</v>
      </c>
      <c r="N118" s="95">
        <v>173</v>
      </c>
      <c r="O118" s="95">
        <v>9</v>
      </c>
      <c r="P118" s="95">
        <v>0</v>
      </c>
      <c r="Q118" s="94">
        <v>1</v>
      </c>
      <c r="R118" s="20"/>
      <c r="S118" s="93"/>
      <c r="T118" s="94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20"/>
      <c r="AG118" s="20"/>
      <c r="AH118" s="20"/>
      <c r="AI118" s="6"/>
      <c r="AJ118" s="6"/>
    </row>
    <row r="119" ht="14.25">
      <c r="A119" s="87">
        <v>45486.674305555556</v>
      </c>
      <c r="B119" s="88" t="s">
        <v>85</v>
      </c>
      <c r="C119" s="88">
        <v>2</v>
      </c>
      <c r="D119" s="93">
        <v>1</v>
      </c>
      <c r="E119" s="95">
        <v>1</v>
      </c>
      <c r="F119" s="95">
        <v>1</v>
      </c>
      <c r="G119" s="95">
        <v>1</v>
      </c>
      <c r="H119" s="95">
        <v>1</v>
      </c>
      <c r="I119" s="95">
        <v>1</v>
      </c>
      <c r="J119" s="95">
        <v>1</v>
      </c>
      <c r="K119" s="95">
        <v>1</v>
      </c>
      <c r="L119" s="95">
        <v>1</v>
      </c>
      <c r="M119" s="95">
        <v>1</v>
      </c>
      <c r="N119" s="95">
        <v>1</v>
      </c>
      <c r="O119" s="95">
        <v>0</v>
      </c>
      <c r="P119" s="95">
        <v>1</v>
      </c>
      <c r="Q119" s="94">
        <v>2</v>
      </c>
      <c r="R119" s="21">
        <v>0</v>
      </c>
      <c r="S119" s="2">
        <f>SUM(D119:Q119)</f>
        <v>14</v>
      </c>
      <c r="T119" s="23">
        <f>15-S119</f>
        <v>1</v>
      </c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21">
        <f>S119/(S119+T119)</f>
        <v>0.93333333333333335</v>
      </c>
      <c r="AG119" s="21">
        <f>SUM(D120:Q120)/60</f>
        <v>22.383333333333333</v>
      </c>
      <c r="AH119" s="21">
        <f>R119+AG119</f>
        <v>22.383333333333333</v>
      </c>
      <c r="AI119" s="6"/>
      <c r="AJ119" s="6"/>
    </row>
    <row r="120" ht="14.25">
      <c r="A120" s="91"/>
      <c r="B120" s="92"/>
      <c r="C120" s="92"/>
      <c r="D120" s="93">
        <v>132</v>
      </c>
      <c r="E120" s="95">
        <v>4</v>
      </c>
      <c r="F120" s="95">
        <v>50</v>
      </c>
      <c r="G120" s="95">
        <v>78</v>
      </c>
      <c r="H120" s="95">
        <v>235</v>
      </c>
      <c r="I120" s="95">
        <v>75</v>
      </c>
      <c r="J120" s="95">
        <v>8</v>
      </c>
      <c r="K120" s="95">
        <v>39</v>
      </c>
      <c r="L120" s="95">
        <v>219</v>
      </c>
      <c r="M120" s="95">
        <v>177</v>
      </c>
      <c r="N120" s="95">
        <v>104</v>
      </c>
      <c r="O120" s="95">
        <v>87</v>
      </c>
      <c r="P120" s="95">
        <v>57</v>
      </c>
      <c r="Q120" s="94">
        <v>78</v>
      </c>
      <c r="R120" s="20"/>
      <c r="S120" s="93"/>
      <c r="T120" s="94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20"/>
      <c r="AG120" s="20"/>
      <c r="AH120" s="20"/>
      <c r="AI120" s="6"/>
      <c r="AJ120" s="6"/>
    </row>
    <row r="121" ht="14.25">
      <c r="A121" s="87">
        <v>45486.674305555556</v>
      </c>
      <c r="B121" s="88" t="s">
        <v>85</v>
      </c>
      <c r="C121" s="88">
        <v>3</v>
      </c>
      <c r="D121" s="93">
        <v>1</v>
      </c>
      <c r="E121" s="95">
        <v>1</v>
      </c>
      <c r="F121" s="95">
        <v>1</v>
      </c>
      <c r="G121" s="95">
        <v>1</v>
      </c>
      <c r="H121" s="95">
        <v>1</v>
      </c>
      <c r="I121" s="95">
        <v>1</v>
      </c>
      <c r="J121" s="95">
        <v>1</v>
      </c>
      <c r="K121" s="95">
        <v>1</v>
      </c>
      <c r="L121" s="95">
        <v>1</v>
      </c>
      <c r="M121" s="95">
        <v>0</v>
      </c>
      <c r="N121" s="95">
        <v>1</v>
      </c>
      <c r="O121" s="95">
        <v>1</v>
      </c>
      <c r="P121" s="95">
        <v>0</v>
      </c>
      <c r="Q121" s="94">
        <v>0</v>
      </c>
      <c r="R121" s="21">
        <v>0</v>
      </c>
      <c r="S121" s="2">
        <f>SUM(D121:Q121)</f>
        <v>11</v>
      </c>
      <c r="T121" s="23">
        <f>15-S121</f>
        <v>4</v>
      </c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21">
        <f>S121/(S121+T121)</f>
        <v>0.73333333333333328</v>
      </c>
      <c r="AG121" s="21">
        <f>SUM(D122:Q122)/60</f>
        <v>21.550000000000001</v>
      </c>
      <c r="AH121" s="21">
        <f>R121+AG121</f>
        <v>21.550000000000001</v>
      </c>
      <c r="AI121" s="6"/>
      <c r="AJ121" s="6"/>
    </row>
    <row r="122" ht="14.25">
      <c r="A122" s="91"/>
      <c r="B122" s="92"/>
      <c r="C122" s="92"/>
      <c r="D122" s="93">
        <v>30</v>
      </c>
      <c r="E122" s="95">
        <v>92</v>
      </c>
      <c r="F122" s="95">
        <v>89</v>
      </c>
      <c r="G122" s="95">
        <v>97</v>
      </c>
      <c r="H122" s="95">
        <v>150</v>
      </c>
      <c r="I122" s="95">
        <v>48</v>
      </c>
      <c r="J122" s="95">
        <v>46</v>
      </c>
      <c r="K122" s="95">
        <v>80</v>
      </c>
      <c r="L122" s="95">
        <v>190</v>
      </c>
      <c r="M122" s="95">
        <v>94</v>
      </c>
      <c r="N122" s="95">
        <v>157</v>
      </c>
      <c r="O122" s="95">
        <v>32</v>
      </c>
      <c r="P122" s="95">
        <v>79</v>
      </c>
      <c r="Q122" s="94">
        <v>109</v>
      </c>
      <c r="R122" s="20"/>
      <c r="S122" s="93"/>
      <c r="T122" s="94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20"/>
      <c r="AG122" s="20"/>
      <c r="AH122" s="20"/>
      <c r="AI122" s="6">
        <f>SUM(AH117:AH122)</f>
        <v>60.349999999999994</v>
      </c>
      <c r="AJ122" s="6">
        <f>AVERAGE(AF117:AF122)*30</f>
        <v>23.999999999999996</v>
      </c>
    </row>
  </sheetData>
  <mergeCells count="761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  <mergeCell ref="A105:A106"/>
    <mergeCell ref="B105:B106"/>
    <mergeCell ref="C105:C106"/>
    <mergeCell ref="R105:R106"/>
    <mergeCell ref="S105:S106"/>
    <mergeCell ref="T105:T106"/>
    <mergeCell ref="U105:U110"/>
    <mergeCell ref="V105:V110"/>
    <mergeCell ref="W105:W110"/>
    <mergeCell ref="X105:X110"/>
    <mergeCell ref="Y105:Y110"/>
    <mergeCell ref="Z105:Z110"/>
    <mergeCell ref="AA105:AA110"/>
    <mergeCell ref="AB105:AB110"/>
    <mergeCell ref="AC105:AC110"/>
    <mergeCell ref="AD105:AD110"/>
    <mergeCell ref="AE105:AE110"/>
    <mergeCell ref="AF105:AF106"/>
    <mergeCell ref="AG105:AG106"/>
    <mergeCell ref="AH105:AH106"/>
    <mergeCell ref="A107:A108"/>
    <mergeCell ref="B107:B108"/>
    <mergeCell ref="C107:C108"/>
    <mergeCell ref="R107:R108"/>
    <mergeCell ref="S107:S108"/>
    <mergeCell ref="T107:T108"/>
    <mergeCell ref="AF107:AF108"/>
    <mergeCell ref="AG107:AG108"/>
    <mergeCell ref="AH107:AH108"/>
    <mergeCell ref="A109:A110"/>
    <mergeCell ref="B109:B110"/>
    <mergeCell ref="C109:C110"/>
    <mergeCell ref="R109:R110"/>
    <mergeCell ref="S109:S110"/>
    <mergeCell ref="T109:T110"/>
    <mergeCell ref="AF109:AF110"/>
    <mergeCell ref="AG109:AG110"/>
    <mergeCell ref="AH109:AH110"/>
    <mergeCell ref="A111:A112"/>
    <mergeCell ref="B111:B112"/>
    <mergeCell ref="C111:C112"/>
    <mergeCell ref="R111:R112"/>
    <mergeCell ref="S111:S112"/>
    <mergeCell ref="T111:T112"/>
    <mergeCell ref="U111:U116"/>
    <mergeCell ref="V111:V116"/>
    <mergeCell ref="W111:W116"/>
    <mergeCell ref="X111:X116"/>
    <mergeCell ref="Y111:Y116"/>
    <mergeCell ref="Z111:Z116"/>
    <mergeCell ref="AA111:AA116"/>
    <mergeCell ref="AB111:AB116"/>
    <mergeCell ref="AC111:AC116"/>
    <mergeCell ref="AD111:AD116"/>
    <mergeCell ref="AE111:AE116"/>
    <mergeCell ref="AF111:AF112"/>
    <mergeCell ref="AG111:AG112"/>
    <mergeCell ref="AH111:AH112"/>
    <mergeCell ref="A113:A114"/>
    <mergeCell ref="B113:B114"/>
    <mergeCell ref="C113:C114"/>
    <mergeCell ref="R113:R114"/>
    <mergeCell ref="S113:S114"/>
    <mergeCell ref="T113:T114"/>
    <mergeCell ref="AF113:AF114"/>
    <mergeCell ref="AG113:AG114"/>
    <mergeCell ref="AH113:AH114"/>
    <mergeCell ref="A115:A116"/>
    <mergeCell ref="B115:B116"/>
    <mergeCell ref="C115:C116"/>
    <mergeCell ref="R115:R116"/>
    <mergeCell ref="S115:S116"/>
    <mergeCell ref="T115:T116"/>
    <mergeCell ref="AF115:AF116"/>
    <mergeCell ref="AG115:AG116"/>
    <mergeCell ref="AH115:AH116"/>
    <mergeCell ref="A117:A118"/>
    <mergeCell ref="B117:B118"/>
    <mergeCell ref="C117:C118"/>
    <mergeCell ref="R117:R118"/>
    <mergeCell ref="S117:S118"/>
    <mergeCell ref="T117:T118"/>
    <mergeCell ref="U117:U122"/>
    <mergeCell ref="V117:V122"/>
    <mergeCell ref="W117:W122"/>
    <mergeCell ref="X117:X122"/>
    <mergeCell ref="Y117:Y122"/>
    <mergeCell ref="Z117:Z122"/>
    <mergeCell ref="AA117:AA122"/>
    <mergeCell ref="AB117:AB122"/>
    <mergeCell ref="AC117:AC122"/>
    <mergeCell ref="AD117:AD122"/>
    <mergeCell ref="AE117:AE122"/>
    <mergeCell ref="AF117:AF118"/>
    <mergeCell ref="AG117:AG118"/>
    <mergeCell ref="AH117:AH118"/>
    <mergeCell ref="A119:A120"/>
    <mergeCell ref="B119:B120"/>
    <mergeCell ref="C119:C120"/>
    <mergeCell ref="R119:R120"/>
    <mergeCell ref="S119:S120"/>
    <mergeCell ref="T119:T120"/>
    <mergeCell ref="AF119:AF120"/>
    <mergeCell ref="AG119:AG120"/>
    <mergeCell ref="AH119:AH120"/>
    <mergeCell ref="A121:A122"/>
    <mergeCell ref="B121:B122"/>
    <mergeCell ref="C121:C122"/>
    <mergeCell ref="R121:R122"/>
    <mergeCell ref="S121:S122"/>
    <mergeCell ref="T121:T122"/>
    <mergeCell ref="AF121:AF122"/>
    <mergeCell ref="AG121:AG122"/>
    <mergeCell ref="AH121:AH122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05:AE11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1:AE11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7:AE12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5000B1-006E-4B84-9A41-000000E3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CA00F6-0010-492C-BFA5-00C100C1003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630036-006C-405C-884C-00D20030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A700AE-00FD-4326-8804-0094005E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4F00B5-0070-4B1C-8E88-00BF00AE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3F0028-006F-4986-B740-00790076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12005E-00F4-4C66-9227-00BE00FA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D00020-008D-48EF-903F-00DF00F2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8000A6-00EA-404F-84F9-003500DF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2F0025-0005-478F-8B35-00DD0020006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2B0077-0089-43D8-8F20-002A00E4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1E003B-00C4-47E3-9A63-00A40056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BA0072-001C-405A-9829-00750070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5500FA-00C5-4E55-A4DE-00A00050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2900AD-0032-4AAE-8AD7-00BA0025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BA008A-00CF-4C16-A1C6-00940052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580053-001F-451C-AE74-00AC0000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620019-001E-42B9-9C87-002300F3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8E001A-0092-4306-AA84-00E400D4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BE00B4-0085-437E-8024-00FA00AF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EF00F9-00AB-4B80-B683-00570061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7D00BA-00CD-413A-B0F0-00B3001C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140035-0089-4A30-AD65-006E009E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3A0074-00C3-42B5-A7E0-000F0030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150093-00D4-4277-B801-00DB00CC002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B500A8-0027-4B14-8841-006D0047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D8000A-0091-46A0-90AC-005C0017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0100B0-0003-40DD-AE34-008E0019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50005B-0039-405F-B71B-00A6008B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B50049-0023-47EF-B8AB-007B00C8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F800B2-00B5-4137-8CCD-00AB00A5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1300AD-001F-4444-93DC-006F0041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0D005A-00B4-428D-9EC6-00590053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330021-00EB-43F9-9FC0-00A200D5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5100C0-00C0-4F82-9AA4-000E00CC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FA0058-00AA-434F-871F-00FD002F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E30098-005F-4C66-933A-000400B1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B70061-0071-4126-9F5A-004F003A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310010-003F-4C2F-B853-007F006F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B600B8-00CF-4CB8-856F-0076000D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5000C9-00D9-4D1B-9E6E-004100BC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C700F1-00DE-458A-B4AF-007D0019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1E00AE-0097-43AF-8D28-00870070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740013-0094-4AF3-BC51-00DC0024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4100BC-0024-472D-8B75-005A0054005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66008E-006C-4718-B3BA-007B003A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5200AA-0091-44AD-AA24-00E3001500D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6C001D-00C2-4C1B-8BEB-00AF0087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D80085-0095-439B-820B-00D90077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49004E-002E-4A6D-AC97-009F0000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770042-0080-42C2-AE61-00D50031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C9008F-003D-4DB3-893B-002000F1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CD0029-0092-48FD-89AF-000D0068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3A0049-0003-44F6-B0D6-00B500C8009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A5006D-006D-469E-9A08-002A001E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8000DB-0057-44CB-8A99-00C8008E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0D0089-00FA-467A-9B46-00D100E8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7500F3-0055-4C41-9DB1-000C003E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E900B8-00D9-478A-998C-006B001D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9600B3-00D6-4BD7-81B3-00FB0080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400046-00DC-4C7E-9EBC-00520084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1C00D1-00EC-4FA8-87AF-00F90053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7D007D-00E7-4E16-A40D-002F003D000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0E00D4-0062-4E4F-B742-00AF0078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1D00A5-008E-4402-A7FE-00470026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9500A6-004A-458B-8A25-0079009E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23001A-00A7-49BC-B59F-002900D5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13007C-0035-4B2C-9E82-006100CA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33007B-001C-4452-A0E2-007700C4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C600DB-0062-423E-BF95-00BC00F400B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CB0016-007E-49AB-82CB-00630004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080087-00B6-46AC-8771-00390077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D600FF-00E1-4B1B-8506-006600FF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5500D9-00F7-411E-A88F-001C00BB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030072-005F-42BB-B946-0049003D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DC008B-00FF-4262-AC5E-007700AC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A700F0-00A7-49D2-A4B5-00A800F1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0000D6-0094-4704-9796-00BB000C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55008F-001A-477E-AC0C-00A7001F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040004-0064-4506-948C-00D90007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B500D0-000D-4C53-812B-001D00AC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F1001E-000C-471F-980E-0036008B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A500FF-000D-4EDF-B2E8-007D00C5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92001E-00D1-4D3C-BF0C-00CD00D8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630086-008B-4349-AC40-00BB003B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F30026-009F-42C8-8FBC-008100BC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C500E9-009B-4EB1-AE77-009C00A4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060042-00FD-4888-9702-00DF00B7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9E00E4-005C-4188-A7D6-00D600FD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6900D3-00FA-4104-89F9-00D40065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7F0014-0096-450B-8F1E-00AD0070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2900DC-0071-42F0-9BC3-002F00F3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270096-008F-490F-8E1B-00AA00B2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030062-00DB-4564-9431-0008006A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F300D6-0067-46A5-8B4C-0052000F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E50074-00A5-4676-929E-00C90005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A2008E-0073-43AD-8B7E-00DD001E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BD0044-00FD-4271-B82A-009B0096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5800A4-00EA-4BFE-91ED-00140097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6A004B-0017-4D12-96A1-00A3006D00E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780085-005E-489B-B5F6-00D00028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290023-00FE-471D-BC79-00B90020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1000EB-007F-4E21-8E1D-00DB0037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DC0069-00C0-49A6-9C26-0075008F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8D00FB-0045-4098-A2F5-00C0003A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4800AD-0016-43B3-9CC9-00F300B5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F4007E-00C6-4607-88C9-00DB0088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9C00D8-005D-4EB4-8B3F-00F400F3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4400BD-001B-49DE-9F06-00200098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1300CB-0074-4CC6-88C5-00C700B0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C200F8-00FF-446D-BCC4-008100A6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E10043-0097-484A-9101-00BE00EC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4F0051-00CE-467E-81E4-00110063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8A0057-009E-468D-B806-00D20019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CA0074-0086-44D7-8F8E-008E00D8004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F9009E-00B3-47C9-BE69-00700032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FD00E4-0058-427E-939A-000600B0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990088-0099-4854-B963-004100B6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100013-00BE-4D9D-9D89-004A0016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4D00B3-006B-4837-B8C7-00CD0083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830097-00C6-4012-B69C-00E200BA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E3006A-000A-4571-BC8E-008100D8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6400CD-003F-4D73-A310-002C00B5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210047-00D2-4E06-B2DB-001F009A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6D0021-0052-42F0-932A-00BB0029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CD007F-00A9-48AD-B1FD-003E00A3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AD0036-0058-40EA-93BF-008B00AB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B4001A-00ED-4327-80C2-00A60055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530074-0074-4828-81AB-005200D6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B90091-006F-4E5B-BEF0-00F000B2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6800B2-00C1-4175-A5ED-008B001C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5D00F1-007B-4646-99B9-00610059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CF00CD-00D8-40B8-A48F-00640044005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4800A0-0024-402D-ACEC-009300BD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02001E-0000-42EC-9E24-004D002B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4C00FD-0031-4AFA-B2D0-003F007F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C500FC-0093-413A-AED5-00C60061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F400C6-004B-4DB3-BF93-00AB008F005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6C0064-00C8-4F13-A985-00AA0013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4A008E-0009-43D5-A1DA-000C00A4004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380069-0073-47E7-B6E3-00770054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D700AA-007C-4760-BADF-00B60015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640010-009E-401D-8256-00390054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8F0061-0034-4D25-B231-00A6001C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4D00A8-009D-494B-9797-003400D8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6B00EA-00AC-44DB-BCA0-0002005F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030082-001F-42C1-AAC5-000F0023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E600EF-007B-4E5D-AE23-001A0029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7300EB-00FE-4DC1-A588-00560023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9B00A4-0070-4A9A-8D44-008600EE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0D0059-003C-43D2-BB12-00B900B3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4200A8-005D-49EF-8758-006D0073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5A00B5-00CC-42FD-926D-00E100FE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4000F0-0038-43AC-B567-0093003B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4B00CB-00EE-44E6-BE34-009500AA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160093-00B6-4B96-AF63-000D0039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FB000C-000D-4F41-AC87-00580074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C30034-0041-49D7-A778-0050009F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1A001C-004C-4BB8-83B6-008100CA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940032-00FF-4BDF-9E99-006B0029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DF00B0-0051-4D97-9346-0045008A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2C008B-0008-4541-A980-00D40000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DE00A5-0019-4459-8876-00FD000C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8300B6-002C-4E10-B37B-00FA0011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3E002C-00E8-4F4D-9EE5-003800FC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DB0056-0092-4809-A3DD-00070000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B000D6-000C-4C6D-B7CC-00660054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B200B0-0089-4AFC-87EB-00D300D0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B90011-002C-47D0-A283-00FF00E8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4A0011-0039-43AB-95C6-00E30018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A000AB-0018-4183-AE47-00420077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8D0098-007E-4108-A320-00CD007E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F000F0-0072-4CC3-8E98-00600097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9A007F-0036-430C-988A-002500D3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C300D2-0040-4CDA-8BDD-009500C1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840054-0040-411D-9D83-00A8009F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B1008B-00AB-4427-B3D0-00BB00B5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950024-0066-4CE7-8886-00E700B1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B900C5-0099-47FA-843A-00C700B9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8600DA-00D4-4DAE-9553-0080006D003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BE0062-00AD-4040-9F84-00210095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D700DB-006D-4AAF-9AB6-00480049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7300D9-009E-493B-A106-00D900A2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B70040-00A3-4A2E-9E95-00C90059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6C0036-00CA-4A0E-A233-00680061003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12009A-008D-4DEC-9265-00B2007F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1E00DD-000C-4612-93F1-00330073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83004B-0018-494A-A89A-00D800A7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9000F4-0032-437D-932D-00FB00B3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6200AF-00ED-4F33-A052-005300A6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550090-00AA-43EF-B1EC-00CC00E2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FA001E-0034-4580-ACD2-00E90068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FD00F6-0076-434C-AD8A-0082001A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9600B3-0049-4B36-8EAB-009A0049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7A0070-0099-4629-9C54-0009007F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75007C-0034-478D-93B7-00160059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920097-00D1-4675-A068-00DB00FE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A700E6-0095-4C7B-8BD9-00E20031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8B00B9-0032-4B89-94C0-00C200EF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52008E-008A-4003-B916-000D00CF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54008F-0084-453A-B906-00EC0069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1C00D7-008A-4D07-80AD-00A40072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56008E-0014-4ACB-B159-005B0099007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AE0038-00FD-4B25-BBDA-006F009B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5E00F4-003B-48A9-928F-00AB0025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9C00D1-0066-4722-B3CC-008F0098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230022-002D-4240-BD7C-009F002C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F4009C-0042-4C8E-B079-00090091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30006E-0088-4B83-8F8F-00940048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6400DF-00B5-4F64-9811-00E400FD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750044-0051-45AC-AE69-002F007E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F70064-0000-4990-A86C-0063004E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A000FB-0075-4C80-A2E0-000700F8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76003B-00C2-4095-A2C5-00E300DF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9E0061-00DC-4DBC-8734-0098006A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0D00B1-0073-4FC5-910C-000F00C5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A1008D-00D3-4A2E-B717-00D800B8006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7200BE-00B3-4132-A9E8-00780070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5D0078-00C0-4732-9031-005F0056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660057-00C9-44FA-8078-00170087008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B50050-00E0-4D02-BABA-0053002F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9900F4-00BA-437B-995B-00FC00C8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9900A0-00EA-4C14-8809-00720053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0200D2-003B-4180-AE3A-00E400B7007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550022-0002-4A05-A474-00B10025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EA00DF-00CC-40D9-A697-00D7001F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AD00CD-00CD-4B3C-B4EC-002D0051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570007-00EC-4FEC-8C70-001900B1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85006C-00E7-44BA-844C-00C500B8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2F00CA-00AA-4B10-BC8B-00CB0044000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4800E5-0030-46C4-AB5F-006300F700F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FC0025-0054-4DEA-AC1E-004D00FE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D8004C-007F-4FD1-BE68-001300EA000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BD0003-0082-4CC1-BAEC-00B80017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770085-00D9-4A96-BC84-00F40066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3400BE-0069-4C27-82A7-004400D3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1400FD-0048-4251-96C0-00FC00D1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B000DE-00EB-4E37-8538-00E800B5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84005E-0072-43AC-9BC9-00ED00D3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5F00A1-0005-4F0C-A78C-004700A2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46003C-0081-49E6-A05D-0084009D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60001D-0046-440F-A6EA-00670024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C2004A-00A5-497D-81A8-0047000A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6D00B3-00D1-4F96-921B-002F0091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F0009A-00D2-4CB9-A700-00950038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610066-007B-4A48-8CF9-005D0002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9B00C5-0070-4D53-AEA1-002600AE008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340005-00A3-4DC5-B6AD-00EF00F4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630084-0023-476D-8550-0088009B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E200CE-00D0-4B5D-9E61-006900E2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66006D-00AA-4A65-8978-00E500F4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DA0098-0004-46FF-8EDB-00FE005C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68006F-00F3-4C43-A812-006F0020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270015-00A3-45A9-811C-00D500D9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420063-0065-46A4-9324-00F800FA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05009C-003E-4B66-AB25-00A60062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D4000B-0080-49FE-8F7B-0011000B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1C0029-001B-4784-ABEB-000600E0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4900FC-007C-4387-9790-00190022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400049-00A7-4CE1-A7F7-000B00A2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340084-00ED-43DB-979D-00E2005A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BC006E-0060-4CA6-8B7A-0037008B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E20053-0071-4803-BD7C-00750087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B70035-0070-4505-BE18-0026005E001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D300DA-00EC-4305-8091-00680017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F400DA-0093-4D71-970B-00250011007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D500FF-0051-41C1-A753-00FE004F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60006D-00FF-4296-9D00-00CA0026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3900EE-00E0-4CC1-A784-000600D5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C00056-0031-46A6-8395-00570013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560016-00DD-46A6-A6B9-00DE0054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F600FA-0078-49DF-AC25-000B00E0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D10048-0000-44E0-8726-00110000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50007A-008A-45D0-AB09-0033009F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3900DA-00A8-4636-A5ED-00920058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AC005E-00CD-425E-8A4A-00D300E6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83007E-0003-4C70-8FAE-00BB007000C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1A00C2-00B8-4C3B-9B39-003D00B1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860080-0079-4AFD-ADF5-009E0054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ED0069-004D-4220-A1F5-00EE0053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C900B0-0018-4C27-A3C7-009A0024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B6001F-00FE-4AA6-B47C-003B00EE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9500D5-007D-4F36-8FAD-00FD00BD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CE00DD-00BC-4F11-BC4E-005300C400D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5800D2-00AB-4F8F-B5F7-00FB0077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5E00F6-007C-460B-AF3E-005D000D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400006-0083-4770-9B50-00AD00F3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F60026-000D-4915-980A-00300059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66006B-00D1-4CCC-898B-00FF0021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7F0048-009B-4845-82FF-00A500C9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BF003E-00F6-4978-BF38-00F000F5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FF005B-003D-4D7B-A8C5-0017006E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090091-007E-4D2B-8DCD-0012005A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60000C-003B-40D2-8B21-00F30036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410069-009D-4EF2-AC9B-005F00FC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1C0087-0000-46BE-90C1-00A50080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5E008F-00D8-4217-99D8-00470099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EF0041-00F7-47BE-8681-00EB0082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4A0026-0001-4F3E-9E0F-009800A0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26005C-0058-4FCC-8F1E-00D100CB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8B0068-003B-4D7C-8AA0-00AC00A4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3D006A-00AE-4F4A-9F0C-006C0053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8600D6-0048-4704-9576-00220003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F20006-0023-4900-B799-00C600A8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AA00CF-0064-46ED-8001-00FC00B2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38003E-0090-46E9-8D98-0026003B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BB001E-009B-49A8-8A86-00C40060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CF0036-00A1-4F08-B174-009B00E5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4D00EA-00E1-4196-98C1-00120032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34003E-008C-41A1-85BA-004E0010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E1004F-00EB-439E-9B6C-00CC000300E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DE00A7-005A-418B-B8D7-002400EA00D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B8006F-0009-499B-8301-001E00B9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3500EF-00FD-4149-9A1C-00BE00BD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76007F-0019-42A6-B88C-00C900BB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8A006D-00F5-47FE-ABBB-004E00A3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AE0002-001C-4E95-898F-00AD008C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BD0059-0058-4FBD-A5B3-006900C0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3F0030-00DA-423B-8D8E-005B0022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230006-003B-4174-89C3-00CE007F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AA000B-006F-43D0-84EC-006D00B3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DF00AB-0026-41CC-895A-00CD0074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5F00C3-00CA-4FE1-886A-00990006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9400E1-00E1-44CD-9FEA-00DB0091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EE000F-00FC-44BE-96AB-00F1004E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4C001B-0086-4403-9688-00DB00DC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C800CD-0094-427F-A5F8-00D000B5008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1E0087-0066-4889-80D7-008500A8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E40061-0092-4B74-8763-00830078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5000BE-003B-4DC3-9B8F-0020003C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480037-008B-4C22-8F5C-00BE008E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D800DB-00C1-4523-B7B6-003A00BD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600091-00AC-49F1-AA02-004B005E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DD00FC-0090-4AED-8D36-00D200B1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780089-0084-4845-A8D3-004D00BA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BE003D-000F-4F85-B7C6-003400C3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1E00BF-00FD-4935-A45E-006C0089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3F0079-00C6-4121-A917-00CA0091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8C003D-0009-4C4B-BAC1-008000C6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EF0010-002F-4981-9FA4-00F1007200C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29000C-000D-4C7A-839C-004E007C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1D00FF-003E-409D-A7D4-00C500D6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4.25">
      <c r="A2" s="82" t="s">
        <v>13</v>
      </c>
      <c r="B2" s="82" t="s">
        <v>34</v>
      </c>
      <c r="C2" s="82" t="s">
        <v>88</v>
      </c>
      <c r="D2" s="82">
        <v>1</v>
      </c>
      <c r="E2" s="82">
        <v>2</v>
      </c>
      <c r="F2" s="82">
        <v>3</v>
      </c>
      <c r="G2" s="82">
        <v>4</v>
      </c>
      <c r="H2" s="82">
        <v>5</v>
      </c>
      <c r="I2" s="82">
        <v>6</v>
      </c>
      <c r="J2" s="82">
        <v>7</v>
      </c>
      <c r="K2" s="83">
        <v>8</v>
      </c>
      <c r="L2" s="83">
        <v>9</v>
      </c>
      <c r="M2" s="82">
        <v>10</v>
      </c>
      <c r="N2" s="82">
        <v>11</v>
      </c>
      <c r="O2" s="82">
        <v>12</v>
      </c>
      <c r="P2" s="82">
        <v>13</v>
      </c>
      <c r="Q2" s="82">
        <v>14</v>
      </c>
      <c r="R2" s="82">
        <v>15</v>
      </c>
      <c r="S2" s="82">
        <v>16</v>
      </c>
      <c r="T2" s="82">
        <v>17</v>
      </c>
      <c r="U2" s="82" t="s">
        <v>36</v>
      </c>
      <c r="V2" s="84" t="s">
        <v>37</v>
      </c>
      <c r="W2" s="82" t="s">
        <v>38</v>
      </c>
      <c r="X2" s="85" t="s">
        <v>39</v>
      </c>
      <c r="Y2" s="85" t="s">
        <v>40</v>
      </c>
      <c r="Z2" s="85" t="s">
        <v>41</v>
      </c>
      <c r="AA2" s="85" t="s">
        <v>42</v>
      </c>
      <c r="AB2" s="85" t="s">
        <v>43</v>
      </c>
      <c r="AC2" s="85" t="s">
        <v>44</v>
      </c>
      <c r="AD2" s="85" t="s">
        <v>45</v>
      </c>
      <c r="AE2" s="85" t="s">
        <v>46</v>
      </c>
      <c r="AF2" s="82" t="s">
        <v>50</v>
      </c>
      <c r="AH2" s="113" t="s">
        <v>55</v>
      </c>
      <c r="AI2" s="95" t="s">
        <v>10</v>
      </c>
      <c r="AJ2" s="94" t="s">
        <v>52</v>
      </c>
    </row>
    <row r="3" ht="14.25">
      <c r="A3" s="87">
        <v>45443.083333333336</v>
      </c>
      <c r="B3" s="88" t="s">
        <v>54</v>
      </c>
      <c r="C3" s="88" t="s">
        <v>89</v>
      </c>
      <c r="D3" s="93">
        <v>1</v>
      </c>
      <c r="E3" s="95">
        <v>0</v>
      </c>
      <c r="F3" s="95">
        <v>0</v>
      </c>
      <c r="G3" s="95">
        <v>1</v>
      </c>
      <c r="H3" s="94">
        <v>1</v>
      </c>
      <c r="I3" s="95">
        <v>1</v>
      </c>
      <c r="J3" s="95">
        <v>0</v>
      </c>
      <c r="K3" s="3">
        <v>0</v>
      </c>
      <c r="L3" s="3">
        <v>0</v>
      </c>
      <c r="M3" s="95">
        <v>0</v>
      </c>
      <c r="N3" s="94">
        <v>1</v>
      </c>
      <c r="O3" s="95">
        <v>1</v>
      </c>
      <c r="P3" s="95">
        <v>1</v>
      </c>
      <c r="Q3" s="95">
        <v>1</v>
      </c>
      <c r="R3" s="95">
        <v>1</v>
      </c>
      <c r="S3" s="95">
        <v>0</v>
      </c>
      <c r="T3" s="94">
        <v>0</v>
      </c>
      <c r="U3" s="21">
        <f>SUM(D4:T4)/60</f>
        <v>11.866666666666667</v>
      </c>
      <c r="V3" s="21">
        <f>SUM(D3:T3)</f>
        <v>9</v>
      </c>
      <c r="W3" s="21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1">
        <f>V3/17</f>
        <v>0.52941176470588236</v>
      </c>
      <c r="AG3" s="6"/>
      <c r="AH3" s="6"/>
      <c r="AI3" s="6"/>
      <c r="AJ3" s="6"/>
    </row>
    <row r="4" ht="14.25">
      <c r="A4" s="91"/>
      <c r="B4" s="92"/>
      <c r="C4" s="92"/>
      <c r="D4" s="93">
        <v>17</v>
      </c>
      <c r="E4" s="95">
        <v>46</v>
      </c>
      <c r="F4" s="95">
        <v>60</v>
      </c>
      <c r="G4" s="95">
        <v>22</v>
      </c>
      <c r="H4" s="94">
        <v>20</v>
      </c>
      <c r="I4" s="95">
        <v>91</v>
      </c>
      <c r="J4" s="95">
        <v>58</v>
      </c>
      <c r="K4" s="3">
        <v>45</v>
      </c>
      <c r="L4" s="3">
        <v>55</v>
      </c>
      <c r="M4" s="95">
        <v>57</v>
      </c>
      <c r="N4" s="94">
        <v>24</v>
      </c>
      <c r="O4" s="95">
        <v>44</v>
      </c>
      <c r="P4" s="95">
        <v>46</v>
      </c>
      <c r="Q4" s="95">
        <v>18</v>
      </c>
      <c r="R4" s="95">
        <v>10</v>
      </c>
      <c r="S4" s="95">
        <v>53</v>
      </c>
      <c r="T4" s="94">
        <v>46</v>
      </c>
      <c r="U4" s="20"/>
      <c r="V4" s="20"/>
      <c r="W4" s="20"/>
      <c r="X4" s="114"/>
      <c r="Y4" s="114"/>
      <c r="Z4" s="114"/>
      <c r="AA4" s="114"/>
      <c r="AB4" s="114"/>
      <c r="AC4" s="114"/>
      <c r="AD4" s="114"/>
      <c r="AE4" s="114"/>
      <c r="AF4" s="20"/>
      <c r="AG4" s="6"/>
      <c r="AH4" s="6"/>
      <c r="AI4" s="6"/>
      <c r="AJ4" s="6"/>
    </row>
    <row r="5" ht="14.25">
      <c r="A5" s="87">
        <v>45443.083333333336</v>
      </c>
      <c r="B5" s="88" t="s">
        <v>54</v>
      </c>
      <c r="C5" s="88" t="s">
        <v>90</v>
      </c>
      <c r="D5" s="93">
        <v>1</v>
      </c>
      <c r="E5" s="95">
        <v>0</v>
      </c>
      <c r="F5" s="95">
        <v>1</v>
      </c>
      <c r="G5" s="95">
        <v>1</v>
      </c>
      <c r="H5" s="94">
        <v>1</v>
      </c>
      <c r="I5" s="95">
        <v>1</v>
      </c>
      <c r="J5" s="95">
        <v>1</v>
      </c>
      <c r="K5" s="3">
        <v>0</v>
      </c>
      <c r="L5" s="3">
        <v>0</v>
      </c>
      <c r="M5" s="95">
        <v>1</v>
      </c>
      <c r="N5" s="94">
        <v>1</v>
      </c>
      <c r="O5" s="95">
        <v>1</v>
      </c>
      <c r="P5" s="95">
        <v>1</v>
      </c>
      <c r="Q5" s="95">
        <v>1</v>
      </c>
      <c r="R5" s="95">
        <v>1</v>
      </c>
      <c r="S5" s="95">
        <v>1</v>
      </c>
      <c r="T5" s="94">
        <v>1</v>
      </c>
      <c r="U5" s="21">
        <f>SUM(D6:T6)/60</f>
        <v>12.466666666666667</v>
      </c>
      <c r="V5" s="21">
        <f>SUM(D5:T5)</f>
        <v>14</v>
      </c>
      <c r="W5" s="21">
        <f>17-V5</f>
        <v>3</v>
      </c>
      <c r="X5" s="114"/>
      <c r="Y5" s="114"/>
      <c r="Z5" s="114"/>
      <c r="AA5" s="114"/>
      <c r="AB5" s="114"/>
      <c r="AC5" s="114"/>
      <c r="AD5" s="114"/>
      <c r="AE5" s="114"/>
      <c r="AF5" s="21">
        <f>V5/17</f>
        <v>0.82352941176470584</v>
      </c>
      <c r="AG5" s="6"/>
      <c r="AH5" s="6"/>
      <c r="AI5" s="6"/>
      <c r="AJ5" s="6"/>
    </row>
    <row r="6" ht="14.25">
      <c r="A6" s="91"/>
      <c r="B6" s="92"/>
      <c r="C6" s="92"/>
      <c r="D6" s="93">
        <v>26</v>
      </c>
      <c r="E6" s="95">
        <v>32</v>
      </c>
      <c r="F6" s="95">
        <v>42</v>
      </c>
      <c r="G6" s="95">
        <v>25</v>
      </c>
      <c r="H6" s="94">
        <v>19</v>
      </c>
      <c r="I6" s="95">
        <v>48</v>
      </c>
      <c r="J6" s="95">
        <v>26</v>
      </c>
      <c r="K6" s="3">
        <v>42</v>
      </c>
      <c r="L6" s="3">
        <v>81</v>
      </c>
      <c r="M6" s="95">
        <v>72</v>
      </c>
      <c r="N6" s="94">
        <v>19</v>
      </c>
      <c r="O6" s="95">
        <v>44</v>
      </c>
      <c r="P6" s="95">
        <v>25</v>
      </c>
      <c r="Q6" s="95">
        <v>59</v>
      </c>
      <c r="R6" s="95">
        <v>33</v>
      </c>
      <c r="S6" s="95">
        <v>99</v>
      </c>
      <c r="T6" s="94">
        <v>56</v>
      </c>
      <c r="U6" s="20"/>
      <c r="V6" s="20"/>
      <c r="W6" s="20"/>
      <c r="X6" s="114"/>
      <c r="Y6" s="114"/>
      <c r="Z6" s="114"/>
      <c r="AA6" s="114"/>
      <c r="AB6" s="114"/>
      <c r="AC6" s="114"/>
      <c r="AD6" s="114"/>
      <c r="AE6" s="114"/>
      <c r="AF6" s="20"/>
      <c r="AG6" s="6">
        <f>AVERAGE(AF3:AF6)*30</f>
        <v>20.294117647058826</v>
      </c>
      <c r="AH6" s="6"/>
      <c r="AI6" s="6"/>
      <c r="AJ6" s="6"/>
    </row>
    <row r="7" ht="14.25">
      <c r="A7" s="87">
        <v>45412.375</v>
      </c>
      <c r="B7" s="88" t="s">
        <v>56</v>
      </c>
      <c r="C7" s="88" t="s">
        <v>89</v>
      </c>
      <c r="D7" s="93">
        <v>1</v>
      </c>
      <c r="E7" s="95">
        <v>1</v>
      </c>
      <c r="F7" s="95">
        <v>1</v>
      </c>
      <c r="G7" s="95">
        <v>1</v>
      </c>
      <c r="H7" s="94">
        <v>1</v>
      </c>
      <c r="I7" s="95">
        <v>1</v>
      </c>
      <c r="J7" s="95">
        <v>1</v>
      </c>
      <c r="K7" s="95">
        <v>0</v>
      </c>
      <c r="L7" s="95">
        <v>1</v>
      </c>
      <c r="M7" s="95">
        <v>1</v>
      </c>
      <c r="N7" s="94">
        <v>0</v>
      </c>
      <c r="O7" s="95">
        <v>1</v>
      </c>
      <c r="P7" s="95">
        <v>0</v>
      </c>
      <c r="Q7" s="95">
        <v>1</v>
      </c>
      <c r="R7" s="95">
        <v>0</v>
      </c>
      <c r="S7" s="95">
        <v>1</v>
      </c>
      <c r="T7" s="94">
        <v>0</v>
      </c>
      <c r="U7" s="21">
        <f>SUM(D8:T8)/60</f>
        <v>14.550000000000001</v>
      </c>
      <c r="V7" s="21">
        <f>SUM(D7:T7)</f>
        <v>12</v>
      </c>
      <c r="W7" s="23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1">
        <f>V7/17</f>
        <v>0.70588235294117652</v>
      </c>
      <c r="AG7" s="6"/>
      <c r="AH7" s="6"/>
    </row>
    <row r="8" ht="14.25">
      <c r="A8" s="91"/>
      <c r="B8" s="92"/>
      <c r="C8" s="92"/>
      <c r="D8" s="93">
        <v>39</v>
      </c>
      <c r="E8" s="95">
        <v>52</v>
      </c>
      <c r="F8" s="95">
        <v>33</v>
      </c>
      <c r="G8" s="95">
        <v>77</v>
      </c>
      <c r="H8" s="94">
        <v>21</v>
      </c>
      <c r="I8" s="95">
        <v>49</v>
      </c>
      <c r="J8" s="95">
        <v>143</v>
      </c>
      <c r="K8" s="95">
        <v>34</v>
      </c>
      <c r="L8" s="95">
        <v>54</v>
      </c>
      <c r="M8" s="95">
        <v>53</v>
      </c>
      <c r="N8" s="94">
        <v>30</v>
      </c>
      <c r="O8" s="95">
        <v>19</v>
      </c>
      <c r="P8" s="95">
        <v>52</v>
      </c>
      <c r="Q8" s="95">
        <v>46</v>
      </c>
      <c r="R8" s="95">
        <v>36</v>
      </c>
      <c r="S8" s="95">
        <v>94</v>
      </c>
      <c r="T8" s="94">
        <v>41</v>
      </c>
      <c r="U8" s="20"/>
      <c r="V8" s="20"/>
      <c r="W8" s="94"/>
      <c r="X8" s="114"/>
      <c r="Y8" s="114"/>
      <c r="Z8" s="114"/>
      <c r="AA8" s="114"/>
      <c r="AB8" s="114"/>
      <c r="AC8" s="114"/>
      <c r="AD8" s="114"/>
      <c r="AE8" s="114"/>
      <c r="AF8" s="20"/>
      <c r="AG8" s="6"/>
      <c r="AH8" s="2" t="s">
        <v>39</v>
      </c>
      <c r="AI8" s="115">
        <v>0.0056000000000000008</v>
      </c>
      <c r="AJ8" s="116" t="s">
        <v>91</v>
      </c>
    </row>
    <row r="9" ht="14.25">
      <c r="A9" s="87">
        <v>45412.5</v>
      </c>
      <c r="B9" s="88" t="s">
        <v>56</v>
      </c>
      <c r="C9" s="88" t="s">
        <v>90</v>
      </c>
      <c r="D9" s="93">
        <v>0</v>
      </c>
      <c r="E9" s="95">
        <v>1</v>
      </c>
      <c r="F9" s="95">
        <v>1</v>
      </c>
      <c r="G9" s="95">
        <v>1</v>
      </c>
      <c r="H9" s="94">
        <v>0</v>
      </c>
      <c r="I9" s="95">
        <v>1</v>
      </c>
      <c r="J9" s="95">
        <v>0</v>
      </c>
      <c r="K9" s="95">
        <v>0</v>
      </c>
      <c r="L9" s="95">
        <v>0</v>
      </c>
      <c r="M9" s="95">
        <v>0</v>
      </c>
      <c r="N9" s="94">
        <v>1</v>
      </c>
      <c r="O9" s="95">
        <v>1</v>
      </c>
      <c r="P9" s="95">
        <v>1</v>
      </c>
      <c r="Q9" s="95">
        <v>1</v>
      </c>
      <c r="R9" s="95">
        <v>1</v>
      </c>
      <c r="S9" s="95">
        <v>1</v>
      </c>
      <c r="T9" s="95">
        <v>1</v>
      </c>
      <c r="U9" s="21">
        <f>SUM(D10:T10)/60</f>
        <v>12.449999999999999</v>
      </c>
      <c r="V9" s="21">
        <f>SUM(D9:T9)</f>
        <v>11</v>
      </c>
      <c r="W9" s="23">
        <f>17-V9</f>
        <v>6</v>
      </c>
      <c r="X9" s="114"/>
      <c r="Y9" s="114"/>
      <c r="Z9" s="114"/>
      <c r="AA9" s="114"/>
      <c r="AB9" s="114"/>
      <c r="AC9" s="114"/>
      <c r="AD9" s="114"/>
      <c r="AE9" s="114"/>
      <c r="AF9" s="21">
        <f>V9/17</f>
        <v>0.6470588235294118</v>
      </c>
      <c r="AG9" s="6"/>
      <c r="AH9" s="89" t="s">
        <v>40</v>
      </c>
      <c r="AI9" s="117">
        <v>0.55889999999999995</v>
      </c>
      <c r="AJ9" s="118" t="s">
        <v>92</v>
      </c>
    </row>
    <row r="10" ht="14.25">
      <c r="A10" s="91"/>
      <c r="B10" s="92"/>
      <c r="C10" s="92"/>
      <c r="D10" s="93">
        <v>26</v>
      </c>
      <c r="E10" s="95">
        <v>23</v>
      </c>
      <c r="F10" s="95">
        <v>9</v>
      </c>
      <c r="G10" s="95">
        <v>6</v>
      </c>
      <c r="H10" s="94">
        <v>25</v>
      </c>
      <c r="I10" s="95">
        <v>58</v>
      </c>
      <c r="J10" s="95">
        <v>38</v>
      </c>
      <c r="K10" s="95">
        <v>41</v>
      </c>
      <c r="L10" s="95">
        <v>262</v>
      </c>
      <c r="M10" s="95">
        <v>69</v>
      </c>
      <c r="N10" s="94">
        <v>25</v>
      </c>
      <c r="O10" s="95">
        <v>41</v>
      </c>
      <c r="P10" s="95">
        <v>29</v>
      </c>
      <c r="Q10" s="95">
        <v>13</v>
      </c>
      <c r="R10" s="95">
        <v>35</v>
      </c>
      <c r="S10" s="95">
        <v>29</v>
      </c>
      <c r="T10" s="95">
        <v>18</v>
      </c>
      <c r="U10" s="20"/>
      <c r="V10" s="20"/>
      <c r="W10" s="94"/>
      <c r="X10" s="14"/>
      <c r="Y10" s="14"/>
      <c r="Z10" s="14"/>
      <c r="AA10" s="14"/>
      <c r="AB10" s="14"/>
      <c r="AC10" s="14"/>
      <c r="AD10" s="14"/>
      <c r="AE10" s="14"/>
      <c r="AF10" s="20"/>
      <c r="AG10" s="6">
        <f>AVERAGE(AF7:AF10)*30</f>
        <v>20.294117647058826</v>
      </c>
      <c r="AH10" s="89" t="s">
        <v>41</v>
      </c>
      <c r="AI10" s="117">
        <v>0.121</v>
      </c>
      <c r="AJ10" s="118" t="s">
        <v>93</v>
      </c>
    </row>
    <row r="11" ht="14.25">
      <c r="A11" s="87">
        <v>45412.375</v>
      </c>
      <c r="B11" s="88" t="s">
        <v>61</v>
      </c>
      <c r="C11" s="88" t="s">
        <v>89</v>
      </c>
      <c r="D11" s="93">
        <v>1</v>
      </c>
      <c r="E11" s="95">
        <v>1</v>
      </c>
      <c r="F11" s="95">
        <v>1</v>
      </c>
      <c r="G11" s="95">
        <v>1</v>
      </c>
      <c r="H11" s="94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4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21">
        <f>SUM(D12:T12)/60</f>
        <v>6.9500000000000002</v>
      </c>
      <c r="V11" s="21">
        <f>SUM(D11:T11)</f>
        <v>17</v>
      </c>
      <c r="W11" s="23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1">
        <f>V11/17</f>
        <v>1</v>
      </c>
      <c r="AG11" s="6"/>
      <c r="AH11" s="89" t="s">
        <v>42</v>
      </c>
      <c r="AI11" s="117">
        <v>0.045100000000000001</v>
      </c>
      <c r="AJ11" s="118" t="s">
        <v>94</v>
      </c>
    </row>
    <row r="12" ht="14.25">
      <c r="A12" s="91"/>
      <c r="B12" s="92"/>
      <c r="C12" s="92"/>
      <c r="D12" s="93">
        <v>17</v>
      </c>
      <c r="E12" s="95">
        <v>8</v>
      </c>
      <c r="F12" s="95">
        <v>6</v>
      </c>
      <c r="G12" s="95">
        <v>15</v>
      </c>
      <c r="H12" s="94">
        <v>23</v>
      </c>
      <c r="I12" s="95">
        <v>30</v>
      </c>
      <c r="J12" s="95">
        <v>16</v>
      </c>
      <c r="K12" s="95">
        <v>74</v>
      </c>
      <c r="L12" s="95">
        <v>57</v>
      </c>
      <c r="M12" s="95">
        <v>10</v>
      </c>
      <c r="N12" s="94">
        <v>28</v>
      </c>
      <c r="O12" s="95">
        <v>36</v>
      </c>
      <c r="P12" s="95">
        <v>15</v>
      </c>
      <c r="Q12" s="95">
        <v>16</v>
      </c>
      <c r="R12" s="95">
        <v>23</v>
      </c>
      <c r="S12" s="95">
        <v>25</v>
      </c>
      <c r="T12" s="95">
        <v>18</v>
      </c>
      <c r="U12" s="20"/>
      <c r="V12" s="20"/>
      <c r="W12" s="94"/>
      <c r="X12" s="114"/>
      <c r="Y12" s="114"/>
      <c r="Z12" s="114"/>
      <c r="AA12" s="114"/>
      <c r="AB12" s="114"/>
      <c r="AC12" s="114"/>
      <c r="AD12" s="114"/>
      <c r="AE12" s="114"/>
      <c r="AF12" s="20"/>
      <c r="AG12" s="6"/>
      <c r="AH12" s="89" t="s">
        <v>43</v>
      </c>
      <c r="AI12" s="117">
        <v>0.1263</v>
      </c>
      <c r="AJ12" s="118" t="s">
        <v>95</v>
      </c>
    </row>
    <row r="13" ht="14.25">
      <c r="A13" s="87">
        <v>45412.5</v>
      </c>
      <c r="B13" s="88" t="s">
        <v>61</v>
      </c>
      <c r="C13" s="88" t="s">
        <v>90</v>
      </c>
      <c r="D13" s="93">
        <v>1</v>
      </c>
      <c r="E13" s="95">
        <v>0</v>
      </c>
      <c r="F13" s="95">
        <v>1</v>
      </c>
      <c r="G13" s="95">
        <v>1</v>
      </c>
      <c r="H13" s="94">
        <v>1</v>
      </c>
      <c r="I13" s="95">
        <v>1</v>
      </c>
      <c r="J13" s="95">
        <v>1</v>
      </c>
      <c r="K13" s="95">
        <v>0</v>
      </c>
      <c r="L13" s="95">
        <v>1</v>
      </c>
      <c r="M13" s="95">
        <v>0</v>
      </c>
      <c r="N13" s="94">
        <v>0</v>
      </c>
      <c r="O13" s="95">
        <v>0</v>
      </c>
      <c r="P13" s="95">
        <v>1</v>
      </c>
      <c r="Q13" s="95">
        <v>1</v>
      </c>
      <c r="R13" s="95">
        <v>0</v>
      </c>
      <c r="S13" s="95">
        <v>1</v>
      </c>
      <c r="T13" s="95">
        <v>0</v>
      </c>
      <c r="U13" s="21">
        <f>SUM(D14:T14)/60</f>
        <v>9.9000000000000004</v>
      </c>
      <c r="V13" s="21">
        <f>SUM(D13:T13)</f>
        <v>10</v>
      </c>
      <c r="W13" s="23">
        <f>17-V13</f>
        <v>7</v>
      </c>
      <c r="X13" s="114"/>
      <c r="Y13" s="114"/>
      <c r="Z13" s="114"/>
      <c r="AA13" s="114"/>
      <c r="AB13" s="114"/>
      <c r="AC13" s="114"/>
      <c r="AD13" s="114"/>
      <c r="AE13" s="114"/>
      <c r="AF13" s="21">
        <f>V13/17</f>
        <v>0.58823529411764708</v>
      </c>
      <c r="AG13" s="6"/>
      <c r="AH13" s="89" t="s">
        <v>44</v>
      </c>
      <c r="AI13" s="117">
        <v>0.0044000000000000003</v>
      </c>
      <c r="AJ13" s="118" t="s">
        <v>96</v>
      </c>
    </row>
    <row r="14" ht="14.25">
      <c r="A14" s="91"/>
      <c r="B14" s="92"/>
      <c r="C14" s="92"/>
      <c r="D14" s="93">
        <v>22</v>
      </c>
      <c r="E14" s="95">
        <v>70</v>
      </c>
      <c r="F14" s="95">
        <v>18</v>
      </c>
      <c r="G14" s="95">
        <v>27</v>
      </c>
      <c r="H14" s="94">
        <v>26</v>
      </c>
      <c r="I14" s="95">
        <v>46</v>
      </c>
      <c r="J14" s="95">
        <v>46</v>
      </c>
      <c r="K14" s="95">
        <v>45</v>
      </c>
      <c r="L14" s="95">
        <v>28</v>
      </c>
      <c r="M14" s="95">
        <v>49</v>
      </c>
      <c r="N14" s="94">
        <v>43</v>
      </c>
      <c r="O14" s="95">
        <v>53</v>
      </c>
      <c r="P14" s="95">
        <v>43</v>
      </c>
      <c r="Q14" s="95">
        <v>26</v>
      </c>
      <c r="R14" s="95">
        <v>24</v>
      </c>
      <c r="S14" s="95">
        <v>15</v>
      </c>
      <c r="T14" s="95">
        <v>13</v>
      </c>
      <c r="U14" s="20"/>
      <c r="V14" s="20"/>
      <c r="W14" s="94"/>
      <c r="X14" s="14"/>
      <c r="Y14" s="14"/>
      <c r="Z14" s="14"/>
      <c r="AA14" s="14"/>
      <c r="AB14" s="14"/>
      <c r="AC14" s="14"/>
      <c r="AD14" s="14"/>
      <c r="AE14" s="14"/>
      <c r="AF14" s="20"/>
      <c r="AG14" s="6">
        <f>AVERAGE(AF11:AF14)*30</f>
        <v>23.823529411764707</v>
      </c>
      <c r="AH14" s="89" t="s">
        <v>45</v>
      </c>
      <c r="AI14" s="117">
        <v>0.087899999999999992</v>
      </c>
      <c r="AJ14" s="118" t="s">
        <v>97</v>
      </c>
    </row>
    <row r="15" ht="14.25">
      <c r="A15" s="87">
        <v>45412.375</v>
      </c>
      <c r="B15" s="88" t="s">
        <v>68</v>
      </c>
      <c r="C15" s="88" t="s">
        <v>89</v>
      </c>
      <c r="D15" s="93">
        <v>1</v>
      </c>
      <c r="E15" s="95">
        <v>0</v>
      </c>
      <c r="F15" s="95">
        <v>1</v>
      </c>
      <c r="G15" s="95">
        <v>0</v>
      </c>
      <c r="H15" s="94">
        <v>1</v>
      </c>
      <c r="I15" s="95">
        <v>1</v>
      </c>
      <c r="J15" s="95">
        <v>1</v>
      </c>
      <c r="K15" s="95">
        <v>1</v>
      </c>
      <c r="L15" s="95">
        <v>1</v>
      </c>
      <c r="M15" s="95">
        <v>1</v>
      </c>
      <c r="N15" s="94">
        <v>1</v>
      </c>
      <c r="O15" s="95">
        <v>0</v>
      </c>
      <c r="P15" s="95">
        <v>0</v>
      </c>
      <c r="Q15" s="95">
        <v>0</v>
      </c>
      <c r="R15" s="95">
        <v>1</v>
      </c>
      <c r="S15" s="95">
        <v>0</v>
      </c>
      <c r="T15" s="95">
        <v>0</v>
      </c>
      <c r="U15" s="21">
        <f>SUM(D16:T16)/60</f>
        <v>17.449999999999999</v>
      </c>
      <c r="V15" s="21">
        <f>SUM(D15:T15)</f>
        <v>10</v>
      </c>
      <c r="W15" s="23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1">
        <f>V15/17</f>
        <v>0.58823529411764708</v>
      </c>
      <c r="AG15" s="6"/>
      <c r="AH15" s="11" t="s">
        <v>46</v>
      </c>
      <c r="AI15" s="119">
        <v>0.0504</v>
      </c>
      <c r="AJ15" s="120" t="s">
        <v>98</v>
      </c>
    </row>
    <row r="16" ht="14.25">
      <c r="A16" s="91"/>
      <c r="B16" s="92"/>
      <c r="C16" s="92"/>
      <c r="D16" s="93">
        <v>20</v>
      </c>
      <c r="E16" s="95">
        <v>56</v>
      </c>
      <c r="F16" s="95">
        <v>35</v>
      </c>
      <c r="G16" s="95">
        <v>52</v>
      </c>
      <c r="H16" s="94">
        <v>23</v>
      </c>
      <c r="I16" s="95">
        <v>30</v>
      </c>
      <c r="J16" s="95">
        <v>17</v>
      </c>
      <c r="K16" s="95">
        <v>24</v>
      </c>
      <c r="L16" s="95">
        <v>77</v>
      </c>
      <c r="M16" s="95">
        <v>24</v>
      </c>
      <c r="N16" s="94">
        <v>43</v>
      </c>
      <c r="O16" s="95">
        <v>25</v>
      </c>
      <c r="P16" s="121">
        <v>44</v>
      </c>
      <c r="Q16" s="121">
        <v>115</v>
      </c>
      <c r="R16" s="121">
        <v>27</v>
      </c>
      <c r="S16" s="121">
        <v>362</v>
      </c>
      <c r="T16" s="95">
        <v>73</v>
      </c>
      <c r="U16" s="20"/>
      <c r="V16" s="20"/>
      <c r="W16" s="94"/>
      <c r="X16" s="114"/>
      <c r="Y16" s="114"/>
      <c r="Z16" s="114"/>
      <c r="AA16" s="114"/>
      <c r="AB16" s="114"/>
      <c r="AC16" s="114"/>
      <c r="AD16" s="114"/>
      <c r="AE16" s="114"/>
      <c r="AF16" s="20"/>
      <c r="AG16" s="6"/>
      <c r="AH16" s="6"/>
      <c r="AI16" s="122" t="s">
        <v>99</v>
      </c>
    </row>
    <row r="17" ht="14.25">
      <c r="A17" s="87">
        <v>45412.5</v>
      </c>
      <c r="B17" s="88" t="s">
        <v>68</v>
      </c>
      <c r="C17" s="88" t="s">
        <v>90</v>
      </c>
      <c r="D17" s="93">
        <v>1</v>
      </c>
      <c r="E17" s="95">
        <v>1</v>
      </c>
      <c r="F17" s="95">
        <v>0</v>
      </c>
      <c r="G17" s="95">
        <v>1</v>
      </c>
      <c r="H17" s="94">
        <v>1</v>
      </c>
      <c r="I17" s="95">
        <v>0</v>
      </c>
      <c r="J17" s="95">
        <v>1</v>
      </c>
      <c r="K17" s="95">
        <v>0</v>
      </c>
      <c r="L17" s="95">
        <v>0</v>
      </c>
      <c r="M17" s="95">
        <v>1</v>
      </c>
      <c r="N17" s="94">
        <v>1</v>
      </c>
      <c r="O17" s="95">
        <v>1</v>
      </c>
      <c r="P17" s="95">
        <v>1</v>
      </c>
      <c r="Q17" s="95">
        <v>1</v>
      </c>
      <c r="R17" s="95">
        <v>1</v>
      </c>
      <c r="S17" s="95">
        <v>1</v>
      </c>
      <c r="T17" s="95">
        <v>0</v>
      </c>
      <c r="U17" s="21">
        <f>SUM(D18:T18)/60</f>
        <v>12.533333333333333</v>
      </c>
      <c r="V17" s="21">
        <f>SUM(D17:T17)</f>
        <v>12</v>
      </c>
      <c r="W17" s="23">
        <f>17-V17</f>
        <v>5</v>
      </c>
      <c r="X17" s="114"/>
      <c r="Y17" s="114"/>
      <c r="Z17" s="114"/>
      <c r="AA17" s="114"/>
      <c r="AB17" s="114"/>
      <c r="AC17" s="114"/>
      <c r="AD17" s="114"/>
      <c r="AE17" s="114"/>
      <c r="AF17" s="21">
        <f>V17/17</f>
        <v>0.70588235294117652</v>
      </c>
      <c r="AG17" s="6"/>
      <c r="AH17" s="6"/>
    </row>
    <row r="18" ht="14.25">
      <c r="A18" s="91"/>
      <c r="B18" s="92"/>
      <c r="C18" s="92"/>
      <c r="D18" s="93">
        <v>31</v>
      </c>
      <c r="E18" s="95">
        <v>48</v>
      </c>
      <c r="F18" s="95">
        <v>49</v>
      </c>
      <c r="G18" s="95">
        <v>51</v>
      </c>
      <c r="H18" s="94">
        <v>51</v>
      </c>
      <c r="I18" s="95">
        <v>77</v>
      </c>
      <c r="J18" s="95">
        <v>20</v>
      </c>
      <c r="K18" s="95">
        <v>70</v>
      </c>
      <c r="L18" s="95">
        <v>37</v>
      </c>
      <c r="M18" s="95">
        <v>39</v>
      </c>
      <c r="N18" s="94">
        <v>34</v>
      </c>
      <c r="O18" s="95">
        <v>43</v>
      </c>
      <c r="P18" s="95">
        <v>45</v>
      </c>
      <c r="Q18" s="95">
        <v>61</v>
      </c>
      <c r="R18" s="95">
        <v>20</v>
      </c>
      <c r="S18" s="95">
        <v>35</v>
      </c>
      <c r="T18" s="95">
        <v>41</v>
      </c>
      <c r="U18" s="20"/>
      <c r="V18" s="20"/>
      <c r="W18" s="94"/>
      <c r="X18" s="14"/>
      <c r="Y18" s="14"/>
      <c r="Z18" s="14"/>
      <c r="AA18" s="14"/>
      <c r="AB18" s="14"/>
      <c r="AC18" s="14"/>
      <c r="AD18" s="14"/>
      <c r="AE18" s="14"/>
      <c r="AF18" s="20"/>
      <c r="AG18" s="6">
        <f>AVERAGE(AF15:AF18)*30</f>
        <v>19.411764705882355</v>
      </c>
      <c r="AH18" s="6"/>
    </row>
    <row r="19" ht="14.25">
      <c r="A19" s="87">
        <v>45426.375</v>
      </c>
      <c r="B19" s="88" t="s">
        <v>71</v>
      </c>
      <c r="C19" s="88" t="s">
        <v>89</v>
      </c>
      <c r="D19" s="93">
        <v>1</v>
      </c>
      <c r="E19" s="95">
        <v>1</v>
      </c>
      <c r="F19" s="95">
        <v>1</v>
      </c>
      <c r="G19" s="95">
        <v>0</v>
      </c>
      <c r="H19" s="94">
        <v>1</v>
      </c>
      <c r="I19" s="93">
        <v>1</v>
      </c>
      <c r="J19" s="95">
        <v>1</v>
      </c>
      <c r="K19" s="95">
        <v>1</v>
      </c>
      <c r="L19" s="95">
        <v>0</v>
      </c>
      <c r="M19" s="95">
        <v>1</v>
      </c>
      <c r="N19" s="94">
        <v>0</v>
      </c>
      <c r="O19" s="93">
        <v>0</v>
      </c>
      <c r="P19" s="95">
        <v>1</v>
      </c>
      <c r="Q19" s="95">
        <v>0</v>
      </c>
      <c r="R19" s="95">
        <v>1</v>
      </c>
      <c r="S19" s="95">
        <v>1</v>
      </c>
      <c r="T19" s="94">
        <v>0</v>
      </c>
      <c r="U19" s="21">
        <f>SUM(D20:T20)/60</f>
        <v>12.1</v>
      </c>
      <c r="V19" s="21">
        <f>SUM(D19:T19)</f>
        <v>11</v>
      </c>
      <c r="W19" s="21">
        <f>17-V19</f>
        <v>6</v>
      </c>
      <c r="X19" s="123">
        <v>0</v>
      </c>
      <c r="Y19" s="123">
        <v>7</v>
      </c>
      <c r="Z19" s="123">
        <v>1</v>
      </c>
      <c r="AA19" s="123">
        <v>0</v>
      </c>
      <c r="AB19" s="123">
        <v>1</v>
      </c>
      <c r="AC19" s="123">
        <v>0</v>
      </c>
      <c r="AD19" s="123">
        <v>0</v>
      </c>
      <c r="AE19" s="123">
        <v>0</v>
      </c>
      <c r="AF19" s="21">
        <f>V19/17</f>
        <v>0.6470588235294118</v>
      </c>
      <c r="AG19" s="6"/>
    </row>
    <row r="20" ht="14.25">
      <c r="A20" s="91"/>
      <c r="B20" s="92"/>
      <c r="C20" s="92"/>
      <c r="D20" s="93">
        <v>17</v>
      </c>
      <c r="E20" s="95">
        <v>51</v>
      </c>
      <c r="F20" s="95">
        <v>24</v>
      </c>
      <c r="G20" s="95">
        <v>64</v>
      </c>
      <c r="H20" s="94">
        <v>18</v>
      </c>
      <c r="I20" s="93">
        <v>37</v>
      </c>
      <c r="J20" s="95">
        <v>30</v>
      </c>
      <c r="K20" s="95">
        <v>61</v>
      </c>
      <c r="L20" s="95">
        <v>67</v>
      </c>
      <c r="M20" s="95">
        <v>25</v>
      </c>
      <c r="N20" s="94">
        <v>49</v>
      </c>
      <c r="O20" s="93">
        <v>78</v>
      </c>
      <c r="P20" s="6">
        <v>75</v>
      </c>
      <c r="Q20" s="6">
        <v>30</v>
      </c>
      <c r="R20" s="6">
        <v>40</v>
      </c>
      <c r="S20" s="6">
        <v>22</v>
      </c>
      <c r="T20" s="94">
        <v>38</v>
      </c>
      <c r="U20" s="20"/>
      <c r="V20" s="20"/>
      <c r="W20" s="20"/>
      <c r="X20" s="124"/>
      <c r="Y20" s="124"/>
      <c r="Z20" s="124"/>
      <c r="AA20" s="124"/>
      <c r="AB20" s="124"/>
      <c r="AC20" s="124"/>
      <c r="AD20" s="124"/>
      <c r="AE20" s="124"/>
      <c r="AF20" s="20"/>
      <c r="AG20" s="6"/>
    </row>
    <row r="21" ht="14.25">
      <c r="A21" s="87">
        <v>45426.375</v>
      </c>
      <c r="B21" s="88" t="s">
        <v>71</v>
      </c>
      <c r="C21" s="88" t="s">
        <v>90</v>
      </c>
      <c r="D21" s="93">
        <v>1</v>
      </c>
      <c r="E21" s="95">
        <v>1</v>
      </c>
      <c r="F21" s="95">
        <v>1</v>
      </c>
      <c r="G21" s="95">
        <v>0</v>
      </c>
      <c r="H21" s="94">
        <v>1</v>
      </c>
      <c r="I21" s="93">
        <v>1</v>
      </c>
      <c r="J21" s="95">
        <v>1</v>
      </c>
      <c r="K21" s="95">
        <v>0</v>
      </c>
      <c r="L21" s="95">
        <v>1</v>
      </c>
      <c r="M21" s="95">
        <v>1</v>
      </c>
      <c r="N21" s="94">
        <v>1</v>
      </c>
      <c r="O21" s="93">
        <v>1</v>
      </c>
      <c r="P21" s="95">
        <v>1</v>
      </c>
      <c r="Q21" s="95">
        <v>1</v>
      </c>
      <c r="R21" s="95">
        <v>1</v>
      </c>
      <c r="S21" s="95">
        <v>1</v>
      </c>
      <c r="T21" s="94">
        <v>0</v>
      </c>
      <c r="U21" s="21">
        <f>SUM(D22:T22)/60</f>
        <v>9.0666666666666664</v>
      </c>
      <c r="V21" s="21">
        <f>SUM(D21:T21)</f>
        <v>14</v>
      </c>
      <c r="W21" s="21">
        <f>17-V21</f>
        <v>3</v>
      </c>
      <c r="X21" s="124"/>
      <c r="Y21" s="124"/>
      <c r="Z21" s="124"/>
      <c r="AA21" s="124"/>
      <c r="AB21" s="124"/>
      <c r="AC21" s="124"/>
      <c r="AD21" s="124"/>
      <c r="AE21" s="124"/>
      <c r="AF21" s="21">
        <f>V21/17</f>
        <v>0.82352941176470584</v>
      </c>
      <c r="AG21" s="6"/>
    </row>
    <row r="22" ht="14.25">
      <c r="A22" s="91"/>
      <c r="B22" s="92"/>
      <c r="C22" s="92"/>
      <c r="D22" s="93">
        <v>33</v>
      </c>
      <c r="E22" s="95">
        <v>67</v>
      </c>
      <c r="F22" s="95">
        <v>14</v>
      </c>
      <c r="G22" s="95">
        <v>41</v>
      </c>
      <c r="H22" s="94">
        <v>67</v>
      </c>
      <c r="I22" s="93">
        <v>32</v>
      </c>
      <c r="J22" s="95">
        <v>29</v>
      </c>
      <c r="K22" s="95">
        <v>30</v>
      </c>
      <c r="L22" s="95">
        <v>27</v>
      </c>
      <c r="M22" s="95">
        <v>19</v>
      </c>
      <c r="N22" s="94">
        <v>11</v>
      </c>
      <c r="O22" s="93">
        <v>31</v>
      </c>
      <c r="P22" s="95">
        <v>24</v>
      </c>
      <c r="Q22" s="95">
        <v>24</v>
      </c>
      <c r="R22" s="95">
        <v>34</v>
      </c>
      <c r="S22" s="95">
        <v>22</v>
      </c>
      <c r="T22" s="94">
        <v>39</v>
      </c>
      <c r="U22" s="20"/>
      <c r="V22" s="20"/>
      <c r="W22" s="20"/>
      <c r="X22" s="125"/>
      <c r="Y22" s="125"/>
      <c r="Z22" s="125"/>
      <c r="AA22" s="125"/>
      <c r="AB22" s="125"/>
      <c r="AC22" s="125"/>
      <c r="AD22" s="125"/>
      <c r="AE22" s="125"/>
      <c r="AF22" s="20"/>
      <c r="AG22" s="6">
        <f>AVERAGE(AF19:AF22)*30</f>
        <v>22.058823529411768</v>
      </c>
    </row>
    <row r="23" ht="14.25">
      <c r="A23" s="87">
        <v>45431.375</v>
      </c>
      <c r="B23" s="88" t="s">
        <v>70</v>
      </c>
      <c r="C23" s="88" t="s">
        <v>89</v>
      </c>
      <c r="D23" s="93">
        <v>1</v>
      </c>
      <c r="E23" s="95">
        <v>1</v>
      </c>
      <c r="F23" s="95">
        <v>0</v>
      </c>
      <c r="G23" s="95">
        <v>1</v>
      </c>
      <c r="H23" s="94">
        <v>1</v>
      </c>
      <c r="I23" s="93">
        <v>1</v>
      </c>
      <c r="J23" s="95">
        <v>1</v>
      </c>
      <c r="K23" s="95">
        <v>1</v>
      </c>
      <c r="L23" s="95">
        <v>0</v>
      </c>
      <c r="M23" s="95">
        <v>1</v>
      </c>
      <c r="N23" s="94">
        <v>1</v>
      </c>
      <c r="O23" s="93">
        <v>1</v>
      </c>
      <c r="P23" s="95">
        <v>1</v>
      </c>
      <c r="Q23" s="95">
        <v>1</v>
      </c>
      <c r="R23" s="95">
        <v>0</v>
      </c>
      <c r="S23" s="95">
        <v>1</v>
      </c>
      <c r="T23" s="94">
        <v>1</v>
      </c>
      <c r="U23" s="21">
        <f>SUM(D24:T24)/60</f>
        <v>9.75</v>
      </c>
      <c r="V23" s="21">
        <f>SUM(D23:T23)</f>
        <v>14</v>
      </c>
      <c r="W23" s="21">
        <f>17-V23</f>
        <v>3</v>
      </c>
      <c r="X23" s="123">
        <v>0</v>
      </c>
      <c r="Y23" s="123">
        <v>5</v>
      </c>
      <c r="Z23" s="123">
        <v>1</v>
      </c>
      <c r="AA23" s="123">
        <v>0</v>
      </c>
      <c r="AB23" s="123">
        <v>2</v>
      </c>
      <c r="AC23" s="123">
        <v>0</v>
      </c>
      <c r="AD23" s="123">
        <v>0</v>
      </c>
      <c r="AE23" s="123">
        <v>0</v>
      </c>
      <c r="AF23" s="21">
        <f>V23/17</f>
        <v>0.82352941176470584</v>
      </c>
      <c r="AG23" s="6"/>
    </row>
    <row r="24" ht="14.25">
      <c r="A24" s="91"/>
      <c r="B24" s="92"/>
      <c r="C24" s="92"/>
      <c r="D24" s="93">
        <v>17</v>
      </c>
      <c r="E24" s="95">
        <v>58</v>
      </c>
      <c r="F24" s="95">
        <v>55</v>
      </c>
      <c r="G24" s="95">
        <v>16</v>
      </c>
      <c r="H24" s="94">
        <v>16</v>
      </c>
      <c r="I24" s="93">
        <v>29</v>
      </c>
      <c r="J24" s="95">
        <v>46</v>
      </c>
      <c r="K24" s="95">
        <v>66</v>
      </c>
      <c r="L24" s="95">
        <v>27</v>
      </c>
      <c r="M24" s="95">
        <v>15</v>
      </c>
      <c r="N24" s="94">
        <v>41</v>
      </c>
      <c r="O24" s="93">
        <v>13</v>
      </c>
      <c r="P24" s="95">
        <v>41</v>
      </c>
      <c r="Q24" s="95">
        <v>26</v>
      </c>
      <c r="R24" s="95">
        <v>76</v>
      </c>
      <c r="S24" s="95">
        <v>20</v>
      </c>
      <c r="T24" s="94">
        <v>23</v>
      </c>
      <c r="U24" s="20"/>
      <c r="V24" s="20"/>
      <c r="W24" s="20"/>
      <c r="X24" s="124"/>
      <c r="Y24" s="124"/>
      <c r="Z24" s="124"/>
      <c r="AA24" s="124"/>
      <c r="AB24" s="124"/>
      <c r="AC24" s="124"/>
      <c r="AD24" s="124"/>
      <c r="AE24" s="124"/>
      <c r="AF24" s="20"/>
      <c r="AG24" s="6"/>
    </row>
    <row r="25" ht="14.25">
      <c r="A25" s="87">
        <v>45431.375</v>
      </c>
      <c r="B25" s="88" t="s">
        <v>70</v>
      </c>
      <c r="C25" s="88" t="s">
        <v>90</v>
      </c>
      <c r="D25" s="93">
        <v>1</v>
      </c>
      <c r="E25" s="95">
        <v>0</v>
      </c>
      <c r="F25" s="95">
        <v>1</v>
      </c>
      <c r="G25" s="95">
        <v>1</v>
      </c>
      <c r="H25" s="94">
        <v>0</v>
      </c>
      <c r="I25" s="93">
        <v>1</v>
      </c>
      <c r="J25" s="95">
        <v>1</v>
      </c>
      <c r="K25" s="95">
        <v>1</v>
      </c>
      <c r="L25" s="95">
        <v>1</v>
      </c>
      <c r="M25" s="95">
        <v>1</v>
      </c>
      <c r="N25" s="94">
        <v>0</v>
      </c>
      <c r="O25" s="93">
        <v>0</v>
      </c>
      <c r="P25" s="95">
        <v>1</v>
      </c>
      <c r="Q25" s="95">
        <v>1</v>
      </c>
      <c r="R25" s="95">
        <v>1</v>
      </c>
      <c r="S25" s="95">
        <v>0</v>
      </c>
      <c r="T25" s="94">
        <v>1</v>
      </c>
      <c r="U25" s="21">
        <f>SUM(D26:T26)/60</f>
        <v>9.75</v>
      </c>
      <c r="V25" s="21">
        <f>SUM(D25:T25)</f>
        <v>12</v>
      </c>
      <c r="W25" s="21">
        <f>17-V25</f>
        <v>5</v>
      </c>
      <c r="X25" s="124"/>
      <c r="Y25" s="124"/>
      <c r="Z25" s="124"/>
      <c r="AA25" s="124"/>
      <c r="AB25" s="124"/>
      <c r="AC25" s="124"/>
      <c r="AD25" s="124"/>
      <c r="AE25" s="124"/>
      <c r="AF25" s="21">
        <f>V25/17</f>
        <v>0.70588235294117652</v>
      </c>
      <c r="AG25" s="6"/>
    </row>
    <row r="26" ht="14.25">
      <c r="A26" s="91"/>
      <c r="B26" s="92"/>
      <c r="C26" s="92"/>
      <c r="D26" s="93">
        <v>17</v>
      </c>
      <c r="E26" s="95">
        <v>41</v>
      </c>
      <c r="F26" s="95">
        <v>22</v>
      </c>
      <c r="G26" s="95">
        <v>30</v>
      </c>
      <c r="H26" s="94">
        <v>64</v>
      </c>
      <c r="I26" s="93">
        <v>17</v>
      </c>
      <c r="J26" s="95">
        <v>36</v>
      </c>
      <c r="K26" s="95">
        <v>40</v>
      </c>
      <c r="L26" s="95">
        <v>10</v>
      </c>
      <c r="M26" s="95">
        <v>67</v>
      </c>
      <c r="N26" s="94">
        <v>33</v>
      </c>
      <c r="O26" s="93">
        <v>18</v>
      </c>
      <c r="P26" s="95">
        <v>27</v>
      </c>
      <c r="Q26" s="95">
        <v>40</v>
      </c>
      <c r="R26" s="95">
        <v>55</v>
      </c>
      <c r="S26" s="95">
        <v>43</v>
      </c>
      <c r="T26" s="94">
        <v>25</v>
      </c>
      <c r="U26" s="20"/>
      <c r="V26" s="20"/>
      <c r="W26" s="20"/>
      <c r="X26" s="125"/>
      <c r="Y26" s="125"/>
      <c r="Z26" s="125"/>
      <c r="AA26" s="125"/>
      <c r="AB26" s="125"/>
      <c r="AC26" s="125"/>
      <c r="AD26" s="125"/>
      <c r="AE26" s="125"/>
      <c r="AF26" s="20"/>
      <c r="AG26" s="6">
        <f>AVERAGE(AF23:AF26)*30</f>
        <v>22.941176470588232</v>
      </c>
    </row>
    <row r="27" ht="14.25">
      <c r="A27" s="87">
        <v>45431.375</v>
      </c>
      <c r="B27" s="88" t="s">
        <v>72</v>
      </c>
      <c r="C27" s="88" t="s">
        <v>89</v>
      </c>
      <c r="D27" s="93">
        <v>1</v>
      </c>
      <c r="E27" s="95">
        <v>0</v>
      </c>
      <c r="F27" s="95">
        <v>1</v>
      </c>
      <c r="G27" s="95">
        <v>1</v>
      </c>
      <c r="H27" s="94">
        <v>0</v>
      </c>
      <c r="I27" s="93">
        <v>0</v>
      </c>
      <c r="J27" s="95">
        <v>0</v>
      </c>
      <c r="K27" s="95">
        <v>1</v>
      </c>
      <c r="L27" s="95">
        <v>0</v>
      </c>
      <c r="M27" s="95">
        <v>1</v>
      </c>
      <c r="N27" s="94">
        <v>0</v>
      </c>
      <c r="O27" s="93">
        <v>1</v>
      </c>
      <c r="P27" s="95">
        <v>1</v>
      </c>
      <c r="Q27" s="95">
        <v>0</v>
      </c>
      <c r="R27" s="95">
        <v>1</v>
      </c>
      <c r="S27" s="95">
        <v>0</v>
      </c>
      <c r="T27" s="94">
        <v>0</v>
      </c>
      <c r="U27" s="21">
        <f>SUM(D28:T28)/60</f>
        <v>13.366666666666667</v>
      </c>
      <c r="V27" s="21">
        <f>SUM(D27:T27)</f>
        <v>8</v>
      </c>
      <c r="W27" s="21">
        <f>17-V27</f>
        <v>9</v>
      </c>
      <c r="X27" s="123">
        <v>1</v>
      </c>
      <c r="Y27" s="123">
        <v>7</v>
      </c>
      <c r="Z27" s="123">
        <v>1</v>
      </c>
      <c r="AA27" s="123">
        <v>0</v>
      </c>
      <c r="AB27" s="123">
        <v>1</v>
      </c>
      <c r="AC27" s="123">
        <v>0</v>
      </c>
      <c r="AD27" s="123">
        <v>0</v>
      </c>
      <c r="AE27" s="123">
        <v>2</v>
      </c>
      <c r="AF27" s="21">
        <f>V27/17</f>
        <v>0.47058823529411764</v>
      </c>
      <c r="AG27" s="6"/>
    </row>
    <row r="28" ht="14.25">
      <c r="A28" s="91"/>
      <c r="B28" s="92"/>
      <c r="C28" s="92"/>
      <c r="D28" s="93">
        <v>17</v>
      </c>
      <c r="E28" s="95">
        <v>56</v>
      </c>
      <c r="F28" s="95">
        <v>78</v>
      </c>
      <c r="G28" s="95">
        <v>65</v>
      </c>
      <c r="H28" s="94">
        <v>19</v>
      </c>
      <c r="I28" s="93">
        <v>55</v>
      </c>
      <c r="J28" s="95">
        <v>51</v>
      </c>
      <c r="K28" s="95">
        <v>73</v>
      </c>
      <c r="L28" s="95">
        <v>32</v>
      </c>
      <c r="M28" s="95">
        <v>19</v>
      </c>
      <c r="N28" s="94">
        <v>34</v>
      </c>
      <c r="O28" s="93">
        <v>38</v>
      </c>
      <c r="P28" s="95">
        <v>45</v>
      </c>
      <c r="Q28" s="95">
        <v>32</v>
      </c>
      <c r="R28" s="95">
        <v>27</v>
      </c>
      <c r="S28" s="95">
        <v>65</v>
      </c>
      <c r="T28" s="94">
        <v>96</v>
      </c>
      <c r="U28" s="20"/>
      <c r="V28" s="20"/>
      <c r="W28" s="20"/>
      <c r="X28" s="124"/>
      <c r="Y28" s="124"/>
      <c r="Z28" s="124"/>
      <c r="AA28" s="124"/>
      <c r="AB28" s="124"/>
      <c r="AC28" s="124"/>
      <c r="AD28" s="124"/>
      <c r="AE28" s="124"/>
      <c r="AF28" s="20"/>
      <c r="AG28" s="6"/>
    </row>
    <row r="29" ht="14.25">
      <c r="A29" s="87">
        <v>45431.375</v>
      </c>
      <c r="B29" s="88" t="s">
        <v>72</v>
      </c>
      <c r="C29" s="88" t="s">
        <v>90</v>
      </c>
      <c r="D29" s="93">
        <v>1</v>
      </c>
      <c r="E29" s="95">
        <v>1</v>
      </c>
      <c r="F29" s="95">
        <v>1</v>
      </c>
      <c r="G29" s="95">
        <v>0</v>
      </c>
      <c r="H29" s="94">
        <v>1</v>
      </c>
      <c r="I29" s="93">
        <v>1</v>
      </c>
      <c r="J29" s="95">
        <v>1</v>
      </c>
      <c r="K29" s="95">
        <v>0</v>
      </c>
      <c r="L29" s="95">
        <v>1</v>
      </c>
      <c r="M29" s="95">
        <v>1</v>
      </c>
      <c r="N29" s="94">
        <v>1</v>
      </c>
      <c r="O29" s="93">
        <v>1</v>
      </c>
      <c r="P29" s="95">
        <v>0</v>
      </c>
      <c r="Q29" s="95">
        <v>1</v>
      </c>
      <c r="R29" s="95">
        <v>1</v>
      </c>
      <c r="S29" s="95">
        <v>1</v>
      </c>
      <c r="T29" s="94">
        <v>1</v>
      </c>
      <c r="U29" s="21">
        <f>SUM(D30:T30)/60</f>
        <v>12.333333333333334</v>
      </c>
      <c r="V29" s="21">
        <f>SUM(D29:T29)</f>
        <v>14</v>
      </c>
      <c r="W29" s="21">
        <f>17-V29</f>
        <v>3</v>
      </c>
      <c r="X29" s="124"/>
      <c r="Y29" s="124"/>
      <c r="Z29" s="124"/>
      <c r="AA29" s="124"/>
      <c r="AB29" s="124"/>
      <c r="AC29" s="124"/>
      <c r="AD29" s="124"/>
      <c r="AE29" s="124"/>
      <c r="AF29" s="21">
        <f>V29/17</f>
        <v>0.82352941176470584</v>
      </c>
      <c r="AG29" s="6"/>
    </row>
    <row r="30" ht="14.25">
      <c r="A30" s="91"/>
      <c r="B30" s="92"/>
      <c r="C30" s="92"/>
      <c r="D30" s="93">
        <v>15</v>
      </c>
      <c r="E30" s="95">
        <v>29</v>
      </c>
      <c r="F30" s="95">
        <v>23</v>
      </c>
      <c r="G30" s="95">
        <v>153</v>
      </c>
      <c r="H30" s="94">
        <v>24</v>
      </c>
      <c r="I30" s="93">
        <v>42</v>
      </c>
      <c r="J30" s="95">
        <v>63</v>
      </c>
      <c r="K30" s="95">
        <v>36</v>
      </c>
      <c r="L30" s="95">
        <v>21</v>
      </c>
      <c r="M30" s="95">
        <v>42</v>
      </c>
      <c r="N30" s="94">
        <v>25</v>
      </c>
      <c r="O30" s="93">
        <v>38</v>
      </c>
      <c r="P30" s="95">
        <v>97</v>
      </c>
      <c r="Q30" s="95">
        <v>28</v>
      </c>
      <c r="R30" s="95">
        <v>36</v>
      </c>
      <c r="S30" s="95">
        <v>27</v>
      </c>
      <c r="T30" s="94">
        <v>41</v>
      </c>
      <c r="U30" s="20"/>
      <c r="V30" s="20"/>
      <c r="W30" s="20"/>
      <c r="X30" s="125"/>
      <c r="Y30" s="125"/>
      <c r="Z30" s="125"/>
      <c r="AA30" s="125"/>
      <c r="AB30" s="125"/>
      <c r="AC30" s="125"/>
      <c r="AD30" s="125"/>
      <c r="AE30" s="125"/>
      <c r="AF30" s="20"/>
      <c r="AG30" s="6">
        <f>AVERAGE(AF27:AF30)*30</f>
        <v>19.411764705882351</v>
      </c>
    </row>
    <row r="31" ht="14.25">
      <c r="A31" s="87">
        <v>45444.708333333336</v>
      </c>
      <c r="B31" s="88" t="s">
        <v>73</v>
      </c>
      <c r="C31" s="88" t="s">
        <v>89</v>
      </c>
      <c r="D31" s="93">
        <v>1</v>
      </c>
      <c r="E31" s="95">
        <v>1</v>
      </c>
      <c r="F31" s="95">
        <v>1</v>
      </c>
      <c r="G31" s="95">
        <v>1</v>
      </c>
      <c r="H31" s="94">
        <v>1</v>
      </c>
      <c r="I31" s="93">
        <v>1</v>
      </c>
      <c r="J31" s="95">
        <v>1</v>
      </c>
      <c r="K31" s="95">
        <v>1</v>
      </c>
      <c r="L31" s="95">
        <v>0</v>
      </c>
      <c r="M31" s="95">
        <v>0</v>
      </c>
      <c r="N31" s="94">
        <v>0</v>
      </c>
      <c r="O31" s="93">
        <v>1</v>
      </c>
      <c r="P31" s="95">
        <v>1</v>
      </c>
      <c r="Q31" s="95">
        <v>1</v>
      </c>
      <c r="R31" s="95">
        <v>1</v>
      </c>
      <c r="S31" s="95">
        <v>1</v>
      </c>
      <c r="T31" s="94">
        <v>1</v>
      </c>
      <c r="U31" s="21">
        <f>SUM(D32:T32)/60</f>
        <v>10.533333333333333</v>
      </c>
      <c r="V31" s="21">
        <f>SUM(D31:T31)</f>
        <v>14</v>
      </c>
      <c r="W31" s="21">
        <f>17-V31</f>
        <v>3</v>
      </c>
      <c r="X31" s="123">
        <v>0</v>
      </c>
      <c r="Y31" s="123">
        <v>4</v>
      </c>
      <c r="Z31" s="123">
        <v>0</v>
      </c>
      <c r="AA31" s="123">
        <v>0</v>
      </c>
      <c r="AB31" s="123">
        <v>1</v>
      </c>
      <c r="AC31" s="123">
        <v>0</v>
      </c>
      <c r="AD31" s="123">
        <v>1</v>
      </c>
      <c r="AE31" s="123">
        <v>0</v>
      </c>
      <c r="AF31" s="21">
        <f>V31/17</f>
        <v>0.82352941176470584</v>
      </c>
      <c r="AG31" s="6"/>
    </row>
    <row r="32" ht="14.25">
      <c r="A32" s="91"/>
      <c r="B32" s="92"/>
      <c r="C32" s="92"/>
      <c r="D32" s="93">
        <v>52</v>
      </c>
      <c r="E32" s="95">
        <v>17</v>
      </c>
      <c r="F32" s="95">
        <v>33</v>
      </c>
      <c r="G32" s="95">
        <v>22</v>
      </c>
      <c r="H32" s="94">
        <v>15</v>
      </c>
      <c r="I32" s="93">
        <v>29</v>
      </c>
      <c r="J32" s="95">
        <v>30</v>
      </c>
      <c r="K32" s="95">
        <v>23</v>
      </c>
      <c r="L32" s="95">
        <v>52</v>
      </c>
      <c r="M32" s="95">
        <v>52</v>
      </c>
      <c r="N32" s="94">
        <v>61</v>
      </c>
      <c r="O32" s="93">
        <v>28</v>
      </c>
      <c r="P32" s="95">
        <v>65</v>
      </c>
      <c r="Q32" s="95">
        <v>16</v>
      </c>
      <c r="R32" s="95">
        <v>69</v>
      </c>
      <c r="S32" s="95">
        <v>23</v>
      </c>
      <c r="T32" s="94">
        <v>45</v>
      </c>
      <c r="U32" s="20"/>
      <c r="V32" s="20"/>
      <c r="W32" s="20"/>
      <c r="X32" s="124"/>
      <c r="Y32" s="124"/>
      <c r="Z32" s="124"/>
      <c r="AA32" s="124"/>
      <c r="AB32" s="124"/>
      <c r="AC32" s="124"/>
      <c r="AD32" s="124"/>
      <c r="AE32" s="124"/>
      <c r="AF32" s="20"/>
      <c r="AG32" s="6"/>
    </row>
    <row r="33" ht="14.25">
      <c r="A33" s="87">
        <v>45444.708333333336</v>
      </c>
      <c r="B33" s="88" t="s">
        <v>73</v>
      </c>
      <c r="C33" s="88" t="s">
        <v>90</v>
      </c>
      <c r="D33" s="93">
        <v>1</v>
      </c>
      <c r="E33" s="95">
        <v>1</v>
      </c>
      <c r="F33" s="95">
        <v>1</v>
      </c>
      <c r="G33" s="95">
        <v>1</v>
      </c>
      <c r="H33" s="94">
        <v>1</v>
      </c>
      <c r="I33" s="93">
        <v>1</v>
      </c>
      <c r="J33" s="95">
        <v>1</v>
      </c>
      <c r="K33" s="95">
        <v>1</v>
      </c>
      <c r="L33" s="95">
        <v>0</v>
      </c>
      <c r="M33" s="95">
        <v>1</v>
      </c>
      <c r="N33" s="94">
        <v>0</v>
      </c>
      <c r="O33" s="93">
        <v>1</v>
      </c>
      <c r="P33" s="95">
        <v>1</v>
      </c>
      <c r="Q33" s="95">
        <v>1</v>
      </c>
      <c r="R33" s="95">
        <v>0</v>
      </c>
      <c r="S33" s="95">
        <v>1</v>
      </c>
      <c r="T33" s="94">
        <v>1</v>
      </c>
      <c r="U33" s="21">
        <f>SUM(D34:T34)/60</f>
        <v>9.3000000000000007</v>
      </c>
      <c r="V33" s="21">
        <f>SUM(D33:T33)</f>
        <v>14</v>
      </c>
      <c r="W33" s="21">
        <f>17-V33</f>
        <v>3</v>
      </c>
      <c r="X33" s="124"/>
      <c r="Y33" s="124"/>
      <c r="Z33" s="124"/>
      <c r="AA33" s="124"/>
      <c r="AB33" s="124"/>
      <c r="AC33" s="124"/>
      <c r="AD33" s="124"/>
      <c r="AE33" s="124"/>
      <c r="AF33" s="21">
        <f>V33/17</f>
        <v>0.82352941176470584</v>
      </c>
      <c r="AG33" s="6"/>
    </row>
    <row r="34" ht="14.25">
      <c r="A34" s="91"/>
      <c r="B34" s="92"/>
      <c r="C34" s="92"/>
      <c r="D34" s="93">
        <v>27</v>
      </c>
      <c r="E34" s="95">
        <v>22</v>
      </c>
      <c r="F34" s="95">
        <v>18</v>
      </c>
      <c r="G34" s="95">
        <v>27</v>
      </c>
      <c r="H34" s="94">
        <v>24</v>
      </c>
      <c r="I34" s="93">
        <v>21</v>
      </c>
      <c r="J34" s="95">
        <v>23</v>
      </c>
      <c r="K34" s="95">
        <v>34</v>
      </c>
      <c r="L34" s="95">
        <v>19</v>
      </c>
      <c r="M34" s="95">
        <v>33</v>
      </c>
      <c r="N34" s="94">
        <v>50</v>
      </c>
      <c r="O34" s="93">
        <v>33</v>
      </c>
      <c r="P34" s="95">
        <v>81</v>
      </c>
      <c r="Q34" s="95">
        <v>26</v>
      </c>
      <c r="R34" s="95">
        <v>74</v>
      </c>
      <c r="S34" s="95">
        <v>15</v>
      </c>
      <c r="T34" s="94">
        <v>31</v>
      </c>
      <c r="U34" s="20"/>
      <c r="V34" s="20"/>
      <c r="W34" s="20"/>
      <c r="X34" s="125"/>
      <c r="Y34" s="125"/>
      <c r="Z34" s="125"/>
      <c r="AA34" s="125"/>
      <c r="AB34" s="125"/>
      <c r="AC34" s="125"/>
      <c r="AD34" s="125"/>
      <c r="AE34" s="125"/>
      <c r="AF34" s="20"/>
      <c r="AG34" s="6">
        <f>AVERAGE(AF31:AF34)*30</f>
        <v>24.705882352941174</v>
      </c>
    </row>
    <row r="35" ht="14.25">
      <c r="A35" s="87">
        <v>45445.875</v>
      </c>
      <c r="B35" s="88" t="s">
        <v>74</v>
      </c>
      <c r="C35" s="88" t="s">
        <v>89</v>
      </c>
      <c r="D35" s="93">
        <v>1</v>
      </c>
      <c r="E35" s="95">
        <v>1</v>
      </c>
      <c r="F35" s="95">
        <v>1</v>
      </c>
      <c r="G35" s="95">
        <v>1</v>
      </c>
      <c r="H35" s="94">
        <v>1</v>
      </c>
      <c r="I35" s="93">
        <v>1</v>
      </c>
      <c r="J35" s="95">
        <v>1</v>
      </c>
      <c r="K35" s="95">
        <v>1</v>
      </c>
      <c r="L35" s="95">
        <v>1</v>
      </c>
      <c r="M35" s="95">
        <v>1</v>
      </c>
      <c r="N35" s="94">
        <v>1</v>
      </c>
      <c r="O35" s="93">
        <v>0</v>
      </c>
      <c r="P35" s="95">
        <v>1</v>
      </c>
      <c r="Q35" s="95">
        <v>1</v>
      </c>
      <c r="R35" s="95">
        <v>0</v>
      </c>
      <c r="S35" s="95">
        <v>1</v>
      </c>
      <c r="T35" s="94">
        <v>1</v>
      </c>
      <c r="U35" s="21">
        <f>SUM(D36:T36)/60</f>
        <v>9</v>
      </c>
      <c r="V35" s="21">
        <f>SUM(D35:T35)</f>
        <v>15</v>
      </c>
      <c r="W35" s="21">
        <f>17-V35</f>
        <v>2</v>
      </c>
      <c r="X35" s="123">
        <v>0</v>
      </c>
      <c r="Y35" s="123">
        <v>3</v>
      </c>
      <c r="Z35" s="123">
        <v>1</v>
      </c>
      <c r="AA35" s="123">
        <v>0</v>
      </c>
      <c r="AB35" s="123">
        <v>0</v>
      </c>
      <c r="AC35" s="123">
        <v>0</v>
      </c>
      <c r="AD35" s="123">
        <v>0</v>
      </c>
      <c r="AE35" s="123">
        <v>1</v>
      </c>
      <c r="AF35" s="21">
        <f>V35/17</f>
        <v>0.88235294117647056</v>
      </c>
      <c r="AG35" s="6"/>
    </row>
    <row r="36" ht="14.25">
      <c r="A36" s="91"/>
      <c r="B36" s="92"/>
      <c r="C36" s="92"/>
      <c r="D36" s="93">
        <v>22</v>
      </c>
      <c r="E36" s="95">
        <v>16</v>
      </c>
      <c r="F36" s="95">
        <v>30</v>
      </c>
      <c r="G36" s="95">
        <v>41</v>
      </c>
      <c r="H36" s="94">
        <v>23</v>
      </c>
      <c r="I36" s="93">
        <v>24</v>
      </c>
      <c r="J36" s="95">
        <v>44</v>
      </c>
      <c r="K36" s="95">
        <v>16</v>
      </c>
      <c r="L36" s="95">
        <v>23</v>
      </c>
      <c r="M36" s="95">
        <v>30</v>
      </c>
      <c r="N36" s="94">
        <v>19</v>
      </c>
      <c r="O36" s="93">
        <v>33</v>
      </c>
      <c r="P36" s="95">
        <v>27</v>
      </c>
      <c r="Q36" s="95">
        <v>57</v>
      </c>
      <c r="R36" s="95">
        <v>53</v>
      </c>
      <c r="S36" s="95">
        <v>56</v>
      </c>
      <c r="T36" s="94">
        <v>26</v>
      </c>
      <c r="U36" s="20"/>
      <c r="V36" s="20"/>
      <c r="W36" s="20"/>
      <c r="X36" s="124"/>
      <c r="Y36" s="124"/>
      <c r="Z36" s="124"/>
      <c r="AA36" s="124"/>
      <c r="AB36" s="124"/>
      <c r="AC36" s="124"/>
      <c r="AD36" s="124"/>
      <c r="AE36" s="124"/>
      <c r="AF36" s="20"/>
      <c r="AG36" s="6"/>
    </row>
    <row r="37" ht="14.25">
      <c r="A37" s="87">
        <v>45445.958333333336</v>
      </c>
      <c r="B37" s="88" t="s">
        <v>74</v>
      </c>
      <c r="C37" s="88" t="s">
        <v>90</v>
      </c>
      <c r="D37" s="93">
        <v>1</v>
      </c>
      <c r="E37" s="95">
        <v>0</v>
      </c>
      <c r="F37" s="95">
        <v>1</v>
      </c>
      <c r="G37" s="95">
        <v>0</v>
      </c>
      <c r="H37" s="94">
        <v>1</v>
      </c>
      <c r="I37" s="93">
        <v>1</v>
      </c>
      <c r="J37" s="95">
        <v>1</v>
      </c>
      <c r="K37" s="95">
        <v>1</v>
      </c>
      <c r="L37" s="95">
        <v>1</v>
      </c>
      <c r="M37" s="95">
        <v>1</v>
      </c>
      <c r="N37" s="94">
        <v>1</v>
      </c>
      <c r="O37" s="93">
        <v>1</v>
      </c>
      <c r="P37" s="95">
        <v>0</v>
      </c>
      <c r="Q37" s="95">
        <v>1</v>
      </c>
      <c r="R37" s="95">
        <v>1</v>
      </c>
      <c r="S37" s="95">
        <v>1</v>
      </c>
      <c r="T37" s="94">
        <v>1</v>
      </c>
      <c r="U37" s="21">
        <f>SUM(D38:T38)/60</f>
        <v>10.816666666666666</v>
      </c>
      <c r="V37" s="21">
        <f>SUM(D37:T37)</f>
        <v>14</v>
      </c>
      <c r="W37" s="21">
        <f>17-V37</f>
        <v>3</v>
      </c>
      <c r="X37" s="124"/>
      <c r="Y37" s="124"/>
      <c r="Z37" s="124"/>
      <c r="AA37" s="124"/>
      <c r="AB37" s="124"/>
      <c r="AC37" s="124"/>
      <c r="AD37" s="124"/>
      <c r="AE37" s="124"/>
      <c r="AF37" s="21">
        <f>V37/17</f>
        <v>0.82352941176470584</v>
      </c>
      <c r="AG37" s="6"/>
    </row>
    <row r="38" ht="14.25">
      <c r="A38" s="91"/>
      <c r="B38" s="92"/>
      <c r="C38" s="92"/>
      <c r="D38" s="93">
        <v>19</v>
      </c>
      <c r="E38" s="95">
        <v>74</v>
      </c>
      <c r="F38" s="95">
        <v>25</v>
      </c>
      <c r="G38" s="95">
        <v>31</v>
      </c>
      <c r="H38" s="94">
        <v>33</v>
      </c>
      <c r="I38" s="93">
        <v>21</v>
      </c>
      <c r="J38" s="95">
        <v>84</v>
      </c>
      <c r="K38" s="95">
        <v>57</v>
      </c>
      <c r="L38" s="95">
        <v>40</v>
      </c>
      <c r="M38" s="95">
        <v>25</v>
      </c>
      <c r="N38" s="94">
        <v>24</v>
      </c>
      <c r="O38" s="93">
        <v>37</v>
      </c>
      <c r="P38" s="95">
        <v>27</v>
      </c>
      <c r="Q38" s="95">
        <v>44</v>
      </c>
      <c r="R38" s="95">
        <v>51</v>
      </c>
      <c r="S38" s="95">
        <v>35</v>
      </c>
      <c r="T38" s="94">
        <v>22</v>
      </c>
      <c r="U38" s="20"/>
      <c r="V38" s="20"/>
      <c r="W38" s="20"/>
      <c r="X38" s="125"/>
      <c r="Y38" s="125"/>
      <c r="Z38" s="125"/>
      <c r="AA38" s="125"/>
      <c r="AB38" s="125"/>
      <c r="AC38" s="125"/>
      <c r="AD38" s="125"/>
      <c r="AE38" s="125"/>
      <c r="AF38" s="20"/>
      <c r="AG38" s="6">
        <f>AVERAGE(AF35:AF38)*30</f>
        <v>25.588235294117645</v>
      </c>
    </row>
    <row r="39" ht="14.25">
      <c r="A39" s="87">
        <v>45446.382638888892</v>
      </c>
      <c r="B39" s="88" t="s">
        <v>75</v>
      </c>
      <c r="C39" s="88" t="s">
        <v>89</v>
      </c>
      <c r="D39" s="93">
        <v>1</v>
      </c>
      <c r="E39" s="95">
        <v>1</v>
      </c>
      <c r="F39" s="95">
        <v>1</v>
      </c>
      <c r="G39" s="95">
        <v>1</v>
      </c>
      <c r="H39" s="94">
        <v>1</v>
      </c>
      <c r="I39" s="93">
        <v>0</v>
      </c>
      <c r="J39" s="95">
        <v>1</v>
      </c>
      <c r="K39" s="95">
        <v>1</v>
      </c>
      <c r="L39" s="95">
        <v>1</v>
      </c>
      <c r="M39" s="95">
        <v>1</v>
      </c>
      <c r="N39" s="94">
        <v>1</v>
      </c>
      <c r="O39" s="93">
        <v>1</v>
      </c>
      <c r="P39" s="95">
        <v>1</v>
      </c>
      <c r="Q39" s="95">
        <v>1</v>
      </c>
      <c r="R39" s="95">
        <v>1</v>
      </c>
      <c r="S39" s="95">
        <v>1</v>
      </c>
      <c r="T39" s="94">
        <v>1</v>
      </c>
      <c r="U39" s="21">
        <f>SUM(D40:T40)/60</f>
        <v>11.333333333333334</v>
      </c>
      <c r="V39" s="21">
        <f>SUM(D39:T39)</f>
        <v>16</v>
      </c>
      <c r="W39" s="21">
        <f>17-V39</f>
        <v>1</v>
      </c>
      <c r="X39" s="123">
        <v>0</v>
      </c>
      <c r="Y39" s="123">
        <v>1</v>
      </c>
      <c r="Z39" s="123">
        <v>1</v>
      </c>
      <c r="AA39" s="123">
        <v>0</v>
      </c>
      <c r="AB39" s="123">
        <v>0</v>
      </c>
      <c r="AC39" s="123">
        <v>0</v>
      </c>
      <c r="AD39" s="123">
        <v>0</v>
      </c>
      <c r="AE39" s="123">
        <v>0</v>
      </c>
      <c r="AF39" s="21">
        <f>V39/17</f>
        <v>0.94117647058823528</v>
      </c>
      <c r="AG39" s="6"/>
    </row>
    <row r="40" ht="14.25">
      <c r="A40" s="91"/>
      <c r="B40" s="92"/>
      <c r="C40" s="92"/>
      <c r="D40" s="93">
        <v>44</v>
      </c>
      <c r="E40" s="95">
        <v>30</v>
      </c>
      <c r="F40" s="95">
        <v>30</v>
      </c>
      <c r="G40" s="95">
        <v>58</v>
      </c>
      <c r="H40" s="94">
        <v>12</v>
      </c>
      <c r="I40" s="93">
        <v>38</v>
      </c>
      <c r="J40" s="95">
        <v>40</v>
      </c>
      <c r="K40" s="95">
        <v>58</v>
      </c>
      <c r="L40" s="95">
        <v>35</v>
      </c>
      <c r="M40" s="95">
        <v>29</v>
      </c>
      <c r="N40" s="94">
        <v>61</v>
      </c>
      <c r="O40" s="93">
        <v>43</v>
      </c>
      <c r="P40" s="95">
        <v>73</v>
      </c>
      <c r="Q40" s="95">
        <v>20</v>
      </c>
      <c r="R40" s="95">
        <v>61</v>
      </c>
      <c r="S40" s="95">
        <v>31</v>
      </c>
      <c r="T40" s="94">
        <v>17</v>
      </c>
      <c r="U40" s="20"/>
      <c r="V40" s="20"/>
      <c r="W40" s="20"/>
      <c r="X40" s="124"/>
      <c r="Y40" s="124"/>
      <c r="Z40" s="124"/>
      <c r="AA40" s="124"/>
      <c r="AB40" s="124"/>
      <c r="AC40" s="124"/>
      <c r="AD40" s="124"/>
      <c r="AE40" s="124"/>
      <c r="AF40" s="20"/>
      <c r="AG40" s="6"/>
    </row>
    <row r="41" ht="14.25">
      <c r="A41" s="87">
        <v>45446.382638888892</v>
      </c>
      <c r="B41" s="88" t="s">
        <v>75</v>
      </c>
      <c r="C41" s="88" t="s">
        <v>90</v>
      </c>
      <c r="D41" s="93">
        <v>1</v>
      </c>
      <c r="E41" s="95">
        <v>1</v>
      </c>
      <c r="F41" s="95">
        <v>1</v>
      </c>
      <c r="G41" s="95">
        <v>0</v>
      </c>
      <c r="H41" s="94">
        <v>1</v>
      </c>
      <c r="I41" s="93">
        <v>1</v>
      </c>
      <c r="J41" s="95">
        <v>1</v>
      </c>
      <c r="K41" s="95">
        <v>1</v>
      </c>
      <c r="L41" s="95">
        <v>1</v>
      </c>
      <c r="M41" s="95">
        <v>1</v>
      </c>
      <c r="N41" s="94">
        <v>1</v>
      </c>
      <c r="O41" s="93">
        <v>1</v>
      </c>
      <c r="P41" s="95">
        <v>1</v>
      </c>
      <c r="Q41" s="95">
        <v>1</v>
      </c>
      <c r="R41" s="95">
        <v>1</v>
      </c>
      <c r="S41" s="95">
        <v>1</v>
      </c>
      <c r="T41" s="94">
        <v>1</v>
      </c>
      <c r="U41" s="21">
        <f>SUM(D42:T42)/60</f>
        <v>12.9</v>
      </c>
      <c r="V41" s="21">
        <f>SUM(D41:T41)</f>
        <v>16</v>
      </c>
      <c r="W41" s="21">
        <f>17-V41</f>
        <v>1</v>
      </c>
      <c r="X41" s="124"/>
      <c r="Y41" s="124"/>
      <c r="Z41" s="124"/>
      <c r="AA41" s="124"/>
      <c r="AB41" s="124"/>
      <c r="AC41" s="124"/>
      <c r="AD41" s="124"/>
      <c r="AE41" s="124"/>
      <c r="AF41" s="21">
        <f>V41/17</f>
        <v>0.94117647058823528</v>
      </c>
      <c r="AG41" s="6"/>
    </row>
    <row r="42" ht="14.25">
      <c r="A42" s="91"/>
      <c r="B42" s="92"/>
      <c r="C42" s="92"/>
      <c r="D42" s="93">
        <v>27</v>
      </c>
      <c r="E42" s="95">
        <v>29</v>
      </c>
      <c r="F42" s="95">
        <v>37</v>
      </c>
      <c r="G42" s="95">
        <v>60</v>
      </c>
      <c r="H42" s="94">
        <v>29</v>
      </c>
      <c r="I42" s="93">
        <v>87</v>
      </c>
      <c r="J42" s="95">
        <v>51</v>
      </c>
      <c r="K42" s="95">
        <v>24</v>
      </c>
      <c r="L42" s="95">
        <v>51</v>
      </c>
      <c r="M42" s="95">
        <v>51</v>
      </c>
      <c r="N42" s="94">
        <v>21</v>
      </c>
      <c r="O42" s="93">
        <v>64</v>
      </c>
      <c r="P42" s="95">
        <v>65</v>
      </c>
      <c r="Q42" s="95">
        <v>39</v>
      </c>
      <c r="R42" s="95">
        <v>43</v>
      </c>
      <c r="S42" s="95">
        <v>28</v>
      </c>
      <c r="T42" s="94">
        <v>68</v>
      </c>
      <c r="U42" s="20"/>
      <c r="V42" s="20"/>
      <c r="W42" s="20"/>
      <c r="X42" s="125"/>
      <c r="Y42" s="125"/>
      <c r="Z42" s="125"/>
      <c r="AA42" s="125"/>
      <c r="AB42" s="125"/>
      <c r="AC42" s="125"/>
      <c r="AD42" s="125"/>
      <c r="AE42" s="125"/>
      <c r="AF42" s="20"/>
      <c r="AG42" s="6">
        <f>AVERAGE(AF39:AF42)*30</f>
        <v>28.235294117647058</v>
      </c>
    </row>
    <row r="43" ht="14.25">
      <c r="A43" s="87">
        <v>45447.757638888892</v>
      </c>
      <c r="B43" s="88" t="s">
        <v>76</v>
      </c>
      <c r="C43" s="88" t="s">
        <v>89</v>
      </c>
      <c r="D43" s="93">
        <v>1</v>
      </c>
      <c r="E43" s="95">
        <v>1</v>
      </c>
      <c r="F43" s="95">
        <v>1</v>
      </c>
      <c r="G43" s="95">
        <v>1</v>
      </c>
      <c r="H43" s="94">
        <v>1</v>
      </c>
      <c r="I43" s="93">
        <v>1</v>
      </c>
      <c r="J43" s="95">
        <v>1</v>
      </c>
      <c r="K43" s="95">
        <v>1</v>
      </c>
      <c r="L43" s="95">
        <v>1</v>
      </c>
      <c r="M43" s="95">
        <v>1</v>
      </c>
      <c r="N43" s="94">
        <v>1</v>
      </c>
      <c r="O43" s="93">
        <v>1</v>
      </c>
      <c r="P43" s="95">
        <v>1</v>
      </c>
      <c r="Q43" s="95">
        <v>1</v>
      </c>
      <c r="R43" s="95">
        <v>1</v>
      </c>
      <c r="S43" s="95">
        <v>1</v>
      </c>
      <c r="T43" s="94">
        <v>1</v>
      </c>
      <c r="U43" s="21">
        <f>SUM(D44:T44)/60</f>
        <v>8.1999999999999993</v>
      </c>
      <c r="V43" s="21">
        <f>SUM(D43:T43)</f>
        <v>17</v>
      </c>
      <c r="W43" s="21">
        <f>17-V43</f>
        <v>0</v>
      </c>
      <c r="X43" s="123">
        <v>0</v>
      </c>
      <c r="Y43" s="123">
        <v>3</v>
      </c>
      <c r="Z43" s="123">
        <v>0</v>
      </c>
      <c r="AA43" s="123">
        <v>0</v>
      </c>
      <c r="AB43" s="123">
        <v>0</v>
      </c>
      <c r="AC43" s="123">
        <v>0</v>
      </c>
      <c r="AD43" s="123">
        <v>0</v>
      </c>
      <c r="AE43" s="123">
        <v>0</v>
      </c>
      <c r="AF43" s="21">
        <f>V43/17</f>
        <v>1</v>
      </c>
      <c r="AG43" s="6"/>
    </row>
    <row r="44" ht="14.25">
      <c r="A44" s="91"/>
      <c r="B44" s="92"/>
      <c r="C44" s="92"/>
      <c r="D44" s="93">
        <v>21</v>
      </c>
      <c r="E44" s="95">
        <v>77</v>
      </c>
      <c r="F44" s="95">
        <v>21</v>
      </c>
      <c r="G44" s="95">
        <v>21</v>
      </c>
      <c r="H44" s="94">
        <v>19</v>
      </c>
      <c r="I44" s="93">
        <v>18</v>
      </c>
      <c r="J44" s="95">
        <v>27</v>
      </c>
      <c r="K44" s="95">
        <v>32</v>
      </c>
      <c r="L44" s="95">
        <v>33</v>
      </c>
      <c r="M44" s="95">
        <v>23</v>
      </c>
      <c r="N44" s="94">
        <v>36</v>
      </c>
      <c r="O44" s="93">
        <v>27</v>
      </c>
      <c r="P44" s="95">
        <v>37</v>
      </c>
      <c r="Q44" s="95">
        <v>28</v>
      </c>
      <c r="R44" s="95">
        <v>28</v>
      </c>
      <c r="S44" s="95">
        <v>23</v>
      </c>
      <c r="T44" s="94">
        <v>21</v>
      </c>
      <c r="U44" s="20"/>
      <c r="V44" s="20"/>
      <c r="W44" s="20"/>
      <c r="X44" s="124"/>
      <c r="Y44" s="124"/>
      <c r="Z44" s="124"/>
      <c r="AA44" s="124"/>
      <c r="AB44" s="124"/>
      <c r="AC44" s="124"/>
      <c r="AD44" s="124"/>
      <c r="AE44" s="124"/>
      <c r="AF44" s="20"/>
      <c r="AG44" s="6"/>
    </row>
    <row r="45" ht="14.25">
      <c r="A45" s="87">
        <v>45447.757638888892</v>
      </c>
      <c r="B45" s="88" t="s">
        <v>76</v>
      </c>
      <c r="C45" s="88" t="s">
        <v>90</v>
      </c>
      <c r="D45" s="93">
        <v>1</v>
      </c>
      <c r="E45" s="95">
        <v>1</v>
      </c>
      <c r="F45" s="95">
        <v>1</v>
      </c>
      <c r="G45" s="95">
        <v>0</v>
      </c>
      <c r="H45" s="94">
        <v>1</v>
      </c>
      <c r="I45" s="93">
        <v>1</v>
      </c>
      <c r="J45" s="95">
        <v>1</v>
      </c>
      <c r="K45" s="95">
        <v>0</v>
      </c>
      <c r="L45" s="95">
        <v>1</v>
      </c>
      <c r="M45" s="95">
        <v>1</v>
      </c>
      <c r="N45" s="94">
        <v>1</v>
      </c>
      <c r="O45" s="93">
        <v>1</v>
      </c>
      <c r="P45" s="95">
        <v>1</v>
      </c>
      <c r="Q45" s="95">
        <v>1</v>
      </c>
      <c r="R45" s="95">
        <v>1</v>
      </c>
      <c r="S45" s="95">
        <v>1</v>
      </c>
      <c r="T45" s="94">
        <v>0</v>
      </c>
      <c r="U45" s="21">
        <f>SUM(D46:T46)/60</f>
        <v>9.8333333333333339</v>
      </c>
      <c r="V45" s="21">
        <f>SUM(D45:T45)</f>
        <v>14</v>
      </c>
      <c r="W45" s="21">
        <f>17-V45</f>
        <v>3</v>
      </c>
      <c r="X45" s="124"/>
      <c r="Y45" s="124"/>
      <c r="Z45" s="124"/>
      <c r="AA45" s="124"/>
      <c r="AB45" s="124"/>
      <c r="AC45" s="124"/>
      <c r="AD45" s="124"/>
      <c r="AE45" s="124"/>
      <c r="AF45" s="21">
        <f>V45/17</f>
        <v>0.82352941176470584</v>
      </c>
      <c r="AG45" s="6"/>
    </row>
    <row r="46" ht="14.25">
      <c r="A46" s="91"/>
      <c r="B46" s="92"/>
      <c r="C46" s="92"/>
      <c r="D46" s="93">
        <v>32</v>
      </c>
      <c r="E46" s="95">
        <v>22</v>
      </c>
      <c r="F46" s="95">
        <v>15</v>
      </c>
      <c r="G46" s="95">
        <v>59</v>
      </c>
      <c r="H46" s="94">
        <v>37</v>
      </c>
      <c r="I46" s="93">
        <v>29</v>
      </c>
      <c r="J46" s="95">
        <v>29</v>
      </c>
      <c r="K46" s="95">
        <v>20</v>
      </c>
      <c r="L46" s="95">
        <v>26</v>
      </c>
      <c r="M46" s="95">
        <v>38</v>
      </c>
      <c r="N46" s="94">
        <v>31</v>
      </c>
      <c r="O46" s="93">
        <v>20</v>
      </c>
      <c r="P46" s="95">
        <v>25</v>
      </c>
      <c r="Q46" s="95">
        <v>40</v>
      </c>
      <c r="R46" s="95">
        <v>74</v>
      </c>
      <c r="S46" s="95">
        <v>63</v>
      </c>
      <c r="T46" s="94">
        <v>30</v>
      </c>
      <c r="U46" s="20"/>
      <c r="V46" s="20"/>
      <c r="W46" s="20"/>
      <c r="X46" s="125"/>
      <c r="Y46" s="125"/>
      <c r="Z46" s="125"/>
      <c r="AA46" s="125"/>
      <c r="AB46" s="125"/>
      <c r="AC46" s="125"/>
      <c r="AD46" s="125"/>
      <c r="AE46" s="125"/>
      <c r="AF46" s="20"/>
      <c r="AG46" s="6">
        <f>AVERAGE(AF43:AF46)*30</f>
        <v>27.352941176470587</v>
      </c>
    </row>
    <row r="47" ht="14.25">
      <c r="A47" s="87">
        <v>45450.757638888892</v>
      </c>
      <c r="B47" s="88" t="s">
        <v>77</v>
      </c>
      <c r="C47" s="88" t="s">
        <v>89</v>
      </c>
      <c r="D47" s="93">
        <v>0</v>
      </c>
      <c r="E47" s="95">
        <v>1</v>
      </c>
      <c r="F47" s="95">
        <v>1</v>
      </c>
      <c r="G47" s="95">
        <v>1</v>
      </c>
      <c r="H47" s="94">
        <v>0</v>
      </c>
      <c r="I47" s="93">
        <v>1</v>
      </c>
      <c r="J47" s="95">
        <v>1</v>
      </c>
      <c r="K47" s="95">
        <v>1</v>
      </c>
      <c r="L47" s="95">
        <v>1</v>
      </c>
      <c r="M47" s="95">
        <v>1</v>
      </c>
      <c r="N47" s="94">
        <v>0</v>
      </c>
      <c r="O47" s="93">
        <v>1</v>
      </c>
      <c r="P47" s="95">
        <v>1</v>
      </c>
      <c r="Q47" s="95">
        <v>0</v>
      </c>
      <c r="R47" s="95">
        <v>1</v>
      </c>
      <c r="S47" s="95">
        <v>0</v>
      </c>
      <c r="T47" s="94">
        <v>1</v>
      </c>
      <c r="U47" s="21">
        <f>SUM(D48:T48)/60</f>
        <v>10.800000000000001</v>
      </c>
      <c r="V47" s="21">
        <f>SUM(D47:T47)</f>
        <v>12</v>
      </c>
      <c r="W47" s="21">
        <f>17-V47</f>
        <v>5</v>
      </c>
      <c r="X47" s="123">
        <v>0</v>
      </c>
      <c r="Y47" s="123">
        <v>7</v>
      </c>
      <c r="Z47" s="123">
        <v>1</v>
      </c>
      <c r="AA47" s="123">
        <v>0</v>
      </c>
      <c r="AB47" s="123">
        <v>1</v>
      </c>
      <c r="AC47" s="123">
        <v>0</v>
      </c>
      <c r="AD47" s="123">
        <v>1</v>
      </c>
      <c r="AE47" s="123">
        <v>0</v>
      </c>
      <c r="AF47" s="21">
        <f>V47/17</f>
        <v>0.70588235294117652</v>
      </c>
      <c r="AG47" s="6"/>
    </row>
    <row r="48" ht="14.25">
      <c r="A48" s="91"/>
      <c r="B48" s="92"/>
      <c r="C48" s="92"/>
      <c r="D48" s="93">
        <v>96</v>
      </c>
      <c r="E48" s="95">
        <v>27</v>
      </c>
      <c r="F48" s="95">
        <v>31</v>
      </c>
      <c r="G48" s="95">
        <v>93</v>
      </c>
      <c r="H48" s="94">
        <v>62</v>
      </c>
      <c r="I48" s="93">
        <v>32</v>
      </c>
      <c r="J48" s="95">
        <v>25</v>
      </c>
      <c r="K48" s="95">
        <v>12</v>
      </c>
      <c r="L48" s="95">
        <v>33</v>
      </c>
      <c r="M48" s="95">
        <v>16</v>
      </c>
      <c r="N48" s="94">
        <v>19</v>
      </c>
      <c r="O48" s="93">
        <v>36</v>
      </c>
      <c r="P48" s="95">
        <v>29</v>
      </c>
      <c r="Q48" s="95">
        <v>70</v>
      </c>
      <c r="R48" s="95">
        <v>11</v>
      </c>
      <c r="S48" s="95">
        <v>16</v>
      </c>
      <c r="T48" s="94">
        <v>40</v>
      </c>
      <c r="U48" s="20"/>
      <c r="V48" s="20"/>
      <c r="W48" s="20"/>
      <c r="X48" s="124"/>
      <c r="Y48" s="124"/>
      <c r="Z48" s="124"/>
      <c r="AA48" s="124"/>
      <c r="AB48" s="124"/>
      <c r="AC48" s="124"/>
      <c r="AD48" s="124"/>
      <c r="AE48" s="124"/>
      <c r="AF48" s="20"/>
      <c r="AG48" s="6"/>
    </row>
    <row r="49" ht="14.25">
      <c r="A49" s="87">
        <v>45450.757638888892</v>
      </c>
      <c r="B49" s="88" t="s">
        <v>77</v>
      </c>
      <c r="C49" s="88" t="s">
        <v>90</v>
      </c>
      <c r="D49" s="93">
        <v>1</v>
      </c>
      <c r="E49" s="95">
        <v>1</v>
      </c>
      <c r="F49" s="95">
        <v>0</v>
      </c>
      <c r="G49" s="95">
        <v>1</v>
      </c>
      <c r="H49" s="94">
        <v>1</v>
      </c>
      <c r="I49" s="93">
        <v>1</v>
      </c>
      <c r="J49" s="95">
        <v>0</v>
      </c>
      <c r="K49" s="95">
        <v>0</v>
      </c>
      <c r="L49" s="95">
        <v>1</v>
      </c>
      <c r="M49" s="95">
        <v>1</v>
      </c>
      <c r="N49" s="94">
        <v>0</v>
      </c>
      <c r="O49" s="93">
        <v>1</v>
      </c>
      <c r="P49" s="95">
        <v>1</v>
      </c>
      <c r="Q49" s="95">
        <v>0</v>
      </c>
      <c r="R49" s="95">
        <v>1</v>
      </c>
      <c r="S49" s="95">
        <v>1</v>
      </c>
      <c r="T49" s="94">
        <v>1</v>
      </c>
      <c r="U49" s="21">
        <f>SUM(D50:T50)/60</f>
        <v>14.233333333333333</v>
      </c>
      <c r="V49" s="21">
        <f>SUM(D49:T49)</f>
        <v>12</v>
      </c>
      <c r="W49" s="21">
        <f>17-V49</f>
        <v>5</v>
      </c>
      <c r="X49" s="124"/>
      <c r="Y49" s="124"/>
      <c r="Z49" s="124"/>
      <c r="AA49" s="124"/>
      <c r="AB49" s="124"/>
      <c r="AC49" s="124"/>
      <c r="AD49" s="124"/>
      <c r="AE49" s="124"/>
      <c r="AF49" s="21">
        <f>V49/17</f>
        <v>0.70588235294117652</v>
      </c>
      <c r="AG49" s="6"/>
    </row>
    <row r="50" ht="14.25">
      <c r="A50" s="91"/>
      <c r="B50" s="92"/>
      <c r="C50" s="92"/>
      <c r="D50" s="93">
        <v>19</v>
      </c>
      <c r="E50" s="95">
        <v>64</v>
      </c>
      <c r="F50" s="95">
        <v>106</v>
      </c>
      <c r="G50" s="95">
        <v>38</v>
      </c>
      <c r="H50" s="94">
        <v>26</v>
      </c>
      <c r="I50" s="93">
        <v>41</v>
      </c>
      <c r="J50" s="95">
        <v>95</v>
      </c>
      <c r="K50" s="95">
        <v>67</v>
      </c>
      <c r="L50" s="95">
        <v>72</v>
      </c>
      <c r="M50" s="95">
        <v>27</v>
      </c>
      <c r="N50" s="94">
        <v>60</v>
      </c>
      <c r="O50" s="93">
        <v>24</v>
      </c>
      <c r="P50" s="95">
        <v>21</v>
      </c>
      <c r="Q50" s="95">
        <v>83</v>
      </c>
      <c r="R50" s="95">
        <v>67</v>
      </c>
      <c r="S50" s="95">
        <v>20</v>
      </c>
      <c r="T50" s="94">
        <v>24</v>
      </c>
      <c r="U50" s="20"/>
      <c r="V50" s="20"/>
      <c r="W50" s="20"/>
      <c r="X50" s="125"/>
      <c r="Y50" s="125"/>
      <c r="Z50" s="125"/>
      <c r="AA50" s="125"/>
      <c r="AB50" s="125"/>
      <c r="AC50" s="125"/>
      <c r="AD50" s="125"/>
      <c r="AE50" s="125"/>
      <c r="AF50" s="20"/>
      <c r="AG50" s="6">
        <f>AVERAGE(AF47:AF50)*30</f>
        <v>21.176470588235297</v>
      </c>
    </row>
    <row r="51" ht="14.25">
      <c r="A51" s="87">
        <v>45455.757638888892</v>
      </c>
      <c r="B51" s="88" t="s">
        <v>78</v>
      </c>
      <c r="C51" s="88" t="s">
        <v>89</v>
      </c>
      <c r="D51" s="93">
        <v>1</v>
      </c>
      <c r="E51" s="95">
        <v>1</v>
      </c>
      <c r="F51" s="95">
        <v>0</v>
      </c>
      <c r="G51" s="95">
        <v>1</v>
      </c>
      <c r="H51" s="94">
        <v>0</v>
      </c>
      <c r="I51" s="93">
        <v>1</v>
      </c>
      <c r="J51" s="95">
        <v>1</v>
      </c>
      <c r="K51" s="95">
        <v>1</v>
      </c>
      <c r="L51" s="95">
        <v>0</v>
      </c>
      <c r="M51" s="95">
        <v>1</v>
      </c>
      <c r="N51" s="94">
        <v>1</v>
      </c>
      <c r="O51" s="93">
        <v>1</v>
      </c>
      <c r="P51" s="95">
        <v>1</v>
      </c>
      <c r="Q51" s="95">
        <v>1</v>
      </c>
      <c r="R51" s="95">
        <v>0</v>
      </c>
      <c r="S51" s="95">
        <v>1</v>
      </c>
      <c r="T51" s="94">
        <v>1</v>
      </c>
      <c r="U51" s="21">
        <f>SUM(D52:T52)/60</f>
        <v>12.75</v>
      </c>
      <c r="V51" s="21">
        <f>SUM(D51:T51)</f>
        <v>13</v>
      </c>
      <c r="W51" s="21">
        <f>17-V51</f>
        <v>4</v>
      </c>
      <c r="X51" s="123">
        <v>0</v>
      </c>
      <c r="Y51" s="123">
        <v>7</v>
      </c>
      <c r="Z51" s="123">
        <v>1</v>
      </c>
      <c r="AA51" s="123">
        <v>0</v>
      </c>
      <c r="AB51" s="123">
        <v>1</v>
      </c>
      <c r="AC51" s="123">
        <v>0</v>
      </c>
      <c r="AD51" s="123">
        <v>0</v>
      </c>
      <c r="AE51" s="123">
        <v>0</v>
      </c>
      <c r="AF51" s="21">
        <f>V51/17</f>
        <v>0.76470588235294112</v>
      </c>
      <c r="AG51" s="6"/>
    </row>
    <row r="52" ht="14.25">
      <c r="A52" s="91"/>
      <c r="B52" s="92"/>
      <c r="C52" s="92"/>
      <c r="D52" s="93">
        <v>50</v>
      </c>
      <c r="E52" s="95">
        <v>19</v>
      </c>
      <c r="F52" s="95">
        <v>86</v>
      </c>
      <c r="G52" s="95">
        <v>26</v>
      </c>
      <c r="H52" s="94">
        <v>59</v>
      </c>
      <c r="I52" s="93">
        <v>18</v>
      </c>
      <c r="J52" s="95">
        <v>20</v>
      </c>
      <c r="K52" s="95">
        <v>28</v>
      </c>
      <c r="L52" s="95">
        <v>95</v>
      </c>
      <c r="M52" s="95">
        <v>33</v>
      </c>
      <c r="N52" s="94">
        <v>25</v>
      </c>
      <c r="O52" s="93">
        <v>26</v>
      </c>
      <c r="P52" s="95">
        <v>29</v>
      </c>
      <c r="Q52" s="95">
        <v>47</v>
      </c>
      <c r="R52" s="95">
        <v>61</v>
      </c>
      <c r="S52" s="95">
        <v>122</v>
      </c>
      <c r="T52" s="94">
        <v>21</v>
      </c>
      <c r="U52" s="20"/>
      <c r="V52" s="20"/>
      <c r="W52" s="20"/>
      <c r="X52" s="124"/>
      <c r="Y52" s="124"/>
      <c r="Z52" s="124"/>
      <c r="AA52" s="124"/>
      <c r="AB52" s="124"/>
      <c r="AC52" s="124"/>
      <c r="AD52" s="124"/>
      <c r="AE52" s="124"/>
      <c r="AF52" s="20"/>
      <c r="AG52" s="6"/>
    </row>
    <row r="53" ht="14.25">
      <c r="A53" s="87">
        <v>45455.757638888892</v>
      </c>
      <c r="B53" s="88" t="s">
        <v>78</v>
      </c>
      <c r="C53" s="88" t="s">
        <v>90</v>
      </c>
      <c r="D53" s="93">
        <v>0</v>
      </c>
      <c r="E53" s="95">
        <v>1</v>
      </c>
      <c r="F53" s="95">
        <v>1</v>
      </c>
      <c r="G53" s="95">
        <v>1</v>
      </c>
      <c r="H53" s="94">
        <v>1</v>
      </c>
      <c r="I53" s="93">
        <v>1</v>
      </c>
      <c r="J53" s="95">
        <v>1</v>
      </c>
      <c r="K53" s="95">
        <v>0</v>
      </c>
      <c r="L53" s="95">
        <v>0</v>
      </c>
      <c r="M53" s="95">
        <v>1</v>
      </c>
      <c r="N53" s="94">
        <v>1</v>
      </c>
      <c r="O53" s="93">
        <v>1</v>
      </c>
      <c r="P53" s="95">
        <v>1</v>
      </c>
      <c r="Q53" s="95">
        <v>1</v>
      </c>
      <c r="R53" s="95">
        <v>0</v>
      </c>
      <c r="S53" s="95">
        <v>0</v>
      </c>
      <c r="T53" s="94">
        <v>1</v>
      </c>
      <c r="U53" s="21">
        <f>SUM(D54:T54)/60</f>
        <v>11.166666666666666</v>
      </c>
      <c r="V53" s="21">
        <f>SUM(D53:T53)</f>
        <v>12</v>
      </c>
      <c r="W53" s="21">
        <f>17-V53</f>
        <v>5</v>
      </c>
      <c r="X53" s="124"/>
      <c r="Y53" s="124"/>
      <c r="Z53" s="124"/>
      <c r="AA53" s="124"/>
      <c r="AB53" s="124"/>
      <c r="AC53" s="124"/>
      <c r="AD53" s="124"/>
      <c r="AE53" s="124"/>
      <c r="AF53" s="21">
        <f>V53/17</f>
        <v>0.70588235294117652</v>
      </c>
      <c r="AG53" s="6"/>
    </row>
    <row r="54" ht="14.25">
      <c r="A54" s="91"/>
      <c r="B54" s="92"/>
      <c r="C54" s="92"/>
      <c r="D54" s="93">
        <v>48</v>
      </c>
      <c r="E54" s="95">
        <v>23</v>
      </c>
      <c r="F54" s="95">
        <v>13</v>
      </c>
      <c r="G54" s="95">
        <v>23</v>
      </c>
      <c r="H54" s="94">
        <v>38</v>
      </c>
      <c r="I54" s="93">
        <v>71</v>
      </c>
      <c r="J54" s="95">
        <v>32</v>
      </c>
      <c r="K54" s="95">
        <v>20</v>
      </c>
      <c r="L54" s="95">
        <v>98</v>
      </c>
      <c r="M54" s="95">
        <v>31</v>
      </c>
      <c r="N54" s="94">
        <v>66</v>
      </c>
      <c r="O54" s="93">
        <v>47</v>
      </c>
      <c r="P54" s="95">
        <v>25</v>
      </c>
      <c r="Q54" s="95">
        <v>18</v>
      </c>
      <c r="R54" s="95">
        <v>36</v>
      </c>
      <c r="S54" s="95">
        <v>30</v>
      </c>
      <c r="T54" s="94">
        <v>51</v>
      </c>
      <c r="U54" s="20"/>
      <c r="V54" s="20"/>
      <c r="W54" s="20"/>
      <c r="X54" s="125"/>
      <c r="Y54" s="125"/>
      <c r="Z54" s="125"/>
      <c r="AA54" s="125"/>
      <c r="AB54" s="125"/>
      <c r="AC54" s="125"/>
      <c r="AD54" s="125"/>
      <c r="AE54" s="125"/>
      <c r="AF54" s="20"/>
      <c r="AG54" s="6">
        <f>AVERAGE(AF51:AF54)*30</f>
        <v>22.058823529411768</v>
      </c>
    </row>
    <row r="55" ht="14.25">
      <c r="A55" s="87">
        <v>45456.757638888892</v>
      </c>
      <c r="B55" s="88" t="s">
        <v>79</v>
      </c>
      <c r="C55" s="88" t="s">
        <v>89</v>
      </c>
      <c r="D55" s="93">
        <v>1</v>
      </c>
      <c r="E55" s="95">
        <v>0</v>
      </c>
      <c r="F55" s="95">
        <v>1</v>
      </c>
      <c r="G55" s="95">
        <v>1</v>
      </c>
      <c r="H55" s="94">
        <v>1</v>
      </c>
      <c r="I55" s="93">
        <v>1</v>
      </c>
      <c r="J55" s="95">
        <v>0</v>
      </c>
      <c r="K55" s="95">
        <v>1</v>
      </c>
      <c r="L55" s="95">
        <v>1</v>
      </c>
      <c r="M55" s="95">
        <v>1</v>
      </c>
      <c r="N55" s="94">
        <v>1</v>
      </c>
      <c r="O55" s="93">
        <v>1</v>
      </c>
      <c r="P55" s="95">
        <v>1</v>
      </c>
      <c r="Q55" s="95">
        <v>0</v>
      </c>
      <c r="R55" s="95">
        <v>1</v>
      </c>
      <c r="S55" s="95">
        <v>1</v>
      </c>
      <c r="T55" s="94">
        <v>1</v>
      </c>
      <c r="U55" s="21">
        <f>SUM(D56:T56)/60</f>
        <v>13.566666666666666</v>
      </c>
      <c r="V55" s="21">
        <f>SUM(D55:T55)</f>
        <v>14</v>
      </c>
      <c r="W55" s="21">
        <f>17-V55</f>
        <v>3</v>
      </c>
      <c r="X55" s="123">
        <v>0</v>
      </c>
      <c r="Y55" s="123">
        <v>6</v>
      </c>
      <c r="Z55" s="123">
        <v>1</v>
      </c>
      <c r="AA55" s="123">
        <v>0</v>
      </c>
      <c r="AB55" s="123">
        <v>1</v>
      </c>
      <c r="AC55" s="123">
        <v>0</v>
      </c>
      <c r="AD55" s="123">
        <v>0</v>
      </c>
      <c r="AE55" s="123">
        <v>0</v>
      </c>
      <c r="AF55" s="21">
        <f>V55/17</f>
        <v>0.82352941176470584</v>
      </c>
      <c r="AG55" s="6"/>
    </row>
    <row r="56" ht="14.25">
      <c r="A56" s="91"/>
      <c r="B56" s="92"/>
      <c r="C56" s="92"/>
      <c r="D56" s="93">
        <v>37</v>
      </c>
      <c r="E56" s="95">
        <v>38</v>
      </c>
      <c r="F56" s="95">
        <v>24</v>
      </c>
      <c r="G56" s="95">
        <v>17</v>
      </c>
      <c r="H56" s="94">
        <v>19</v>
      </c>
      <c r="I56" s="93">
        <v>48</v>
      </c>
      <c r="J56" s="95">
        <v>39</v>
      </c>
      <c r="K56" s="95">
        <v>52</v>
      </c>
      <c r="L56" s="95">
        <v>40</v>
      </c>
      <c r="M56" s="95">
        <v>203</v>
      </c>
      <c r="N56" s="94">
        <v>30</v>
      </c>
      <c r="O56" s="93">
        <v>73</v>
      </c>
      <c r="P56" s="95">
        <v>57</v>
      </c>
      <c r="Q56" s="95">
        <v>35</v>
      </c>
      <c r="R56" s="95">
        <v>26</v>
      </c>
      <c r="S56" s="95">
        <v>52</v>
      </c>
      <c r="T56" s="94">
        <v>24</v>
      </c>
      <c r="U56" s="20"/>
      <c r="V56" s="20"/>
      <c r="W56" s="20"/>
      <c r="X56" s="124"/>
      <c r="Y56" s="124"/>
      <c r="Z56" s="124"/>
      <c r="AA56" s="124"/>
      <c r="AB56" s="124"/>
      <c r="AC56" s="124"/>
      <c r="AD56" s="124"/>
      <c r="AE56" s="124"/>
      <c r="AF56" s="20"/>
      <c r="AG56" s="6"/>
    </row>
    <row r="57" ht="14.25">
      <c r="A57" s="87">
        <v>45456.757638888892</v>
      </c>
      <c r="B57" s="88" t="s">
        <v>79</v>
      </c>
      <c r="C57" s="88" t="s">
        <v>90</v>
      </c>
      <c r="D57" s="93">
        <v>1</v>
      </c>
      <c r="E57" s="95">
        <v>1</v>
      </c>
      <c r="F57" s="95">
        <v>1</v>
      </c>
      <c r="G57" s="95">
        <v>1</v>
      </c>
      <c r="H57" s="94">
        <v>0</v>
      </c>
      <c r="I57" s="93">
        <v>1</v>
      </c>
      <c r="J57" s="95">
        <v>1</v>
      </c>
      <c r="K57" s="95">
        <v>0</v>
      </c>
      <c r="L57" s="95">
        <v>1</v>
      </c>
      <c r="M57" s="95">
        <v>1</v>
      </c>
      <c r="N57" s="94">
        <v>1</v>
      </c>
      <c r="O57" s="93">
        <v>0</v>
      </c>
      <c r="P57" s="95">
        <v>1</v>
      </c>
      <c r="Q57" s="95">
        <v>0</v>
      </c>
      <c r="R57" s="95">
        <v>1</v>
      </c>
      <c r="S57" s="95">
        <v>0</v>
      </c>
      <c r="T57" s="94">
        <v>1</v>
      </c>
      <c r="U57" s="21">
        <f>SUM(D58:T58)/60</f>
        <v>10.316666666666666</v>
      </c>
      <c r="V57" s="21">
        <f>SUM(D57:T57)</f>
        <v>12</v>
      </c>
      <c r="W57" s="21">
        <f>17-V57</f>
        <v>5</v>
      </c>
      <c r="X57" s="124"/>
      <c r="Y57" s="124"/>
      <c r="Z57" s="124"/>
      <c r="AA57" s="124"/>
      <c r="AB57" s="124"/>
      <c r="AC57" s="124"/>
      <c r="AD57" s="124"/>
      <c r="AE57" s="124"/>
      <c r="AF57" s="21">
        <f>V57/17</f>
        <v>0.70588235294117652</v>
      </c>
      <c r="AG57" s="6"/>
    </row>
    <row r="58" ht="14.25">
      <c r="A58" s="91"/>
      <c r="B58" s="92"/>
      <c r="C58" s="92"/>
      <c r="D58" s="93">
        <v>29</v>
      </c>
      <c r="E58" s="95">
        <v>25</v>
      </c>
      <c r="F58" s="95">
        <v>14</v>
      </c>
      <c r="G58" s="95">
        <v>21</v>
      </c>
      <c r="H58" s="94">
        <v>84</v>
      </c>
      <c r="I58" s="93">
        <v>31</v>
      </c>
      <c r="J58" s="95">
        <v>36</v>
      </c>
      <c r="K58" s="95">
        <v>74</v>
      </c>
      <c r="L58" s="95">
        <v>23</v>
      </c>
      <c r="M58" s="95">
        <v>64</v>
      </c>
      <c r="N58" s="94">
        <v>13</v>
      </c>
      <c r="O58" s="93">
        <v>28</v>
      </c>
      <c r="P58" s="95">
        <v>15</v>
      </c>
      <c r="Q58" s="95">
        <v>45</v>
      </c>
      <c r="R58" s="95">
        <v>27</v>
      </c>
      <c r="S58" s="95">
        <v>59</v>
      </c>
      <c r="T58" s="94">
        <v>31</v>
      </c>
      <c r="U58" s="20"/>
      <c r="V58" s="20"/>
      <c r="W58" s="20"/>
      <c r="X58" s="125"/>
      <c r="Y58" s="125"/>
      <c r="Z58" s="125"/>
      <c r="AA58" s="125"/>
      <c r="AB58" s="125"/>
      <c r="AC58" s="125"/>
      <c r="AD58" s="125"/>
      <c r="AE58" s="125"/>
      <c r="AF58" s="20"/>
      <c r="AG58" s="6">
        <f>AVERAGE(AF55:AF58)*30</f>
        <v>22.941176470588232</v>
      </c>
    </row>
    <row r="59" ht="14.25">
      <c r="A59" s="87">
        <v>45460.757638888892</v>
      </c>
      <c r="B59" s="88" t="s">
        <v>80</v>
      </c>
      <c r="C59" s="88" t="s">
        <v>89</v>
      </c>
      <c r="D59" s="93">
        <v>1</v>
      </c>
      <c r="E59" s="95">
        <v>1</v>
      </c>
      <c r="F59" s="95">
        <v>0</v>
      </c>
      <c r="G59" s="95">
        <v>1</v>
      </c>
      <c r="H59" s="94">
        <v>1</v>
      </c>
      <c r="I59" s="93">
        <v>1</v>
      </c>
      <c r="J59" s="95">
        <v>1</v>
      </c>
      <c r="K59" s="95">
        <v>1</v>
      </c>
      <c r="L59" s="95">
        <v>1</v>
      </c>
      <c r="M59" s="95">
        <v>0</v>
      </c>
      <c r="N59" s="94">
        <v>1</v>
      </c>
      <c r="O59" s="93">
        <v>1</v>
      </c>
      <c r="P59" s="95">
        <v>1</v>
      </c>
      <c r="Q59" s="95">
        <v>1</v>
      </c>
      <c r="R59" s="95">
        <v>1</v>
      </c>
      <c r="S59" s="95">
        <v>0</v>
      </c>
      <c r="T59" s="94">
        <v>1</v>
      </c>
      <c r="U59" s="21">
        <f>SUM(D60:T60)/60</f>
        <v>9.5666666666666664</v>
      </c>
      <c r="V59" s="21">
        <f>SUM(D59:T59)</f>
        <v>14</v>
      </c>
      <c r="W59" s="21">
        <f>17-V59</f>
        <v>3</v>
      </c>
      <c r="X59" s="123">
        <v>0</v>
      </c>
      <c r="Y59" s="123">
        <v>4</v>
      </c>
      <c r="Z59" s="123">
        <v>1</v>
      </c>
      <c r="AA59" s="123">
        <v>0</v>
      </c>
      <c r="AB59" s="123">
        <v>1</v>
      </c>
      <c r="AC59" s="123">
        <v>0</v>
      </c>
      <c r="AD59" s="123">
        <v>1</v>
      </c>
      <c r="AE59" s="123">
        <v>1</v>
      </c>
      <c r="AF59" s="21">
        <f>V59/17</f>
        <v>0.82352941176470584</v>
      </c>
      <c r="AG59" s="6"/>
    </row>
    <row r="60" ht="14.25">
      <c r="A60" s="91"/>
      <c r="B60" s="92"/>
      <c r="C60" s="92"/>
      <c r="D60" s="93">
        <v>58</v>
      </c>
      <c r="E60" s="95">
        <v>33</v>
      </c>
      <c r="F60" s="95">
        <v>55</v>
      </c>
      <c r="G60" s="95">
        <v>24</v>
      </c>
      <c r="H60" s="94">
        <v>22</v>
      </c>
      <c r="I60" s="93">
        <v>39</v>
      </c>
      <c r="J60" s="95">
        <v>29</v>
      </c>
      <c r="K60" s="95">
        <v>15</v>
      </c>
      <c r="L60" s="95">
        <v>22</v>
      </c>
      <c r="M60" s="95">
        <v>39</v>
      </c>
      <c r="N60" s="94">
        <v>29</v>
      </c>
      <c r="O60" s="93">
        <v>30</v>
      </c>
      <c r="P60" s="95">
        <v>59</v>
      </c>
      <c r="Q60" s="95">
        <v>34</v>
      </c>
      <c r="R60" s="95">
        <v>18</v>
      </c>
      <c r="S60" s="95">
        <v>52</v>
      </c>
      <c r="T60" s="94">
        <v>16</v>
      </c>
      <c r="U60" s="20"/>
      <c r="V60" s="20"/>
      <c r="W60" s="20"/>
      <c r="X60" s="124"/>
      <c r="Y60" s="124"/>
      <c r="Z60" s="124"/>
      <c r="AA60" s="124"/>
      <c r="AB60" s="124"/>
      <c r="AC60" s="124"/>
      <c r="AD60" s="124"/>
      <c r="AE60" s="124"/>
      <c r="AF60" s="20"/>
      <c r="AG60" s="6"/>
    </row>
    <row r="61" ht="14.25">
      <c r="A61" s="87">
        <v>45460.757638888892</v>
      </c>
      <c r="B61" s="88" t="s">
        <v>80</v>
      </c>
      <c r="C61" s="88" t="s">
        <v>90</v>
      </c>
      <c r="D61" s="93">
        <v>0</v>
      </c>
      <c r="E61" s="95">
        <v>1</v>
      </c>
      <c r="F61" s="95">
        <v>0</v>
      </c>
      <c r="G61" s="95">
        <v>0</v>
      </c>
      <c r="H61" s="94">
        <v>1</v>
      </c>
      <c r="I61" s="93">
        <v>1</v>
      </c>
      <c r="J61" s="95">
        <v>1</v>
      </c>
      <c r="K61" s="95">
        <v>1</v>
      </c>
      <c r="L61" s="95">
        <v>1</v>
      </c>
      <c r="M61" s="95">
        <v>0</v>
      </c>
      <c r="N61" s="94">
        <v>0</v>
      </c>
      <c r="O61" s="93">
        <v>1</v>
      </c>
      <c r="P61" s="95">
        <v>1</v>
      </c>
      <c r="Q61" s="95">
        <v>1</v>
      </c>
      <c r="R61" s="95">
        <v>1</v>
      </c>
      <c r="S61" s="95">
        <v>1</v>
      </c>
      <c r="T61" s="94">
        <v>1</v>
      </c>
      <c r="U61" s="21">
        <f>SUM(D62:T62)/60</f>
        <v>11.133333333333333</v>
      </c>
      <c r="V61" s="21">
        <f>SUM(D61:T61)</f>
        <v>12</v>
      </c>
      <c r="W61" s="21">
        <f>17-V61</f>
        <v>5</v>
      </c>
      <c r="X61" s="124"/>
      <c r="Y61" s="124"/>
      <c r="Z61" s="124"/>
      <c r="AA61" s="124"/>
      <c r="AB61" s="124"/>
      <c r="AC61" s="124"/>
      <c r="AD61" s="124"/>
      <c r="AE61" s="124"/>
      <c r="AF61" s="21">
        <f>V61/17</f>
        <v>0.70588235294117652</v>
      </c>
      <c r="AG61" s="6"/>
    </row>
    <row r="62" ht="14.25">
      <c r="A62" s="91"/>
      <c r="B62" s="92"/>
      <c r="C62" s="92"/>
      <c r="D62" s="93">
        <v>46</v>
      </c>
      <c r="E62" s="95">
        <v>22</v>
      </c>
      <c r="F62" s="95">
        <v>38</v>
      </c>
      <c r="G62" s="95">
        <v>55</v>
      </c>
      <c r="H62" s="94">
        <v>34</v>
      </c>
      <c r="I62" s="93">
        <v>28</v>
      </c>
      <c r="J62" s="95">
        <v>40</v>
      </c>
      <c r="K62" s="95">
        <v>64</v>
      </c>
      <c r="L62" s="95">
        <v>28</v>
      </c>
      <c r="M62" s="95">
        <v>71</v>
      </c>
      <c r="N62" s="94">
        <v>47</v>
      </c>
      <c r="O62" s="93">
        <v>60</v>
      </c>
      <c r="P62" s="95">
        <v>18</v>
      </c>
      <c r="Q62" s="95">
        <v>49</v>
      </c>
      <c r="R62" s="95">
        <v>32</v>
      </c>
      <c r="S62" s="95">
        <v>16</v>
      </c>
      <c r="T62" s="94">
        <v>20</v>
      </c>
      <c r="U62" s="20"/>
      <c r="V62" s="20"/>
      <c r="W62" s="20"/>
      <c r="X62" s="125"/>
      <c r="Y62" s="125"/>
      <c r="Z62" s="125"/>
      <c r="AA62" s="125"/>
      <c r="AB62" s="125"/>
      <c r="AC62" s="125"/>
      <c r="AD62" s="125"/>
      <c r="AE62" s="125"/>
      <c r="AF62" s="20"/>
      <c r="AG62" s="6">
        <f>AVERAGE(AF59:AF62)*30</f>
        <v>22.941176470588232</v>
      </c>
    </row>
    <row r="63" ht="14.25">
      <c r="A63" s="87">
        <v>45462.382638888892</v>
      </c>
      <c r="B63" s="88" t="s">
        <v>81</v>
      </c>
      <c r="C63" s="88" t="s">
        <v>89</v>
      </c>
      <c r="D63" s="93">
        <v>0</v>
      </c>
      <c r="E63" s="95">
        <v>1</v>
      </c>
      <c r="F63" s="95">
        <v>1</v>
      </c>
      <c r="G63" s="95">
        <v>1</v>
      </c>
      <c r="H63" s="94">
        <v>1</v>
      </c>
      <c r="I63" s="93">
        <v>0</v>
      </c>
      <c r="J63" s="95">
        <v>1</v>
      </c>
      <c r="K63" s="95">
        <v>0</v>
      </c>
      <c r="L63" s="95">
        <v>1</v>
      </c>
      <c r="M63" s="95">
        <v>1</v>
      </c>
      <c r="N63" s="94">
        <v>1</v>
      </c>
      <c r="O63" s="93">
        <v>1</v>
      </c>
      <c r="P63" s="95">
        <v>1</v>
      </c>
      <c r="Q63" s="95">
        <v>0</v>
      </c>
      <c r="R63" s="95">
        <v>1</v>
      </c>
      <c r="S63" s="95">
        <v>1</v>
      </c>
      <c r="T63" s="94">
        <v>0</v>
      </c>
      <c r="U63" s="21">
        <f>SUM(D64:T64)/60</f>
        <v>11.1</v>
      </c>
      <c r="V63" s="21">
        <f>SUM(D63:T63)</f>
        <v>12</v>
      </c>
      <c r="W63" s="21">
        <f>17-V63</f>
        <v>5</v>
      </c>
      <c r="X63" s="123">
        <v>0</v>
      </c>
      <c r="Y63" s="123">
        <v>4</v>
      </c>
      <c r="Z63" s="123">
        <v>2</v>
      </c>
      <c r="AA63" s="123">
        <v>1</v>
      </c>
      <c r="AB63" s="123">
        <v>0</v>
      </c>
      <c r="AC63" s="123">
        <v>0</v>
      </c>
      <c r="AD63" s="123">
        <v>0</v>
      </c>
      <c r="AE63" s="123">
        <v>0</v>
      </c>
      <c r="AF63" s="21">
        <f>V63/17</f>
        <v>0.70588235294117652</v>
      </c>
      <c r="AG63" s="6"/>
    </row>
    <row r="64" ht="14.25">
      <c r="A64" s="91"/>
      <c r="B64" s="92"/>
      <c r="C64" s="92"/>
      <c r="D64" s="93">
        <v>54</v>
      </c>
      <c r="E64" s="95">
        <v>19</v>
      </c>
      <c r="F64" s="95">
        <v>50</v>
      </c>
      <c r="G64" s="95">
        <v>47</v>
      </c>
      <c r="H64" s="94">
        <v>59</v>
      </c>
      <c r="I64" s="93">
        <v>42</v>
      </c>
      <c r="J64" s="95">
        <v>20</v>
      </c>
      <c r="K64" s="95">
        <v>71</v>
      </c>
      <c r="L64" s="95">
        <v>29</v>
      </c>
      <c r="M64" s="95">
        <v>7</v>
      </c>
      <c r="N64" s="94">
        <v>36</v>
      </c>
      <c r="O64" s="93">
        <v>20</v>
      </c>
      <c r="P64" s="95">
        <v>13</v>
      </c>
      <c r="Q64" s="95">
        <v>77</v>
      </c>
      <c r="R64" s="95">
        <v>28</v>
      </c>
      <c r="S64" s="95">
        <v>24</v>
      </c>
      <c r="T64" s="94">
        <v>70</v>
      </c>
      <c r="U64" s="20"/>
      <c r="V64" s="20"/>
      <c r="W64" s="20"/>
      <c r="X64" s="124"/>
      <c r="Y64" s="124"/>
      <c r="Z64" s="124"/>
      <c r="AA64" s="124"/>
      <c r="AB64" s="124"/>
      <c r="AC64" s="124"/>
      <c r="AD64" s="124"/>
      <c r="AE64" s="124"/>
      <c r="AF64" s="20"/>
      <c r="AG64" s="6"/>
    </row>
    <row r="65" ht="14.25">
      <c r="A65" s="87">
        <v>45462.382638888892</v>
      </c>
      <c r="B65" s="88" t="s">
        <v>81</v>
      </c>
      <c r="C65" s="88" t="s">
        <v>90</v>
      </c>
      <c r="D65" s="93">
        <v>0</v>
      </c>
      <c r="E65" s="95">
        <v>1</v>
      </c>
      <c r="F65" s="95">
        <v>0</v>
      </c>
      <c r="G65" s="95">
        <v>1</v>
      </c>
      <c r="H65" s="94">
        <v>1</v>
      </c>
      <c r="I65" s="93">
        <v>1</v>
      </c>
      <c r="J65" s="95">
        <v>1</v>
      </c>
      <c r="K65" s="95">
        <v>1</v>
      </c>
      <c r="L65" s="95">
        <v>1</v>
      </c>
      <c r="M65" s="95">
        <v>1</v>
      </c>
      <c r="N65" s="94">
        <v>1</v>
      </c>
      <c r="O65" s="93">
        <v>1</v>
      </c>
      <c r="P65" s="95">
        <v>1</v>
      </c>
      <c r="Q65" s="95">
        <v>1</v>
      </c>
      <c r="R65" s="95">
        <v>1</v>
      </c>
      <c r="S65" s="95">
        <v>1</v>
      </c>
      <c r="T65" s="94">
        <v>1</v>
      </c>
      <c r="U65" s="21">
        <f>SUM(D66:T66)/60</f>
        <v>10.766666666666667</v>
      </c>
      <c r="V65" s="21">
        <f>SUM(D65:T65)</f>
        <v>15</v>
      </c>
      <c r="W65" s="21">
        <f>17-V65</f>
        <v>2</v>
      </c>
      <c r="X65" s="124"/>
      <c r="Y65" s="124"/>
      <c r="Z65" s="124"/>
      <c r="AA65" s="124"/>
      <c r="AB65" s="124"/>
      <c r="AC65" s="124"/>
      <c r="AD65" s="124"/>
      <c r="AE65" s="124"/>
      <c r="AF65" s="21">
        <f>V65/17</f>
        <v>0.88235294117647056</v>
      </c>
      <c r="AG65" s="6"/>
    </row>
    <row r="66" ht="14.25">
      <c r="A66" s="91"/>
      <c r="B66" s="92"/>
      <c r="C66" s="92"/>
      <c r="D66" s="93">
        <v>36</v>
      </c>
      <c r="E66" s="95">
        <v>19</v>
      </c>
      <c r="F66" s="95">
        <v>64</v>
      </c>
      <c r="G66" s="95">
        <v>18</v>
      </c>
      <c r="H66" s="94">
        <v>24</v>
      </c>
      <c r="I66" s="93">
        <v>22</v>
      </c>
      <c r="J66" s="95">
        <v>93</v>
      </c>
      <c r="K66" s="95">
        <v>51</v>
      </c>
      <c r="L66" s="95">
        <v>37</v>
      </c>
      <c r="M66" s="95">
        <v>74</v>
      </c>
      <c r="N66" s="94">
        <v>19</v>
      </c>
      <c r="O66" s="93">
        <v>30</v>
      </c>
      <c r="P66" s="95">
        <v>23</v>
      </c>
      <c r="Q66" s="95">
        <v>30</v>
      </c>
      <c r="R66" s="95">
        <v>50</v>
      </c>
      <c r="S66" s="95">
        <v>25</v>
      </c>
      <c r="T66" s="94">
        <v>31</v>
      </c>
      <c r="U66" s="20"/>
      <c r="V66" s="20"/>
      <c r="W66" s="20"/>
      <c r="X66" s="125"/>
      <c r="Y66" s="125"/>
      <c r="Z66" s="125"/>
      <c r="AA66" s="125"/>
      <c r="AB66" s="125"/>
      <c r="AC66" s="125"/>
      <c r="AD66" s="125"/>
      <c r="AE66" s="125"/>
      <c r="AF66" s="20"/>
      <c r="AG66" s="6">
        <f>AVERAGE(AF63:AF66)*30</f>
        <v>23.823529411764707</v>
      </c>
    </row>
    <row r="67" ht="14.25">
      <c r="A67" s="87">
        <v>45478.674305555556</v>
      </c>
      <c r="B67" s="88" t="s">
        <v>82</v>
      </c>
      <c r="C67" s="88" t="s">
        <v>89</v>
      </c>
      <c r="D67" s="93">
        <v>1</v>
      </c>
      <c r="E67" s="95">
        <v>1</v>
      </c>
      <c r="F67" s="95">
        <v>1</v>
      </c>
      <c r="G67" s="95">
        <v>1</v>
      </c>
      <c r="H67" s="94">
        <v>0</v>
      </c>
      <c r="I67" s="93">
        <v>1</v>
      </c>
      <c r="J67" s="95">
        <v>1</v>
      </c>
      <c r="K67" s="95">
        <v>1</v>
      </c>
      <c r="L67" s="95">
        <v>0</v>
      </c>
      <c r="M67" s="95">
        <v>1</v>
      </c>
      <c r="N67" s="94">
        <v>1</v>
      </c>
      <c r="O67" s="93">
        <v>1</v>
      </c>
      <c r="P67" s="95">
        <v>1</v>
      </c>
      <c r="Q67" s="95">
        <v>0</v>
      </c>
      <c r="R67" s="95">
        <v>1</v>
      </c>
      <c r="S67" s="95">
        <v>1</v>
      </c>
      <c r="T67" s="94">
        <v>0</v>
      </c>
      <c r="U67" s="21">
        <f>SUM(D68:T68)/60</f>
        <v>7.9333333333333336</v>
      </c>
      <c r="V67" s="21">
        <f>SUM(D67:T67)</f>
        <v>13</v>
      </c>
      <c r="W67" s="21">
        <f>17-V67</f>
        <v>4</v>
      </c>
      <c r="X67" s="123">
        <v>0</v>
      </c>
      <c r="Y67" s="123">
        <v>2</v>
      </c>
      <c r="Z67" s="123">
        <v>1</v>
      </c>
      <c r="AA67" s="123">
        <v>0</v>
      </c>
      <c r="AB67" s="123">
        <v>1</v>
      </c>
      <c r="AC67" s="123">
        <v>0</v>
      </c>
      <c r="AD67" s="123">
        <v>1</v>
      </c>
      <c r="AE67" s="123">
        <v>1</v>
      </c>
      <c r="AF67" s="21">
        <f>V67/17</f>
        <v>0.76470588235294112</v>
      </c>
      <c r="AG67" s="6"/>
    </row>
    <row r="68" ht="14.25">
      <c r="A68" s="91"/>
      <c r="B68" s="92"/>
      <c r="C68" s="92"/>
      <c r="D68" s="93">
        <v>29</v>
      </c>
      <c r="E68" s="95">
        <v>22</v>
      </c>
      <c r="F68" s="95">
        <v>20</v>
      </c>
      <c r="G68" s="95">
        <v>17</v>
      </c>
      <c r="H68" s="94">
        <v>43</v>
      </c>
      <c r="I68" s="93">
        <v>40</v>
      </c>
      <c r="J68" s="95">
        <v>23</v>
      </c>
      <c r="K68" s="95">
        <v>23</v>
      </c>
      <c r="L68" s="95">
        <v>23</v>
      </c>
      <c r="M68" s="95">
        <v>18</v>
      </c>
      <c r="N68" s="94">
        <v>28</v>
      </c>
      <c r="O68" s="93">
        <v>68</v>
      </c>
      <c r="P68" s="95">
        <v>17</v>
      </c>
      <c r="Q68" s="95">
        <v>31</v>
      </c>
      <c r="R68" s="95">
        <v>21</v>
      </c>
      <c r="S68" s="95">
        <v>20</v>
      </c>
      <c r="T68" s="94">
        <v>33</v>
      </c>
      <c r="U68" s="20"/>
      <c r="V68" s="20"/>
      <c r="W68" s="20"/>
      <c r="X68" s="124"/>
      <c r="Y68" s="124"/>
      <c r="Z68" s="124"/>
      <c r="AA68" s="124"/>
      <c r="AB68" s="124"/>
      <c r="AC68" s="124"/>
      <c r="AD68" s="124"/>
      <c r="AE68" s="124"/>
      <c r="AF68" s="20"/>
      <c r="AG68" s="6"/>
    </row>
    <row r="69" ht="14.25">
      <c r="A69" s="87">
        <v>45478.674305555556</v>
      </c>
      <c r="B69" s="88" t="s">
        <v>82</v>
      </c>
      <c r="C69" s="88" t="s">
        <v>90</v>
      </c>
      <c r="D69" s="93">
        <v>1</v>
      </c>
      <c r="E69" s="95">
        <v>1</v>
      </c>
      <c r="F69" s="95">
        <v>1</v>
      </c>
      <c r="G69" s="95">
        <v>1</v>
      </c>
      <c r="H69" s="94">
        <v>1</v>
      </c>
      <c r="I69" s="93">
        <v>0</v>
      </c>
      <c r="J69" s="95">
        <v>1</v>
      </c>
      <c r="K69" s="95">
        <v>1</v>
      </c>
      <c r="L69" s="95">
        <v>1</v>
      </c>
      <c r="M69" s="95">
        <v>0</v>
      </c>
      <c r="N69" s="94">
        <v>1</v>
      </c>
      <c r="O69" s="93">
        <v>1</v>
      </c>
      <c r="P69" s="95">
        <v>1</v>
      </c>
      <c r="Q69" s="95">
        <v>1</v>
      </c>
      <c r="R69" s="95">
        <v>1</v>
      </c>
      <c r="S69" s="95">
        <v>1</v>
      </c>
      <c r="T69" s="94">
        <v>1</v>
      </c>
      <c r="U69" s="21">
        <f>SUM(D70:T70)/60</f>
        <v>7.6833333333333336</v>
      </c>
      <c r="V69" s="21">
        <f>SUM(D69:T69)</f>
        <v>15</v>
      </c>
      <c r="W69" s="21">
        <f>17-V69</f>
        <v>2</v>
      </c>
      <c r="X69" s="124"/>
      <c r="Y69" s="124"/>
      <c r="Z69" s="124"/>
      <c r="AA69" s="124"/>
      <c r="AB69" s="124"/>
      <c r="AC69" s="124"/>
      <c r="AD69" s="124"/>
      <c r="AE69" s="124"/>
      <c r="AF69" s="21">
        <f>V69/17</f>
        <v>0.88235294117647056</v>
      </c>
      <c r="AG69" s="6"/>
    </row>
    <row r="70" ht="14.25">
      <c r="A70" s="91"/>
      <c r="B70" s="92"/>
      <c r="C70" s="92"/>
      <c r="D70" s="93">
        <v>22</v>
      </c>
      <c r="E70" s="95">
        <v>14</v>
      </c>
      <c r="F70" s="95">
        <v>27</v>
      </c>
      <c r="G70" s="95">
        <v>30</v>
      </c>
      <c r="H70" s="94">
        <v>35</v>
      </c>
      <c r="I70" s="93">
        <v>22</v>
      </c>
      <c r="J70" s="95">
        <v>46</v>
      </c>
      <c r="K70" s="95">
        <v>35</v>
      </c>
      <c r="L70" s="95">
        <v>15</v>
      </c>
      <c r="M70" s="95">
        <v>35</v>
      </c>
      <c r="N70" s="94">
        <v>18</v>
      </c>
      <c r="O70" s="93">
        <v>22</v>
      </c>
      <c r="P70" s="95">
        <v>21</v>
      </c>
      <c r="Q70" s="95">
        <v>26</v>
      </c>
      <c r="R70" s="95">
        <v>52</v>
      </c>
      <c r="S70" s="95">
        <v>22</v>
      </c>
      <c r="T70" s="94">
        <v>19</v>
      </c>
      <c r="U70" s="20"/>
      <c r="V70" s="20"/>
      <c r="W70" s="20"/>
      <c r="X70" s="125"/>
      <c r="Y70" s="125"/>
      <c r="Z70" s="125"/>
      <c r="AA70" s="125"/>
      <c r="AB70" s="125"/>
      <c r="AC70" s="125"/>
      <c r="AD70" s="125"/>
      <c r="AE70" s="125"/>
      <c r="AF70" s="20"/>
      <c r="AG70" s="6">
        <f>AVERAGE(AF67:AF70)*30</f>
        <v>24.705882352941174</v>
      </c>
    </row>
    <row r="71" ht="14.25">
      <c r="A71" s="87">
        <v>45481.674305555556</v>
      </c>
      <c r="B71" s="88" t="s">
        <v>83</v>
      </c>
      <c r="C71" s="88" t="s">
        <v>89</v>
      </c>
      <c r="D71" s="93">
        <v>1</v>
      </c>
      <c r="E71" s="95">
        <v>1</v>
      </c>
      <c r="F71" s="95">
        <v>1</v>
      </c>
      <c r="G71" s="95">
        <v>1</v>
      </c>
      <c r="H71" s="94">
        <v>1</v>
      </c>
      <c r="I71" s="93">
        <v>1</v>
      </c>
      <c r="J71" s="95">
        <v>1</v>
      </c>
      <c r="K71" s="95">
        <v>1</v>
      </c>
      <c r="L71" s="95">
        <v>1</v>
      </c>
      <c r="M71" s="95">
        <v>1</v>
      </c>
      <c r="N71" s="94">
        <v>1</v>
      </c>
      <c r="O71" s="93">
        <v>1</v>
      </c>
      <c r="P71" s="95">
        <v>1</v>
      </c>
      <c r="Q71" s="95">
        <v>1</v>
      </c>
      <c r="R71" s="95">
        <v>1</v>
      </c>
      <c r="S71" s="95">
        <v>0</v>
      </c>
      <c r="T71" s="94">
        <v>1</v>
      </c>
      <c r="U71" s="21">
        <f>SUM(D72:T72)/60</f>
        <v>9.7333333333333325</v>
      </c>
      <c r="V71" s="21">
        <f>SUM(D71:T71)</f>
        <v>16</v>
      </c>
      <c r="W71" s="21">
        <f>17-V71</f>
        <v>1</v>
      </c>
      <c r="X71" s="123">
        <v>0</v>
      </c>
      <c r="Y71" s="123">
        <v>2</v>
      </c>
      <c r="Z71" s="123">
        <v>0</v>
      </c>
      <c r="AA71" s="123">
        <v>0</v>
      </c>
      <c r="AB71" s="123">
        <v>0</v>
      </c>
      <c r="AC71" s="123">
        <v>0</v>
      </c>
      <c r="AD71" s="123">
        <v>2</v>
      </c>
      <c r="AE71" s="123">
        <v>1</v>
      </c>
      <c r="AF71" s="21">
        <f>V71/17</f>
        <v>0.94117647058823528</v>
      </c>
      <c r="AG71" s="6"/>
    </row>
    <row r="72" ht="14.25">
      <c r="A72" s="91"/>
      <c r="B72" s="92"/>
      <c r="C72" s="92"/>
      <c r="D72" s="93">
        <v>14</v>
      </c>
      <c r="E72" s="95">
        <v>50</v>
      </c>
      <c r="F72" s="95">
        <v>17</v>
      </c>
      <c r="G72" s="95">
        <v>46</v>
      </c>
      <c r="H72" s="94">
        <v>12</v>
      </c>
      <c r="I72" s="93">
        <v>20</v>
      </c>
      <c r="J72" s="95">
        <v>27</v>
      </c>
      <c r="K72" s="95">
        <v>65</v>
      </c>
      <c r="L72" s="95">
        <v>23</v>
      </c>
      <c r="M72" s="95">
        <v>47</v>
      </c>
      <c r="N72" s="94">
        <v>28</v>
      </c>
      <c r="O72" s="93">
        <v>54</v>
      </c>
      <c r="P72" s="95">
        <v>44</v>
      </c>
      <c r="Q72" s="95">
        <v>37</v>
      </c>
      <c r="R72" s="95">
        <v>39</v>
      </c>
      <c r="S72" s="95">
        <v>47</v>
      </c>
      <c r="T72" s="94">
        <v>14</v>
      </c>
      <c r="U72" s="20"/>
      <c r="V72" s="20"/>
      <c r="W72" s="20"/>
      <c r="X72" s="124"/>
      <c r="Y72" s="124"/>
      <c r="Z72" s="124"/>
      <c r="AA72" s="124"/>
      <c r="AB72" s="124"/>
      <c r="AC72" s="124"/>
      <c r="AD72" s="124"/>
      <c r="AE72" s="124"/>
      <c r="AF72" s="20"/>
      <c r="AG72" s="6"/>
    </row>
    <row r="73" ht="14.25">
      <c r="A73" s="87">
        <v>45481.674305555556</v>
      </c>
      <c r="B73" s="88" t="s">
        <v>83</v>
      </c>
      <c r="C73" s="88" t="s">
        <v>90</v>
      </c>
      <c r="D73" s="93">
        <v>1</v>
      </c>
      <c r="E73" s="95">
        <v>1</v>
      </c>
      <c r="F73" s="95">
        <v>0</v>
      </c>
      <c r="G73" s="95">
        <v>1</v>
      </c>
      <c r="H73" s="94">
        <v>0</v>
      </c>
      <c r="I73" s="93">
        <v>1</v>
      </c>
      <c r="J73" s="95">
        <v>0</v>
      </c>
      <c r="K73" s="95">
        <v>1</v>
      </c>
      <c r="L73" s="95">
        <v>1</v>
      </c>
      <c r="M73" s="95">
        <v>1</v>
      </c>
      <c r="N73" s="94">
        <v>1</v>
      </c>
      <c r="O73" s="93">
        <v>1</v>
      </c>
      <c r="P73" s="95">
        <v>1</v>
      </c>
      <c r="Q73" s="95">
        <v>1</v>
      </c>
      <c r="R73" s="95">
        <v>1</v>
      </c>
      <c r="S73" s="95">
        <v>1</v>
      </c>
      <c r="T73" s="94">
        <v>0</v>
      </c>
      <c r="U73" s="21">
        <f>SUM(D74:T74)/60</f>
        <v>9.6999999999999993</v>
      </c>
      <c r="V73" s="21">
        <f>SUM(D73:T73)</f>
        <v>13</v>
      </c>
      <c r="W73" s="21">
        <f>17-V73</f>
        <v>4</v>
      </c>
      <c r="X73" s="124"/>
      <c r="Y73" s="124"/>
      <c r="Z73" s="124"/>
      <c r="AA73" s="124"/>
      <c r="AB73" s="124"/>
      <c r="AC73" s="124"/>
      <c r="AD73" s="124"/>
      <c r="AE73" s="124"/>
      <c r="AF73" s="21">
        <f>V73/17</f>
        <v>0.76470588235294112</v>
      </c>
      <c r="AG73" s="6"/>
    </row>
    <row r="74" ht="14.25">
      <c r="A74" s="91"/>
      <c r="B74" s="92"/>
      <c r="C74" s="92"/>
      <c r="D74" s="93">
        <v>30</v>
      </c>
      <c r="E74" s="95">
        <v>47</v>
      </c>
      <c r="F74" s="95">
        <v>33</v>
      </c>
      <c r="G74" s="95">
        <v>60</v>
      </c>
      <c r="H74" s="94">
        <v>53</v>
      </c>
      <c r="I74" s="93">
        <v>36</v>
      </c>
      <c r="J74" s="95">
        <v>28</v>
      </c>
      <c r="K74" s="95">
        <v>24</v>
      </c>
      <c r="L74" s="95">
        <v>49</v>
      </c>
      <c r="M74" s="95">
        <v>31</v>
      </c>
      <c r="N74" s="94">
        <v>13</v>
      </c>
      <c r="O74" s="93">
        <v>16</v>
      </c>
      <c r="P74" s="95">
        <v>13</v>
      </c>
      <c r="Q74" s="95">
        <v>17</v>
      </c>
      <c r="R74" s="95">
        <v>41</v>
      </c>
      <c r="S74" s="95">
        <v>27</v>
      </c>
      <c r="T74" s="94">
        <v>64</v>
      </c>
      <c r="U74" s="20"/>
      <c r="V74" s="20"/>
      <c r="W74" s="20"/>
      <c r="X74" s="125"/>
      <c r="Y74" s="125"/>
      <c r="Z74" s="125"/>
      <c r="AA74" s="125"/>
      <c r="AB74" s="125"/>
      <c r="AC74" s="125"/>
      <c r="AD74" s="125"/>
      <c r="AE74" s="125"/>
      <c r="AF74" s="20"/>
      <c r="AG74" s="6">
        <f>AVERAGE(AF71:AF74)*30</f>
        <v>25.588235294117645</v>
      </c>
    </row>
    <row r="75" ht="14.25">
      <c r="A75" s="87">
        <v>45484.674305555556</v>
      </c>
      <c r="B75" s="88" t="s">
        <v>84</v>
      </c>
      <c r="C75" s="88" t="s">
        <v>89</v>
      </c>
      <c r="D75" s="93">
        <v>1</v>
      </c>
      <c r="E75" s="95">
        <v>1</v>
      </c>
      <c r="F75" s="95">
        <v>0</v>
      </c>
      <c r="G75" s="95">
        <v>1</v>
      </c>
      <c r="H75" s="94">
        <v>1</v>
      </c>
      <c r="I75" s="93">
        <v>1</v>
      </c>
      <c r="J75" s="95">
        <v>1</v>
      </c>
      <c r="K75" s="95">
        <v>1</v>
      </c>
      <c r="L75" s="95">
        <v>1</v>
      </c>
      <c r="M75" s="95">
        <v>1</v>
      </c>
      <c r="N75" s="94">
        <v>1</v>
      </c>
      <c r="O75" s="93">
        <v>1</v>
      </c>
      <c r="P75" s="95">
        <v>1</v>
      </c>
      <c r="Q75" s="95">
        <v>1</v>
      </c>
      <c r="R75" s="95">
        <v>1</v>
      </c>
      <c r="S75" s="95">
        <v>1</v>
      </c>
      <c r="T75" s="94">
        <v>1</v>
      </c>
      <c r="U75" s="21">
        <f>SUM(D76:T76)/60</f>
        <v>9.9166666666666661</v>
      </c>
      <c r="V75" s="21">
        <f>SUM(D75:T75)</f>
        <v>16</v>
      </c>
      <c r="W75" s="21">
        <f>17-V75</f>
        <v>1</v>
      </c>
      <c r="X75" s="123">
        <v>0</v>
      </c>
      <c r="Y75" s="123">
        <v>1</v>
      </c>
      <c r="Z75" s="123">
        <v>0</v>
      </c>
      <c r="AA75" s="123">
        <v>0</v>
      </c>
      <c r="AB75" s="123">
        <v>1</v>
      </c>
      <c r="AC75" s="123">
        <v>0</v>
      </c>
      <c r="AD75" s="123">
        <v>2</v>
      </c>
      <c r="AE75" s="123">
        <v>1</v>
      </c>
      <c r="AF75" s="21">
        <f>V75/17</f>
        <v>0.94117647058823528</v>
      </c>
      <c r="AG75" s="6"/>
    </row>
    <row r="76" ht="14.25">
      <c r="A76" s="91"/>
      <c r="B76" s="92"/>
      <c r="C76" s="92"/>
      <c r="D76" s="93">
        <v>14</v>
      </c>
      <c r="E76" s="95">
        <v>43</v>
      </c>
      <c r="F76" s="95">
        <v>39</v>
      </c>
      <c r="G76" s="95">
        <v>36</v>
      </c>
      <c r="H76" s="94">
        <v>14</v>
      </c>
      <c r="I76" s="93">
        <v>52</v>
      </c>
      <c r="J76" s="95">
        <v>23</v>
      </c>
      <c r="K76" s="95">
        <v>18</v>
      </c>
      <c r="L76" s="95">
        <v>69</v>
      </c>
      <c r="M76" s="95">
        <v>17</v>
      </c>
      <c r="N76" s="94">
        <v>30</v>
      </c>
      <c r="O76" s="93">
        <v>61</v>
      </c>
      <c r="P76" s="95">
        <v>64</v>
      </c>
      <c r="Q76" s="95">
        <v>33</v>
      </c>
      <c r="R76" s="95">
        <v>19</v>
      </c>
      <c r="S76" s="95">
        <v>19</v>
      </c>
      <c r="T76" s="94">
        <v>44</v>
      </c>
      <c r="U76" s="20"/>
      <c r="V76" s="20"/>
      <c r="W76" s="20"/>
      <c r="X76" s="124"/>
      <c r="Y76" s="124"/>
      <c r="Z76" s="124"/>
      <c r="AA76" s="124"/>
      <c r="AB76" s="124"/>
      <c r="AC76" s="124"/>
      <c r="AD76" s="124"/>
      <c r="AE76" s="124"/>
      <c r="AF76" s="20"/>
      <c r="AG76" s="6"/>
    </row>
    <row r="77" ht="14.25">
      <c r="A77" s="87">
        <v>45484.674305555556</v>
      </c>
      <c r="B77" s="88" t="s">
        <v>84</v>
      </c>
      <c r="C77" s="88" t="s">
        <v>90</v>
      </c>
      <c r="D77" s="93">
        <v>1</v>
      </c>
      <c r="E77" s="95">
        <v>1</v>
      </c>
      <c r="F77" s="95">
        <v>0</v>
      </c>
      <c r="G77" s="95">
        <v>0</v>
      </c>
      <c r="H77" s="94">
        <v>1</v>
      </c>
      <c r="I77" s="93">
        <v>1</v>
      </c>
      <c r="J77" s="95">
        <v>1</v>
      </c>
      <c r="K77" s="95">
        <v>1</v>
      </c>
      <c r="L77" s="95">
        <v>1</v>
      </c>
      <c r="M77" s="95">
        <v>0</v>
      </c>
      <c r="N77" s="94">
        <v>1</v>
      </c>
      <c r="O77" s="93">
        <v>1</v>
      </c>
      <c r="P77" s="95">
        <v>1</v>
      </c>
      <c r="Q77" s="95">
        <v>1</v>
      </c>
      <c r="R77" s="95">
        <v>1</v>
      </c>
      <c r="S77" s="95">
        <v>1</v>
      </c>
      <c r="T77" s="94">
        <v>0</v>
      </c>
      <c r="U77" s="21">
        <f>SUM(D78:T78)/60</f>
        <v>10.033333333333333</v>
      </c>
      <c r="V77" s="21">
        <f>SUM(D77:T77)</f>
        <v>13</v>
      </c>
      <c r="W77" s="21">
        <f>17-V77</f>
        <v>4</v>
      </c>
      <c r="X77" s="124"/>
      <c r="Y77" s="124"/>
      <c r="Z77" s="124"/>
      <c r="AA77" s="124"/>
      <c r="AB77" s="124"/>
      <c r="AC77" s="124"/>
      <c r="AD77" s="124"/>
      <c r="AE77" s="124"/>
      <c r="AF77" s="21">
        <f>V77/17</f>
        <v>0.76470588235294112</v>
      </c>
      <c r="AG77" s="6"/>
    </row>
    <row r="78" ht="14.25">
      <c r="A78" s="91"/>
      <c r="B78" s="92"/>
      <c r="C78" s="92"/>
      <c r="D78" s="93">
        <v>34</v>
      </c>
      <c r="E78" s="95">
        <v>46</v>
      </c>
      <c r="F78" s="95">
        <v>44</v>
      </c>
      <c r="G78" s="95">
        <v>49</v>
      </c>
      <c r="H78" s="94">
        <v>45</v>
      </c>
      <c r="I78" s="93">
        <v>60</v>
      </c>
      <c r="J78" s="95">
        <v>26</v>
      </c>
      <c r="K78" s="95">
        <v>29</v>
      </c>
      <c r="L78" s="95">
        <v>28</v>
      </c>
      <c r="M78" s="95">
        <v>47</v>
      </c>
      <c r="N78" s="94">
        <v>11</v>
      </c>
      <c r="O78" s="93">
        <v>38</v>
      </c>
      <c r="P78" s="95">
        <v>17</v>
      </c>
      <c r="Q78" s="95">
        <v>45</v>
      </c>
      <c r="R78" s="95">
        <v>25</v>
      </c>
      <c r="S78" s="95">
        <v>23</v>
      </c>
      <c r="T78" s="94">
        <v>35</v>
      </c>
      <c r="U78" s="20"/>
      <c r="V78" s="20"/>
      <c r="W78" s="20"/>
      <c r="X78" s="125"/>
      <c r="Y78" s="125"/>
      <c r="Z78" s="125"/>
      <c r="AA78" s="125"/>
      <c r="AB78" s="125"/>
      <c r="AC78" s="125"/>
      <c r="AD78" s="125"/>
      <c r="AE78" s="125"/>
      <c r="AF78" s="20"/>
      <c r="AG78" s="6">
        <f>AVERAGE(AF75:AF78)*30</f>
        <v>25.588235294117645</v>
      </c>
    </row>
    <row r="79" ht="14.25">
      <c r="A79" s="87">
        <v>45486.674305555556</v>
      </c>
      <c r="B79" s="88" t="s">
        <v>85</v>
      </c>
      <c r="C79" s="88" t="s">
        <v>89</v>
      </c>
      <c r="D79" s="93">
        <v>1</v>
      </c>
      <c r="E79" s="95">
        <v>1</v>
      </c>
      <c r="F79" s="95">
        <v>1</v>
      </c>
      <c r="G79" s="95">
        <v>1</v>
      </c>
      <c r="H79" s="94">
        <v>1</v>
      </c>
      <c r="I79" s="93">
        <v>1</v>
      </c>
      <c r="J79" s="95">
        <v>1</v>
      </c>
      <c r="K79" s="95">
        <v>1</v>
      </c>
      <c r="L79" s="95">
        <v>1</v>
      </c>
      <c r="M79" s="95">
        <v>1</v>
      </c>
      <c r="N79" s="94">
        <v>1</v>
      </c>
      <c r="O79" s="93">
        <v>1</v>
      </c>
      <c r="P79" s="95">
        <v>1</v>
      </c>
      <c r="Q79" s="95">
        <v>1</v>
      </c>
      <c r="R79" s="95">
        <v>1</v>
      </c>
      <c r="S79" s="95">
        <v>1</v>
      </c>
      <c r="T79" s="94">
        <v>1</v>
      </c>
      <c r="U79" s="21">
        <f>SUM(D80:T80)/60</f>
        <v>8.7833333333333332</v>
      </c>
      <c r="V79" s="21">
        <f>SUM(D79:T79)</f>
        <v>17</v>
      </c>
      <c r="W79" s="21">
        <f>17-V79</f>
        <v>0</v>
      </c>
      <c r="X79" s="123">
        <v>0</v>
      </c>
      <c r="Y79" s="123">
        <v>1</v>
      </c>
      <c r="Z79" s="123">
        <v>2</v>
      </c>
      <c r="AA79" s="123">
        <v>0</v>
      </c>
      <c r="AB79" s="123">
        <v>0</v>
      </c>
      <c r="AC79" s="123">
        <v>0</v>
      </c>
      <c r="AD79" s="123">
        <v>0</v>
      </c>
      <c r="AE79" s="123">
        <v>0</v>
      </c>
      <c r="AF79" s="21">
        <f>V79/17</f>
        <v>1</v>
      </c>
      <c r="AG79" s="6"/>
    </row>
    <row r="80" ht="14.25">
      <c r="A80" s="91"/>
      <c r="B80" s="92"/>
      <c r="C80" s="92"/>
      <c r="D80" s="93">
        <v>22</v>
      </c>
      <c r="E80" s="95">
        <v>19</v>
      </c>
      <c r="F80" s="95">
        <v>35</v>
      </c>
      <c r="G80" s="95">
        <v>28</v>
      </c>
      <c r="H80" s="94">
        <v>18</v>
      </c>
      <c r="I80" s="93">
        <v>23</v>
      </c>
      <c r="J80" s="95">
        <v>13</v>
      </c>
      <c r="K80" s="95">
        <v>38</v>
      </c>
      <c r="L80" s="95">
        <v>63</v>
      </c>
      <c r="M80" s="95">
        <v>28</v>
      </c>
      <c r="N80" s="94">
        <v>30</v>
      </c>
      <c r="O80" s="93">
        <v>31</v>
      </c>
      <c r="P80" s="95">
        <v>19</v>
      </c>
      <c r="Q80" s="95">
        <v>18</v>
      </c>
      <c r="R80" s="95">
        <v>19</v>
      </c>
      <c r="S80" s="95">
        <v>28</v>
      </c>
      <c r="T80" s="94">
        <v>95</v>
      </c>
      <c r="U80" s="20"/>
      <c r="V80" s="20"/>
      <c r="W80" s="20"/>
      <c r="X80" s="124"/>
      <c r="Y80" s="124"/>
      <c r="Z80" s="124"/>
      <c r="AA80" s="124"/>
      <c r="AB80" s="124"/>
      <c r="AC80" s="124"/>
      <c r="AD80" s="124"/>
      <c r="AE80" s="124"/>
      <c r="AF80" s="20"/>
      <c r="AG80" s="6"/>
    </row>
    <row r="81" ht="14.25">
      <c r="A81" s="87">
        <v>45486.674305555556</v>
      </c>
      <c r="B81" s="88" t="s">
        <v>85</v>
      </c>
      <c r="C81" s="88" t="s">
        <v>90</v>
      </c>
      <c r="D81" s="93">
        <v>0</v>
      </c>
      <c r="E81" s="95">
        <v>1</v>
      </c>
      <c r="F81" s="95">
        <v>1</v>
      </c>
      <c r="G81" s="95">
        <v>1</v>
      </c>
      <c r="H81" s="94">
        <v>1</v>
      </c>
      <c r="I81" s="93">
        <v>1</v>
      </c>
      <c r="J81" s="95">
        <v>1</v>
      </c>
      <c r="K81" s="95">
        <v>1</v>
      </c>
      <c r="L81" s="95">
        <v>0</v>
      </c>
      <c r="M81" s="95">
        <v>1</v>
      </c>
      <c r="N81" s="94">
        <v>1</v>
      </c>
      <c r="O81" s="93">
        <v>0</v>
      </c>
      <c r="P81" s="95">
        <v>1</v>
      </c>
      <c r="Q81" s="95">
        <v>1</v>
      </c>
      <c r="R81" s="95">
        <v>1</v>
      </c>
      <c r="S81" s="95">
        <v>1</v>
      </c>
      <c r="T81" s="94">
        <v>1</v>
      </c>
      <c r="U81" s="21">
        <f>SUM(D82:T82)/60</f>
        <v>11.766666666666667</v>
      </c>
      <c r="V81" s="21">
        <f>SUM(D81:T81)</f>
        <v>14</v>
      </c>
      <c r="W81" s="21">
        <f>17-V81</f>
        <v>3</v>
      </c>
      <c r="X81" s="124"/>
      <c r="Y81" s="124"/>
      <c r="Z81" s="124"/>
      <c r="AA81" s="124"/>
      <c r="AB81" s="124"/>
      <c r="AC81" s="124"/>
      <c r="AD81" s="124"/>
      <c r="AE81" s="124"/>
      <c r="AF81" s="21">
        <f>V81/17</f>
        <v>0.82352941176470584</v>
      </c>
      <c r="AG81" s="6"/>
    </row>
    <row r="82" ht="14.25">
      <c r="A82" s="91"/>
      <c r="B82" s="92"/>
      <c r="C82" s="92"/>
      <c r="D82" s="93">
        <v>92</v>
      </c>
      <c r="E82" s="95">
        <v>15</v>
      </c>
      <c r="F82" s="95">
        <v>27</v>
      </c>
      <c r="G82" s="95">
        <v>21</v>
      </c>
      <c r="H82" s="94">
        <v>41</v>
      </c>
      <c r="I82" s="93">
        <v>61</v>
      </c>
      <c r="J82" s="95">
        <v>75</v>
      </c>
      <c r="K82" s="95">
        <v>35</v>
      </c>
      <c r="L82" s="95">
        <v>58</v>
      </c>
      <c r="M82" s="95">
        <v>43</v>
      </c>
      <c r="N82" s="94">
        <v>21</v>
      </c>
      <c r="O82" s="93">
        <v>42</v>
      </c>
      <c r="P82" s="95">
        <v>14</v>
      </c>
      <c r="Q82" s="95">
        <v>59</v>
      </c>
      <c r="R82" s="95">
        <v>34</v>
      </c>
      <c r="S82" s="95">
        <v>44</v>
      </c>
      <c r="T82" s="94">
        <v>24</v>
      </c>
      <c r="U82" s="20"/>
      <c r="V82" s="20"/>
      <c r="W82" s="20"/>
      <c r="X82" s="125"/>
      <c r="Y82" s="125"/>
      <c r="Z82" s="125"/>
      <c r="AA82" s="125"/>
      <c r="AB82" s="125"/>
      <c r="AC82" s="125"/>
      <c r="AD82" s="125"/>
      <c r="AE82" s="125"/>
      <c r="AF82" s="20"/>
      <c r="AG82" s="6">
        <f>AVERAGE(AF79:AF82)*30</f>
        <v>27.352941176470587</v>
      </c>
    </row>
  </sheetData>
  <mergeCells count="441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  <mergeCell ref="A71:A72"/>
    <mergeCell ref="B71:B72"/>
    <mergeCell ref="C71:C72"/>
    <mergeCell ref="U71:U72"/>
    <mergeCell ref="V71:V72"/>
    <mergeCell ref="W71:W72"/>
    <mergeCell ref="X71:X74"/>
    <mergeCell ref="Y71:Y74"/>
    <mergeCell ref="Z71:Z74"/>
    <mergeCell ref="AA71:AA74"/>
    <mergeCell ref="AB71:AB74"/>
    <mergeCell ref="AC71:AC74"/>
    <mergeCell ref="AD71:AD74"/>
    <mergeCell ref="AE71:AE74"/>
    <mergeCell ref="AF71:AF72"/>
    <mergeCell ref="A73:A74"/>
    <mergeCell ref="B73:B74"/>
    <mergeCell ref="C73:C74"/>
    <mergeCell ref="U73:U74"/>
    <mergeCell ref="V73:V74"/>
    <mergeCell ref="W73:W74"/>
    <mergeCell ref="AF73:AF74"/>
    <mergeCell ref="A75:A76"/>
    <mergeCell ref="B75:B76"/>
    <mergeCell ref="C75:C76"/>
    <mergeCell ref="U75:U76"/>
    <mergeCell ref="V75:V76"/>
    <mergeCell ref="W75:W76"/>
    <mergeCell ref="X75:X78"/>
    <mergeCell ref="Y75:Y78"/>
    <mergeCell ref="Z75:Z78"/>
    <mergeCell ref="AA75:AA78"/>
    <mergeCell ref="AB75:AB78"/>
    <mergeCell ref="AC75:AC78"/>
    <mergeCell ref="AD75:AD78"/>
    <mergeCell ref="AE75:AE78"/>
    <mergeCell ref="AF75:AF76"/>
    <mergeCell ref="A77:A78"/>
    <mergeCell ref="B77:B78"/>
    <mergeCell ref="C77:C78"/>
    <mergeCell ref="U77:U78"/>
    <mergeCell ref="V77:V78"/>
    <mergeCell ref="W77:W78"/>
    <mergeCell ref="AF77:AF78"/>
    <mergeCell ref="A79:A80"/>
    <mergeCell ref="B79:B80"/>
    <mergeCell ref="C79:C80"/>
    <mergeCell ref="U79:U80"/>
    <mergeCell ref="V79:V80"/>
    <mergeCell ref="W79:W80"/>
    <mergeCell ref="X79:X82"/>
    <mergeCell ref="Y79:Y82"/>
    <mergeCell ref="Z79:Z82"/>
    <mergeCell ref="AA79:AA82"/>
    <mergeCell ref="AB79:AB82"/>
    <mergeCell ref="AC79:AC82"/>
    <mergeCell ref="AD79:AD82"/>
    <mergeCell ref="AE79:AE82"/>
    <mergeCell ref="AF79:AF80"/>
    <mergeCell ref="A81:A82"/>
    <mergeCell ref="B81:B82"/>
    <mergeCell ref="C81:C82"/>
    <mergeCell ref="U81:U82"/>
    <mergeCell ref="V81:V82"/>
    <mergeCell ref="W81:W82"/>
    <mergeCell ref="AF81:AF82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1:AE7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5:AE7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9:AE8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5600DC-0020-4C89-84B4-00E3007F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B50003-00B8-4EFD-A20A-00A800CE009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FE00D8-00AE-405F-9D23-00A20052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E0003F-00BC-49DB-AB23-00BD009D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D5001B-000D-4C43-853C-00300022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B0008D-00ED-407B-828C-00E900C3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63009C-0037-45DE-8C55-005F002F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520090-00C4-4016-A7D2-0085005A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A900FF-0032-48CE-A428-001700C100E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150021-000E-44D6-8A62-008100E9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8D007E-0050-46B8-8066-00B30081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AF0013-00CD-40C8-B170-003D0003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520005-00D8-435D-9307-00D9002A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D200AC-00E5-4794-9DFC-00C30086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5A00AB-006C-4EB0-84CC-00ED0060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4400E6-002D-47B6-ABAB-001A00E8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590007-00A6-4398-AE98-00A100BF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160093-009D-45B0-9640-00F100CB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5C0007-00E0-42ED-83DB-00340081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A700C3-007A-404F-83AC-00940022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37002B-0064-4E0A-A270-005C0064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B700F5-008C-40BA-908F-00F9001C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D20057-006C-4209-BACB-00650029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9F0085-0013-4665-A81C-005000EB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7500B9-009D-4146-869E-007100E2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4C002B-0049-423F-848F-005400B2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8B004E-009E-4FFC-8AF7-00470090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29008E-00EE-45B2-B1B1-0069009E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56008B-0065-439C-9DDF-00AB00FF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9B00A3-00F4-4528-8E7F-00C900DF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11000C-0065-4D88-956D-001700EA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3400DF-008D-4763-92BD-00FF0075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07007F-00D6-44EF-9B75-004A008A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C20079-0000-493D-B35B-005D0049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F80083-004F-4CF5-B154-00430090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9D005B-008D-4610-8BD3-00AE0083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31000E-0046-437C-9E96-00C700A6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56008F-0088-4B6C-8D95-000F006B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E50006-004C-4B21-BE8E-00C900D2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58007D-0068-4A41-92C6-000C00B4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1A00BB-006D-4F8B-85C8-005F0044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6C009B-0076-4A53-AB41-00E700CB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80004E-007F-40B1-BA12-00790064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D100CD-00DE-40C3-88A3-0060005B003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7300C8-0016-419A-9616-005B002C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6E00A1-0053-4026-8943-00B800AF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CD00E9-0026-4B9A-8A4A-00D8001A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4A0015-000F-4528-9D88-0042004A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680048-00C0-4287-B520-00F80070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0C0004-003E-4254-B299-009D0000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8400C0-005E-4902-90AC-007500DC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4D001B-00DE-4D11-B45C-00C80002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42003E-006B-4BD3-848A-00220013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7300CB-00DC-4F1A-A929-00D800DB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47003E-0026-439F-A4CD-00660040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330087-0033-4FE5-9CB8-00180007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80005B-0047-4215-9AA0-000900AA004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C700AF-000B-470F-BD0F-00400033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650032-00C0-4B3C-9395-00820015004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C300E0-0027-4E7D-ADE4-009F004A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520066-0038-4230-90D5-00DC00E9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FE0042-003E-43B2-8F37-008F00A6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4C00F5-001B-4B85-995B-00E900C4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8C00A7-00D9-49BB-B9A2-00F90094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270044-00D9-41BB-9C8E-00720083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66002F-00E4-4912-B960-00A200D3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9A007A-00EB-4D34-8268-00F60018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0E00C7-0024-474C-B8C0-007D0073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92008A-0045-4E13-BC6B-0000003A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BA0090-00F3-4B11-8C0C-00C4002C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F100DA-0062-4771-BD4B-00E80086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240031-00F3-4D7C-AE01-002C0057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8F00D3-0012-4876-B639-00870031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960009-004A-428A-8328-00B90097003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2A0033-00B0-4254-9B4E-00D600F1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8000A8-007D-4E52-8239-004C005F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8000B4-0093-4F41-982D-00C0002F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88004B-00D9-4DB8-BFA9-00CF006E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DA0048-00FD-40D2-A247-00CA0022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C1002F-0006-4812-A2AF-005E0095005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AD00F7-009B-4783-A17A-00E700EF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6A004A-00AE-44A0-93A4-006200C7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6E007D-00D1-4612-AF7D-00890014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18003A-004C-40E2-B258-001D00DB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C6006C-0087-41BD-A7C4-008F0021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4D0058-00D2-467D-9DB2-008800CF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190067-006C-4FB3-88DA-00EF00E1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0D0042-00CD-45D1-9A99-00920084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A60072-0038-4558-8793-00CC00D100E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B200D1-00ED-44CC-ACA6-009400FA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75009B-0012-4B2D-8B81-00AB00C1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E90074-00E1-43FA-A6C1-009F002D009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8000B2-0006-4879-B9CC-00940040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02007F-00D6-4233-95CD-00050046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4" operator="equal" id="{00D2003A-001E-423C-AAFA-0083002A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6E002F-00AE-4FBB-A3EC-003A00DA004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CB00E8-002C-48CA-972E-007A00C400E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5B00A8-0016-42C4-BB03-009700ED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96004F-005B-434A-BC15-0020002B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4" operator="equal" id="{0026005F-000C-4F37-A14F-00DC0089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4" operator="equal" id="{00770065-0077-4205-8234-008E00D9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540084-00C5-4B13-ACE1-001D00FD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3400D1-001F-4DFF-8508-00D000A4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890006-0084-49B9-A20D-002500AD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7000D9-0089-470C-B65F-00240095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4" operator="equal" id="{00AD00EE-001D-40BC-AF47-009900F7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4" operator="equal" id="{008600F5-00B9-43DE-9426-00E800BE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FB00AA-006D-489E-A59D-0066001A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DE007E-0037-4657-91C1-005D00CE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F60098-0066-4F34-A042-00780017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A10089-00AC-473A-B9C4-00B70080002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4" operator="equal" id="{005E0061-006B-405C-82A8-00C100EF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D81:K81</xm:sqref>
        </x14:conditionalFormatting>
        <x14:conditionalFormatting xmlns:xm="http://schemas.microsoft.com/office/excel/2006/main">
          <x14:cfRule type="cellIs" priority="3" operator="equal" id="{0023006F-00EB-49F5-9734-006C00BE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71002D-00A6-434D-AE6A-000E00E7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570001-00FD-4290-B9A2-007400E4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6800A7-001E-442E-AD9F-00BD00C300E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0100F5-0068-4EFF-A409-00F90014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D0000D-0065-48A9-9582-00380003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6B0031-0032-437E-B6D6-00300081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E9008B-005B-460C-B2C8-00B400EE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3B0070-00B0-4BEC-856B-00BB0084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57002D-00E5-4E0E-B431-00D700A8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850050-0063-4890-A214-0031005E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CF0047-0034-405F-84EF-00A80004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6600E0-00AD-41B2-8BEA-003D0002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0300BB-00F1-4D9D-ABF9-00C400B8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A10064-0038-4C50-B4AC-00E800ED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F9006B-0046-4241-9CEB-00FF000D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AC0061-007F-4356-8973-009E00A8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6600D7-00CB-4317-BEED-00100025003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3500AA-00AA-4EF8-84A8-004600C0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3800F2-003C-4CF0-B996-00D100A9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4600E6-0095-4D0F-807F-00330090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7A0038-00F2-43C2-BA54-001A00F6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E000DF-002D-4428-8DF8-0083007E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D100FF-00CA-4BEC-91CC-00D800B0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8200B1-00F2-44C7-9682-000B0032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6F0025-008B-4EBD-B88C-005300CB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AB0012-00F9-41D5-9C14-001A00A8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100067-0071-44B5-9971-007200EA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4D00ED-002B-4265-AD59-007A0073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D50024-001D-4BCC-8C0E-00F80040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E10045-0019-4237-B01A-0007003E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CC00C9-00DF-4528-B941-007800B7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660005-0024-4A6F-A9C7-00370043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DF0006-003E-421A-87A5-001A00FD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2B0095-00BE-4627-8DFB-0079000D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3F006A-00AD-47ED-82BF-00E4000D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2A00C5-00FC-49C5-94C7-00F700A1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9B00F2-0060-481E-8485-005A00E0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9F00C0-00E4-4929-A8E5-004F006B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41001E-00A8-4D51-8518-003E00A4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0A0039-0066-4A11-BDD5-00A10015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620000-000F-49F4-B7CF-001D0094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250043-00B7-4333-8873-00F7004F007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7400EE-0023-4D2A-BE22-00040081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3C0054-00BD-44F5-B943-0083008F003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FC00A8-00A1-4081-848F-00A10072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B20049-00E3-4F57-8695-00A0009F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A90003-004D-4E70-A36D-005F004D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94000D-0047-4243-B488-00F30086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3F0037-0082-454F-BD78-00DA00AE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1F002B-00AC-45BA-8E64-006300D7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B30013-00B1-4ED7-A0FA-00AE008A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070010-0092-464D-BB37-00840006003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8D00CF-0079-426C-92BD-004200EA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D8002A-0031-42DE-979B-00060032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C20045-0055-428A-B3D0-004200D8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9C00AF-004D-485B-BA1E-003D00C9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BA0031-00FB-456A-B861-002C00F1003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2300E4-00EF-4F68-9C7E-00C50037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D60013-00FA-437B-B15C-00B50026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D600BB-002E-489E-AF64-007F0051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100045-00AA-40E2-8AA5-007900E7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C0006C-0001-46F9-AB7C-001D000A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DF007A-0025-421B-8D2C-00120021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4700EB-00B9-4427-B598-00FE00F9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F00093-0017-410F-96F5-00D20064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D900DA-00A6-49B1-8814-003A00B0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8800C2-00F7-4212-809D-007D00EC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19005F-0088-4479-8447-009D00C0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6900EC-002F-4548-AC8A-009C0031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95006A-005D-41CD-B9B1-00830026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CE00E4-003B-4BDE-A2BB-007800E7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F7008E-0044-4F0A-9AE7-00E5008200F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380026-00E0-4459-AB4C-00F3002A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510068-0033-4407-A33D-00C900A9000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1700C6-0091-401C-95F4-00AD00E1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650015-001B-49F0-8D3D-008C00AB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EF00D7-0049-45E9-8777-00230009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ED004B-002B-46D3-A4C0-00C300A0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9D0040-00AB-4789-A3D3-00E500F8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2D00AC-00D0-43E7-9644-00BB00CC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0C00B2-00A3-4A19-9619-00CC00CF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AD0005-0051-40A0-B9DB-00060075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ED006F-0015-4A96-8AFC-00D500EA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D400F6-00E0-4AFB-97B0-0034002A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AA00D5-0049-4C66-B4E9-009700C2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75000B-00C6-4A2C-B192-00C100DB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D80034-00B7-43F6-97CD-004700E1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F800B1-0098-4148-95D2-00A20068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4F006B-0096-4891-BD6E-00C10048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A40012-00B9-44F3-A0AA-00AD002C007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F20069-001F-4F11-A8B8-00EB005A009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FE00C8-0080-44A3-837C-00CF000B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9100A8-002A-4320-9C77-00BF0089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A800EE-0041-4B0E-977E-002F0055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7F009F-00A2-4CF8-93E0-003900D9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B6004F-0016-4CEE-9B52-004E006E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900051-00B7-4339-9BD5-000F000E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5D00C3-00C8-40C2-A523-00DA0080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3" operator="equal" id="{004B0018-00A9-4A9E-A76D-000A00FC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3" operator="equal" id="{001D00BB-00EB-4E7D-A008-009C0066001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8D00C2-002E-4C81-B1E0-00DD00CA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0500CE-006C-4464-8A8B-00A8009C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980052-00B6-4E81-921B-009E00D8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D300B7-0058-46D9-8C25-009D00EE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3" operator="equal" id="{00710031-00C8-40C2-ACBE-00050094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3" operator="equal" id="{00AE00CE-00B1-4845-8ED1-00E200D9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4000A3-0007-4223-B513-00B5006D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BC00A2-0091-4D99-A074-00DA0041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D40059-0090-4F70-96CC-005F00A8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76005D-006C-45ED-8C1B-009D003C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3" operator="equal" id="{0010003D-0025-491A-8ED3-00810012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D81:K81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7" style="1" width="9.140625"/>
    <col min="8" max="8" width="9.140625"/>
    <col min="9" max="10" style="1" width="9.140625"/>
    <col bestFit="1" min="11" max="11" style="1" width="9.421875"/>
    <col min="12" max="16384" style="1" width="9.140625"/>
  </cols>
  <sheetData>
    <row r="1" ht="14.25">
      <c r="A1" s="126" t="s">
        <v>100</v>
      </c>
      <c r="B1" s="126" t="s">
        <v>101</v>
      </c>
      <c r="C1" s="127" t="s">
        <v>15</v>
      </c>
      <c r="D1" s="127" t="s">
        <v>16</v>
      </c>
      <c r="E1" s="126" t="s">
        <v>102</v>
      </c>
      <c r="F1" s="126" t="s">
        <v>103</v>
      </c>
      <c r="G1" s="127" t="s">
        <v>104</v>
      </c>
      <c r="H1" s="127" t="s">
        <v>105</v>
      </c>
      <c r="I1" s="127" t="s">
        <v>106</v>
      </c>
      <c r="J1" s="127" t="s">
        <v>107</v>
      </c>
      <c r="K1" s="128" t="s">
        <v>13</v>
      </c>
      <c r="L1" s="128" t="s">
        <v>108</v>
      </c>
    </row>
    <row r="2" ht="14.25">
      <c r="A2" s="129">
        <f>INDEX('Reading+Listening'!$M$7:$M$300,2*ROW()-3)</f>
        <v>18.666666666666668</v>
      </c>
      <c r="B2" s="130">
        <f>INDEX('Reading+Listening'!$N$7:$N$300,2*ROW()-3)</f>
        <v>20.294117647058826</v>
      </c>
      <c r="C2" s="131">
        <f>INDEX('Reading+Listening'!$M$7:$M$300,2*ROW()-3)</f>
        <v>18.666666666666668</v>
      </c>
      <c r="D2" s="131">
        <f>INDEX('Reading+Listening'!$J$7:$J$300,2*ROW()-3)</f>
        <v>20.294117647058826</v>
      </c>
      <c r="E2" s="129">
        <f>INDEX('Reading+Listening'!$K$7:$K$300,2*ROW()-3)</f>
        <v>18.666666666666668</v>
      </c>
      <c r="F2" s="130">
        <f>INDEX('Reading+Listening'!$L$7:$L$300,2*ROW()-3)</f>
        <v>20.294117647058826</v>
      </c>
      <c r="G2" s="131">
        <f>INDEX('Reading+Listening'!$I$7:$I$300,2*ROW()-2)</f>
        <v>96.566666666666663</v>
      </c>
      <c r="H2" s="132">
        <f>INDEX('Reading+Listening'!$K$7:$K$300,2*ROW()-2)</f>
        <v>96.566666666666663</v>
      </c>
      <c r="I2" s="131">
        <f>INDEX('Reading+Listening'!$J$7:$J$300,2*ROW()-2)</f>
        <v>24.333333333333336</v>
      </c>
      <c r="J2" s="132">
        <f>INDEX('Reading+Listening'!$L$7:$L$300,2*ROW()-2)</f>
        <v>24.333333333333336</v>
      </c>
      <c r="K2" s="133">
        <f>INDEX('Reading+Listening'!$B$7:$B$300,2*ROW()-3)</f>
        <v>45409.375</v>
      </c>
      <c r="L2" s="134" t="str">
        <f>INDEX('Reading+Listening'!$C$7:$C$300,2*ROW()-3)</f>
        <v>T25</v>
      </c>
    </row>
    <row r="3" ht="14.25">
      <c r="A3" s="135">
        <f>INDEX('Reading+Listening'!$M$7:$M$300,2*ROW()-3)</f>
        <v>20</v>
      </c>
      <c r="B3" s="136">
        <f>INDEX('Reading+Listening'!$N$7:$N$300,2*ROW()-3)</f>
        <v>20.294117647058826</v>
      </c>
      <c r="C3" s="137">
        <f>INDEX('Reading+Listening'!$I$7:$I$300,2*ROW()-3)</f>
        <v>21.333333333333336</v>
      </c>
      <c r="D3" s="137">
        <f>INDEX('Reading+Listening'!$J$7:$J$300,2*ROW()-3)</f>
        <v>20.294117647058826</v>
      </c>
      <c r="E3" s="135">
        <f>INDEX('Reading+Listening'!$K$7:$K$300,2*ROW()-3)</f>
        <v>20</v>
      </c>
      <c r="F3" s="136">
        <f>INDEX('Reading+Listening'!$L$7:$L$300,2*ROW()-3)</f>
        <v>20.294117647058826</v>
      </c>
      <c r="G3" s="137">
        <f>INDEX('Reading+Listening'!$I$7:$I$300,2*ROW()-2)</f>
        <v>90.849999999999994</v>
      </c>
      <c r="H3" s="138">
        <f>INDEX('Reading+Listening'!$K$7:$K$300,2*ROW()-2)</f>
        <v>93.708333333333329</v>
      </c>
      <c r="I3" s="137">
        <f>INDEX('Reading+Listening'!$J$7:$J$300,2*ROW()-2)</f>
        <v>27</v>
      </c>
      <c r="J3" s="138">
        <f>INDEX('Reading+Listening'!$L$7:$L$300,2*ROW()-2)</f>
        <v>25.666666666666668</v>
      </c>
      <c r="K3" s="133">
        <f>INDEX('Reading+Listening'!$B$7:$B$300,2*ROW()-3)</f>
        <v>45412.375</v>
      </c>
      <c r="L3" s="134" t="str">
        <f>INDEX('Reading+Listening'!$C$7:$C$300,2*ROW()-3)</f>
        <v>T20</v>
      </c>
    </row>
    <row r="4" ht="14.25">
      <c r="A4" s="129">
        <f>INDEX('Reading+Listening'!$M$7:$M$300,2*ROW()-3)</f>
        <v>21.555555555555557</v>
      </c>
      <c r="B4" s="130">
        <f>INDEX('Reading+Listening'!$N$7:$N$300,2*ROW()-3)</f>
        <v>21.47058823529412</v>
      </c>
      <c r="C4" s="131">
        <f>INDEX('Reading+Listening'!$I$7:$I$300,2*ROW()-3)</f>
        <v>24.666666666666668</v>
      </c>
      <c r="D4" s="131">
        <f>INDEX('Reading+Listening'!$J$7:$J$300,2*ROW()-3)</f>
        <v>23.823529411764707</v>
      </c>
      <c r="E4" s="129">
        <f>INDEX('Reading+Listening'!$K$7:$K$300,2*ROW()-3)</f>
        <v>22.333333333333336</v>
      </c>
      <c r="F4" s="130">
        <f>INDEX('Reading+Listening'!$L$7:$L$300,2*ROW()-3)</f>
        <v>22.058823529411768</v>
      </c>
      <c r="G4" s="131">
        <f>INDEX('Reading+Listening'!$I$7:$I$300,2*ROW()-2)</f>
        <v>93.75</v>
      </c>
      <c r="H4" s="132">
        <f>INDEX('Reading+Listening'!$K$7:$K$300,2*ROW()-2)</f>
        <v>93.729166666666657</v>
      </c>
      <c r="I4" s="131">
        <f>INDEX('Reading+Listening'!$J$7:$J$300,2*ROW()-2)</f>
        <v>16.850000000000001</v>
      </c>
      <c r="J4" s="132">
        <f>INDEX('Reading+Listening'!$L$7:$L$300,2*ROW()-2)</f>
        <v>21.258333333333333</v>
      </c>
      <c r="K4" s="133">
        <f>INDEX('Reading+Listening'!$B$7:$B$300,2*ROW()-3)</f>
        <v>45416.357638888891</v>
      </c>
      <c r="L4" s="134" t="str">
        <f>INDEX('Reading+Listening'!$C$7:$C$300,2*ROW()-3)</f>
        <v>T21</v>
      </c>
    </row>
    <row r="5" ht="14.25">
      <c r="A5" s="135">
        <f>INDEX('Reading+Listening'!$M$7:$M$300,2*ROW()-3)</f>
        <v>20.833333333333336</v>
      </c>
      <c r="B5" s="136">
        <f>INDEX('Reading+Listening'!$N$7:$N$300,2*ROW()-3)</f>
        <v>20.955882352941181</v>
      </c>
      <c r="C5" s="137">
        <f>INDEX('Reading+Listening'!$I$7:$I$300,2*ROW()-3)</f>
        <v>18.666666666666668</v>
      </c>
      <c r="D5" s="137">
        <f>INDEX('Reading+Listening'!$J$7:$J$300,2*ROW()-3)</f>
        <v>19.411764705882355</v>
      </c>
      <c r="E5" s="135">
        <f>INDEX('Reading+Listening'!$K$7:$K$300,2*ROW()-3)</f>
        <v>20.5</v>
      </c>
      <c r="F5" s="136">
        <f>INDEX('Reading+Listening'!$L$7:$L$300,2*ROW()-3)</f>
        <v>20.735294117647062</v>
      </c>
      <c r="G5" s="137">
        <f>INDEX('Reading+Listening'!$I$7:$I$300,2*ROW()-2)</f>
        <v>79.466666666666669</v>
      </c>
      <c r="H5" s="138">
        <f>INDEX('Reading+Listening'!$K$7:$K$300,2*ROW()-2)</f>
        <v>86.597916666666663</v>
      </c>
      <c r="I5" s="137">
        <f>INDEX('Reading+Listening'!$J$7:$J$300,2*ROW()-2)</f>
        <v>29.983333333333334</v>
      </c>
      <c r="J5" s="138">
        <f>INDEX('Reading+Listening'!$L$7:$L$300,2*ROW()-2)</f>
        <v>25.620833333333334</v>
      </c>
      <c r="K5" s="133">
        <f>INDEX('Reading+Listening'!$B$7:$B$300,2*ROW()-3)</f>
        <v>45418.357638888891</v>
      </c>
      <c r="L5" s="134" t="str">
        <f>INDEX('Reading+Listening'!$C$7:$C$300,2*ROW()-3)</f>
        <v>T22</v>
      </c>
    </row>
    <row r="6" ht="14.25">
      <c r="A6" s="129">
        <f>INDEX('Reading+Listening'!$M$7:$M$300,2*ROW()-3)</f>
        <v>20.800000000000001</v>
      </c>
      <c r="B6" s="130">
        <f>INDEX('Reading+Listening'!$N$7:$N$300,2*ROW()-3)</f>
        <v>21.176470588235297</v>
      </c>
      <c r="C6" s="131">
        <f>INDEX('Reading+Listening'!$I$7:$I$300,2*ROW()-3)</f>
        <v>20.666666666666664</v>
      </c>
      <c r="D6" s="131">
        <f>INDEX('Reading+Listening'!$J$7:$J$300,2*ROW()-3)</f>
        <v>22.058823529411768</v>
      </c>
      <c r="E6" s="129">
        <f>INDEX('Reading+Listening'!$K$7:$K$300,2*ROW()-3)</f>
        <v>20.583333333333332</v>
      </c>
      <c r="F6" s="130">
        <f>INDEX('Reading+Listening'!$L$7:$L$300,2*ROW()-3)</f>
        <v>21.397058823529413</v>
      </c>
      <c r="G6" s="131">
        <f>INDEX('Reading+Listening'!$I$7:$I$300,2*ROW()-2)</f>
        <v>90.866666666666674</v>
      </c>
      <c r="H6" s="132">
        <f>INDEX('Reading+Listening'!$K$7:$K$300,2*ROW()-2)</f>
        <v>88.732291666666669</v>
      </c>
      <c r="I6" s="131">
        <f>INDEX('Reading+Listening'!$J$7:$J$300,2*ROW()-2)</f>
        <v>21.166666666666664</v>
      </c>
      <c r="J6" s="132">
        <f>INDEX('Reading+Listening'!$L$7:$L$300,2*ROW()-2)</f>
        <v>23.393749999999997</v>
      </c>
      <c r="K6" s="133">
        <f>INDEX('Reading+Listening'!$B$7:$B$300,2*ROW()-3)</f>
        <v>45419.440972222219</v>
      </c>
      <c r="L6" s="134" t="str">
        <f>INDEX('Reading+Listening'!$C$7:$C$300,2*ROW()-3)</f>
        <v>T23</v>
      </c>
    </row>
    <row r="7" ht="14.25">
      <c r="A7" s="135">
        <f>INDEX('Reading+Listening'!$M$7:$M$300,2*ROW()-3)</f>
        <v>21</v>
      </c>
      <c r="B7" s="136">
        <f>INDEX('Reading+Listening'!$N$7:$N$300,2*ROW()-3)</f>
        <v>21.47058823529412</v>
      </c>
      <c r="C7" s="137">
        <f>INDEX('Reading+Listening'!$I$7:$I$300,2*ROW()-3)</f>
        <v>22</v>
      </c>
      <c r="D7" s="137">
        <f>INDEX('Reading+Listening'!$J$7:$J$300,2*ROW()-3)</f>
        <v>22.941176470588232</v>
      </c>
      <c r="E7" s="135">
        <f>INDEX('Reading+Listening'!$K$7:$K$300,2*ROW()-3)</f>
        <v>21.291666666666664</v>
      </c>
      <c r="F7" s="136">
        <f>INDEX('Reading+Listening'!$L$7:$L$300,2*ROW()-3)</f>
        <v>22.169117647058822</v>
      </c>
      <c r="G7" s="137">
        <f>INDEX('Reading+Listening'!$I$7:$I$300,2*ROW()-2)</f>
        <v>72.166666666666657</v>
      </c>
      <c r="H7" s="138">
        <f>INDEX('Reading+Listening'!$K$7:$K$300,2*ROW()-2)</f>
        <v>80.449479166666663</v>
      </c>
      <c r="I7" s="137">
        <f>INDEX('Reading+Listening'!$J$7:$J$300,2*ROW()-2)</f>
        <v>19.5</v>
      </c>
      <c r="J7" s="138">
        <f>INDEX('Reading+Listening'!$L$7:$L$300,2*ROW()-2)</f>
        <v>21.446874999999999</v>
      </c>
      <c r="K7" s="133">
        <f>INDEX('Reading+Listening'!$B$7:$B$300,2*ROW()-3)</f>
        <v>45423.440972222219</v>
      </c>
      <c r="L7" s="134" t="str">
        <f>INDEX('Reading+Listening'!$C$7:$C$300,2*ROW()-3)</f>
        <v>T26</v>
      </c>
    </row>
    <row r="8" ht="14.25">
      <c r="A8" s="129">
        <f>INDEX('Reading+Listening'!$M$7:$M$300,2*ROW()-3)</f>
        <v>21.428571428571427</v>
      </c>
      <c r="B8" s="130">
        <f>INDEX('Reading+Listening'!$N$7:$N$300,2*ROW()-3)</f>
        <v>21.176470588235297</v>
      </c>
      <c r="C8" s="131">
        <f>INDEX('Reading+Listening'!$I$7:$I$300,2*ROW()-3)</f>
        <v>24.000000000000004</v>
      </c>
      <c r="D8" s="131">
        <f>INDEX('Reading+Listening'!$J$7:$J$300,2*ROW()-3)</f>
        <v>19.411764705882351</v>
      </c>
      <c r="E8" s="129">
        <f>INDEX('Reading+Listening'!$K$7:$K$300,2*ROW()-3)</f>
        <v>22.645833333333336</v>
      </c>
      <c r="F8" s="130">
        <f>INDEX('Reading+Listening'!$L$7:$L$300,2*ROW()-3)</f>
        <v>20.790441176470587</v>
      </c>
      <c r="G8" s="131">
        <f>INDEX('Reading+Listening'!$I$7:$I$300,2*ROW()-2)</f>
        <v>87.400000000000006</v>
      </c>
      <c r="H8" s="132">
        <f>INDEX('Reading+Listening'!$K$7:$K$300,2*ROW()-2)</f>
        <v>83.924739583333334</v>
      </c>
      <c r="I8" s="131">
        <f>INDEX('Reading+Listening'!$J$7:$J$300,2*ROW()-2)</f>
        <v>25.700000000000003</v>
      </c>
      <c r="J8" s="132">
        <f>INDEX('Reading+Listening'!$L$7:$L$300,2*ROW()-2)</f>
        <v>23.573437500000001</v>
      </c>
      <c r="K8" s="133">
        <f>INDEX('Reading+Listening'!$B$7:$B$300,2*ROW()-3)</f>
        <v>45439.475694444445</v>
      </c>
      <c r="L8" s="134" t="str">
        <f>INDEX('Reading+Listening'!$C$7:$C$300,2*ROW()-3)</f>
        <v>T24</v>
      </c>
    </row>
    <row r="9" ht="14.25">
      <c r="A9" s="135">
        <f>INDEX('Reading+Listening'!$M$7:$M$300,2*ROW()-3)</f>
        <v>21.666666666666668</v>
      </c>
      <c r="B9" s="136">
        <f>INDEX('Reading+Listening'!$N$7:$N$300,2*ROW()-3)</f>
        <v>21.617647058823529</v>
      </c>
      <c r="C9" s="137">
        <f>INDEX('Reading+Listening'!$I$7:$I$300,2*ROW()-3)</f>
        <v>23.333333333333332</v>
      </c>
      <c r="D9" s="137">
        <f>INDEX('Reading+Listening'!$J$7:$J$300,2*ROW()-3)</f>
        <v>24.705882352941174</v>
      </c>
      <c r="E9" s="135">
        <f>INDEX('Reading+Listening'!$K$7:$K$300,2*ROW()-3)</f>
        <v>22.989583333333336</v>
      </c>
      <c r="F9" s="136">
        <f>INDEX('Reading+Listening'!$L$7:$L$300,2*ROW()-3)</f>
        <v>22.74816176470588</v>
      </c>
      <c r="G9" s="137">
        <f>INDEX('Reading+Listening'!$I$7:$I$300,2*ROW()-2)</f>
        <v>76.75</v>
      </c>
      <c r="H9" s="138">
        <f>INDEX('Reading+Listening'!$K$7:$K$300,2*ROW()-2)</f>
        <v>80.337369791666674</v>
      </c>
      <c r="I9" s="137">
        <f>INDEX('Reading+Listening'!$J$7:$J$300,2*ROW()-2)</f>
        <v>19.833333333333336</v>
      </c>
      <c r="J9" s="138">
        <f>INDEX('Reading+Listening'!$L$7:$L$300,2*ROW()-2)</f>
        <v>21.70338541666667</v>
      </c>
      <c r="K9" s="133">
        <f>INDEX('Reading+Listening'!$B$7:$B$300,2*ROW()-3)</f>
        <v>45444.392361111109</v>
      </c>
      <c r="L9" s="134" t="str">
        <f>INDEX('Reading+Listening'!$C$7:$C$300,2*ROW()-3)</f>
        <v>T27</v>
      </c>
    </row>
    <row r="10" ht="14.25">
      <c r="A10" s="129">
        <f>INDEX('Reading+Listening'!$M$7:$M$300,2*ROW()-3)</f>
        <v>21.851851851851855</v>
      </c>
      <c r="B10" s="130">
        <f>INDEX('Reading+Listening'!$N$7:$N$300,2*ROW()-3)</f>
        <v>22.058823529411764</v>
      </c>
      <c r="C10" s="131">
        <f>INDEX('Reading+Listening'!$I$7:$I$300,2*ROW()-3)</f>
        <v>23.333333333333332</v>
      </c>
      <c r="D10" s="131">
        <f>INDEX('Reading+Listening'!$J$7:$J$300,2*ROW()-3)</f>
        <v>25.588235294117645</v>
      </c>
      <c r="E10" s="129">
        <f>INDEX('Reading+Listening'!$K$7:$K$300,2*ROW()-3)</f>
        <v>23.161458333333336</v>
      </c>
      <c r="F10" s="130">
        <f>INDEX('Reading+Listening'!$L$7:$L$300,2*ROW()-3)</f>
        <v>24.168198529411761</v>
      </c>
      <c r="G10" s="131">
        <f>INDEX('Reading+Listening'!$I$7:$I$300,2*ROW()-2)</f>
        <v>70.783333333333331</v>
      </c>
      <c r="H10" s="132">
        <f>INDEX('Reading+Listening'!$K$7:$K$300,2*ROW()-2)</f>
        <v>75.560351562500003</v>
      </c>
      <c r="I10" s="131">
        <f>INDEX('Reading+Listening'!$J$7:$J$300,2*ROW()-2)</f>
        <v>19.816666666666666</v>
      </c>
      <c r="J10" s="132">
        <f>INDEX('Reading+Listening'!$L$7:$L$300,2*ROW()-2)</f>
        <v>20.76002604166667</v>
      </c>
      <c r="K10" s="133">
        <f>INDEX('Reading+Listening'!$B$7:$B$300,2*ROW()-3)</f>
        <v>45445.392361111109</v>
      </c>
      <c r="L10" s="134" t="str">
        <f>INDEX('Reading+Listening'!$C$7:$C$300,2*ROW()-3)</f>
        <v>T28</v>
      </c>
    </row>
    <row r="11" ht="14.25">
      <c r="A11" s="135">
        <f>INDEX('Reading+Listening'!$M$7:$M$300,2*ROW()-3)</f>
        <v>22.200000000000003</v>
      </c>
      <c r="B11" s="136">
        <f>INDEX('Reading+Listening'!$N$7:$N$300,2*ROW()-3)</f>
        <v>22.676470588235293</v>
      </c>
      <c r="C11" s="137">
        <f>INDEX('Reading+Listening'!$I$7:$I$300,2*ROW()-3)</f>
        <v>25.333333333333332</v>
      </c>
      <c r="D11" s="137">
        <f>INDEX('Reading+Listening'!$J$7:$J$300,2*ROW()-3)</f>
        <v>28.235294117647058</v>
      </c>
      <c r="E11" s="135">
        <f>INDEX('Reading+Listening'!$K$7:$K$300,2*ROW()-3)</f>
        <v>24.247395833333336</v>
      </c>
      <c r="F11" s="136">
        <f>INDEX('Reading+Listening'!$L$7:$L$300,2*ROW()-3)</f>
        <v>26.201746323529409</v>
      </c>
      <c r="G11" s="137">
        <f>INDEX('Reading+Listening'!$I$7:$I$300,2*ROW()-2)</f>
        <v>69.349999999999994</v>
      </c>
      <c r="H11" s="138">
        <f>INDEX('Reading+Listening'!$K$7:$K$300,2*ROW()-2)</f>
        <v>72.455175781250006</v>
      </c>
      <c r="I11" s="137">
        <f>INDEX('Reading+Listening'!$J$7:$J$300,2*ROW()-2)</f>
        <v>24.233333333333334</v>
      </c>
      <c r="J11" s="138">
        <f>INDEX('Reading+Listening'!$L$7:$L$300,2*ROW()-2)</f>
        <v>22.496679687500002</v>
      </c>
      <c r="K11" s="133">
        <f>INDEX('Reading+Listening'!$B$7:$B$300,2*ROW()-3)</f>
        <v>45446.382638888892</v>
      </c>
      <c r="L11" s="134" t="str">
        <f>INDEX('Reading+Listening'!$C$7:$C$300,2*ROW()-3)</f>
        <v>T29</v>
      </c>
    </row>
    <row r="12" ht="14.25">
      <c r="A12" s="129">
        <f>INDEX('Reading+Listening'!$M$7:$M$300,2*ROW()-3)</f>
        <v>22.72727272727273</v>
      </c>
      <c r="B12" s="130">
        <f>INDEX('Reading+Listening'!$N$7:$N$300,2*ROW()-3)</f>
        <v>23.101604278074863</v>
      </c>
      <c r="C12" s="131">
        <f>INDEX('Reading+Listening'!$I$7:$I$300,2*ROW()-3)</f>
        <v>27.999999999999996</v>
      </c>
      <c r="D12" s="131">
        <f>INDEX('Reading+Listening'!$J$7:$J$300,2*ROW()-3)</f>
        <v>27.352941176470587</v>
      </c>
      <c r="E12" s="129">
        <f>INDEX('Reading+Listening'!$K$7:$K$300,2*ROW()-3)</f>
        <v>26.123697916666664</v>
      </c>
      <c r="F12" s="130">
        <f>INDEX('Reading+Listening'!$L$7:$L$300,2*ROW()-3)</f>
        <v>26.77734375</v>
      </c>
      <c r="G12" s="131">
        <f>INDEX('Reading+Listening'!$I$7:$I$300,2*ROW()-2)</f>
        <v>67.633333333333326</v>
      </c>
      <c r="H12" s="132">
        <f>INDEX('Reading+Listening'!$K$7:$K$300,2*ROW()-2)</f>
        <v>70.044254557291666</v>
      </c>
      <c r="I12" s="131">
        <f>INDEX('Reading+Listening'!$J$7:$J$300,2*ROW()-2)</f>
        <v>18.033333333333331</v>
      </c>
      <c r="J12" s="132">
        <f>INDEX('Reading+Listening'!$L$7:$L$300,2*ROW()-2)</f>
        <v>20.265006510416669</v>
      </c>
      <c r="K12" s="133">
        <f>INDEX('Reading+Listening'!$B$7:$B$300,2*ROW()-3)</f>
        <v>45447.757638888892</v>
      </c>
      <c r="L12" s="134" t="str">
        <f>INDEX('Reading+Listening'!$C$7:$C$300,2*ROW()-3)</f>
        <v>T30</v>
      </c>
    </row>
    <row r="13" ht="14.25">
      <c r="A13" s="135">
        <f>INDEX('Reading+Listening'!$M$7:$M$300,2*ROW()-3)</f>
        <v>23.111111111111114</v>
      </c>
      <c r="B13" s="136">
        <f>INDEX('Reading+Listening'!$N$7:$N$300,2*ROW()-3)</f>
        <v>22.941176470588232</v>
      </c>
      <c r="C13" s="137">
        <f>INDEX('Reading+Listening'!$I$7:$I$300,2*ROW()-3)</f>
        <v>27.333333333333332</v>
      </c>
      <c r="D13" s="137">
        <f>INDEX('Reading+Listening'!$J$7:$J$300,2*ROW()-3)</f>
        <v>21.176470588235297</v>
      </c>
      <c r="E13" s="135">
        <f>INDEX('Reading+Listening'!$K$7:$K$300,2*ROW()-3)</f>
        <v>26.728515625</v>
      </c>
      <c r="F13" s="136">
        <f>INDEX('Reading+Listening'!$L$7:$L$300,2*ROW()-3)</f>
        <v>23.976907169117649</v>
      </c>
      <c r="G13" s="137">
        <f>INDEX('Reading+Listening'!$I$7:$I$300,2*ROW()-2)</f>
        <v>69.933333333333337</v>
      </c>
      <c r="H13" s="138">
        <f>INDEX('Reading+Listening'!$K$7:$K$300,2*ROW()-2)</f>
        <v>69.988793945312494</v>
      </c>
      <c r="I13" s="137">
        <f>INDEX('Reading+Listening'!$J$7:$J$300,2*ROW()-2)</f>
        <v>25.033333333333331</v>
      </c>
      <c r="J13" s="138">
        <f>INDEX('Reading+Listening'!$L$7:$L$300,2*ROW()-2)</f>
        <v>22.649169921875</v>
      </c>
      <c r="K13" s="133">
        <f>INDEX('Reading+Listening'!$B$7:$B$300,2*ROW()-3)</f>
        <v>45450.757638888892</v>
      </c>
      <c r="L13" s="134" t="str">
        <f>INDEX('Reading+Listening'!$C$7:$C$300,2*ROW()-3)</f>
        <v>T31</v>
      </c>
    </row>
    <row r="14" ht="14.25">
      <c r="A14" s="129">
        <f>INDEX('Reading+Listening'!$M$7:$M$300,2*ROW()-3)</f>
        <v>23.333333333333336</v>
      </c>
      <c r="B14" s="130">
        <f>INDEX('Reading+Listening'!$N$7:$N$300,2*ROW()-3)</f>
        <v>22.873303167420811</v>
      </c>
      <c r="C14" s="131">
        <f>INDEX('Reading+Listening'!$I$7:$I$300,2*ROW()-3)</f>
        <v>26</v>
      </c>
      <c r="D14" s="131">
        <f>INDEX('Reading+Listening'!$J$7:$J$300,2*ROW()-3)</f>
        <v>22.058823529411768</v>
      </c>
      <c r="E14" s="129">
        <f>INDEX('Reading+Listening'!$K$7:$K$300,2*ROW()-3)</f>
        <v>26.3642578125</v>
      </c>
      <c r="F14" s="130">
        <f>INDEX('Reading+Listening'!$L$7:$L$300,2*ROW()-3)</f>
        <v>23.01786534926471</v>
      </c>
      <c r="G14" s="131">
        <f>INDEX('Reading+Listening'!$I$7:$I$300,2*ROW()-2)</f>
        <v>82.466666666666669</v>
      </c>
      <c r="H14" s="132">
        <f>INDEX('Reading+Listening'!$K$7:$K$300,2*ROW()-2)</f>
        <v>76.227730305989581</v>
      </c>
      <c r="I14" s="131">
        <f>INDEX('Reading+Listening'!$J$7:$J$300,2*ROW()-2)</f>
        <v>23.916666666666664</v>
      </c>
      <c r="J14" s="132">
        <f>INDEX('Reading+Listening'!$L$7:$L$300,2*ROW()-2)</f>
        <v>23.282918294270832</v>
      </c>
      <c r="K14" s="133">
        <f>INDEX('Reading+Listening'!$B$7:$B$300,2*ROW()-3)</f>
        <v>45455.757638888892</v>
      </c>
      <c r="L14" s="134" t="str">
        <f>INDEX('Reading+Listening'!$C$7:$C$300,2*ROW()-3)</f>
        <v>T32</v>
      </c>
    </row>
    <row r="15" ht="14.25">
      <c r="A15" s="135">
        <f>INDEX('Reading+Listening'!$M$7:$M$300,2*ROW()-3)</f>
        <v>23.428571428571434</v>
      </c>
      <c r="B15" s="136">
        <f>INDEX('Reading+Listening'!$N$7:$N$300,2*ROW()-3)</f>
        <v>22.8781512605042</v>
      </c>
      <c r="C15" s="137">
        <f>INDEX('Reading+Listening'!$I$7:$I$300,2*ROW()-3)</f>
        <v>24.666666666666668</v>
      </c>
      <c r="D15" s="137">
        <f>INDEX('Reading+Listening'!$J$7:$J$300,2*ROW()-3)</f>
        <v>22.941176470588232</v>
      </c>
      <c r="E15" s="135">
        <f>INDEX('Reading+Listening'!$K$7:$K$300,2*ROW()-3)</f>
        <v>25.515462239583336</v>
      </c>
      <c r="F15" s="136">
        <f>INDEX('Reading+Listening'!$L$7:$L$300,2*ROW()-3)</f>
        <v>22.979520909926471</v>
      </c>
      <c r="G15" s="137">
        <f>INDEX('Reading+Listening'!$I$7:$I$300,2*ROW()-2)</f>
        <v>90.683333333333337</v>
      </c>
      <c r="H15" s="138">
        <f>INDEX('Reading+Listening'!$K$7:$K$300,2*ROW()-2)</f>
        <v>83.455531819661459</v>
      </c>
      <c r="I15" s="137">
        <f>INDEX('Reading+Listening'!$J$7:$J$300,2*ROW()-2)</f>
        <v>23.883333333333333</v>
      </c>
      <c r="J15" s="138">
        <f>INDEX('Reading+Listening'!$L$7:$L$300,2*ROW()-2)</f>
        <v>23.583125813802084</v>
      </c>
      <c r="K15" s="133">
        <f>INDEX('Reading+Listening'!$B$7:$B$300,2*ROW()-3)</f>
        <v>45456.757638888892</v>
      </c>
      <c r="L15" s="134" t="str">
        <f>INDEX('Reading+Listening'!$C$7:$C$300,2*ROW()-3)</f>
        <v>T33</v>
      </c>
    </row>
    <row r="16" ht="14.25">
      <c r="A16" s="129">
        <f>INDEX('Reading+Listening'!$M$7:$M$300,2*ROW()-3)</f>
        <v>23.644444444444449</v>
      </c>
      <c r="B16" s="130">
        <f>INDEX('Reading+Listening'!$N$7:$N$300,2*ROW()-3)</f>
        <v>22.882352941176467</v>
      </c>
      <c r="C16" s="131">
        <f>INDEX('Reading+Listening'!$I$7:$I$300,2*ROW()-3)</f>
        <v>26.666666666666668</v>
      </c>
      <c r="D16" s="131">
        <f>INDEX('Reading+Listening'!$J$7:$J$300,2*ROW()-3)</f>
        <v>22.941176470588232</v>
      </c>
      <c r="E16" s="129">
        <f>INDEX('Reading+Listening'!$K$7:$K$300,2*ROW()-3)</f>
        <v>26.091064453125</v>
      </c>
      <c r="F16" s="130">
        <f>INDEX('Reading+Listening'!$L$7:$L$300,2*ROW()-3)</f>
        <v>22.960348690257351</v>
      </c>
      <c r="G16" s="131">
        <f>INDEX('Reading+Listening'!$I$7:$I$300,2*ROW()-2)</f>
        <v>72.383333333333326</v>
      </c>
      <c r="H16" s="132">
        <f>INDEX('Reading+Listening'!$K$7:$K$300,2*ROW()-2)</f>
        <v>77.9194325764974</v>
      </c>
      <c r="I16" s="131">
        <f>INDEX('Reading+Listening'!$J$7:$J$300,2*ROW()-2)</f>
        <v>20.699999999999999</v>
      </c>
      <c r="J16" s="132">
        <f>INDEX('Reading+Listening'!$L$7:$L$300,2*ROW()-2)</f>
        <v>22.141562906901044</v>
      </c>
      <c r="K16" s="133">
        <f>INDEX('Reading+Listening'!$B$7:$B$300,2*ROW()-3)</f>
        <v>45460.757638888892</v>
      </c>
      <c r="L16" s="134" t="str">
        <f>INDEX('Reading+Listening'!$C$7:$C$300,2*ROW()-3)</f>
        <v>T34</v>
      </c>
    </row>
    <row r="17" ht="14.25">
      <c r="A17" s="135">
        <f>INDEX('Reading+Listening'!$M$7:$M$300,2*ROW()-3)</f>
        <v>23.750000000000004</v>
      </c>
      <c r="B17" s="136">
        <f>INDEX('Reading+Listening'!$N$7:$N$300,2*ROW()-3)</f>
        <v>22.941176470588232</v>
      </c>
      <c r="C17" s="137">
        <f>INDEX('Reading+Listening'!$I$7:$I$300,2*ROW()-3)</f>
        <v>25.333333333333332</v>
      </c>
      <c r="D17" s="137">
        <f>INDEX('Reading+Listening'!$J$7:$J$300,2*ROW()-3)</f>
        <v>23.823529411764707</v>
      </c>
      <c r="E17" s="135">
        <f>INDEX('Reading+Listening'!$K$7:$K$300,2*ROW()-3)</f>
        <v>25.712198893229164</v>
      </c>
      <c r="F17" s="136">
        <f>INDEX('Reading+Listening'!$L$7:$L$300,2*ROW()-3)</f>
        <v>23.391939051011029</v>
      </c>
      <c r="G17" s="137">
        <f>INDEX('Reading+Listening'!$I$7:$I$300,2*ROW()-2)</f>
        <v>64.833333333333343</v>
      </c>
      <c r="H17" s="138">
        <f>INDEX('Reading+Listening'!$K$7:$K$300,2*ROW()-2)</f>
        <v>71.376382954915371</v>
      </c>
      <c r="I17" s="137">
        <f>INDEX('Reading+Listening'!$J$7:$J$300,2*ROW()-2)</f>
        <v>21.866666666666667</v>
      </c>
      <c r="J17" s="138">
        <f>INDEX('Reading+Listening'!$L$7:$L$300,2*ROW()-2)</f>
        <v>22.004114786783855</v>
      </c>
      <c r="K17" s="133">
        <f>INDEX('Reading+Listening'!$B$7:$B$300,2*ROW()-3)</f>
        <v>45461.882638888892</v>
      </c>
      <c r="L17" s="134" t="str">
        <f>INDEX('Reading+Listening'!$C$7:$C$300,2*ROW()-3)</f>
        <v>T35</v>
      </c>
    </row>
    <row r="18" ht="14.25">
      <c r="A18" s="129">
        <f>INDEX('Reading+Listening'!$M$7:$M$300,2*ROW()-3)</f>
        <v>23.647058823529417</v>
      </c>
      <c r="B18" s="130">
        <f>INDEX('Reading+Listening'!$N$7:$N$300,2*ROW()-3)</f>
        <v>23.044982698961935</v>
      </c>
      <c r="C18" s="131">
        <f>INDEX('Reading+Listening'!$I$7:$I$300,2*ROW()-3)</f>
        <v>22</v>
      </c>
      <c r="D18" s="131">
        <f>INDEX('Reading+Listening'!$J$7:$J$300,2*ROW()-3)</f>
        <v>24.705882352941174</v>
      </c>
      <c r="E18" s="129">
        <f>INDEX('Reading+Listening'!$K$7:$K$300,2*ROW()-3)</f>
        <v>23.856099446614582</v>
      </c>
      <c r="F18" s="130">
        <f>INDEX('Reading+Listening'!$L$7:$L$300,2*ROW()-3)</f>
        <v>24.048910701976101</v>
      </c>
      <c r="G18" s="131">
        <f>INDEX('Reading+Listening'!$I$7:$I$300,2*ROW()-2)</f>
        <v>50.5</v>
      </c>
      <c r="H18" s="132">
        <f>INDEX('Reading+Listening'!$K$7:$K$300,2*ROW()-2)</f>
        <v>60.938191477457686</v>
      </c>
      <c r="I18" s="131">
        <f>INDEX('Reading+Listening'!$J$7:$J$300,2*ROW()-2)</f>
        <v>15.616666666666667</v>
      </c>
      <c r="J18" s="132">
        <f>INDEX('Reading+Listening'!$L$7:$L$300,2*ROW()-2)</f>
        <v>18.810390726725259</v>
      </c>
      <c r="K18" s="133">
        <f>INDEX('Reading+Listening'!$B$7:$B$300,2*ROW()-3)</f>
        <v>45478.674305555556</v>
      </c>
      <c r="L18" s="134" t="str">
        <f>INDEX('Reading+Listening'!$C$7:$C$300,2*ROW()-3)</f>
        <v>T36</v>
      </c>
    </row>
    <row r="19" ht="14.25">
      <c r="A19" s="135">
        <f>INDEX('Reading+Listening'!$M$7:$M$300,2*ROW()-3)</f>
        <v>23.81481481481482</v>
      </c>
      <c r="B19" s="136">
        <f>INDEX('Reading+Listening'!$N$7:$N$300,2*ROW()-3)</f>
        <v>23.186274509803916</v>
      </c>
      <c r="C19" s="137">
        <f>INDEX('Reading+Listening'!$I$7:$I$300,2*ROW()-3)</f>
        <v>26.666666666666668</v>
      </c>
      <c r="D19" s="137">
        <f>INDEX('Reading+Listening'!$J$7:$J$300,2*ROW()-3)</f>
        <v>25.588235294117645</v>
      </c>
      <c r="E19" s="135">
        <f>INDEX('Reading+Listening'!$K$7:$K$300,2*ROW()-3)</f>
        <v>25.261383056640625</v>
      </c>
      <c r="F19" s="136">
        <f>INDEX('Reading+Listening'!$L$7:$L$300,2*ROW()-3)</f>
        <v>24.818572998046875</v>
      </c>
      <c r="G19" s="137">
        <f>INDEX('Reading+Listening'!$I$7:$I$300,2*ROW()-2)</f>
        <v>51.883333333333326</v>
      </c>
      <c r="H19" s="138">
        <f>INDEX('Reading+Listening'!$K$7:$K$300,2*ROW()-2)</f>
        <v>56.410762405395502</v>
      </c>
      <c r="I19" s="137">
        <f>INDEX('Reading+Listening'!$J$7:$J$300,2*ROW()-2)</f>
        <v>19.43333333333333</v>
      </c>
      <c r="J19" s="138">
        <f>INDEX('Reading+Listening'!$L$7:$L$300,2*ROW()-2)</f>
        <v>19.121862030029295</v>
      </c>
      <c r="K19" s="133">
        <f>INDEX('Reading+Listening'!$B$7:$B$300,2*ROW()-3)</f>
        <v>45481.674305555556</v>
      </c>
      <c r="L19" s="134" t="str">
        <f>INDEX('Reading+Listening'!$C$7:$C$300,2*ROW()-3)</f>
        <v>T37</v>
      </c>
    </row>
    <row r="20" ht="14.25">
      <c r="A20" s="129">
        <f>INDEX('Reading+Listening'!$M$7:$M$300,2*ROW()-3)</f>
        <v>23.859649122807024</v>
      </c>
      <c r="B20" s="130">
        <f>INDEX('Reading+Listening'!$N$7:$N$300,2*ROW()-3)</f>
        <v>23.312693498452006</v>
      </c>
      <c r="C20" s="131">
        <f>INDEX('Reading+Listening'!$I$7:$I$300,2*ROW()-3)</f>
        <v>24.666666666666668</v>
      </c>
      <c r="D20" s="131">
        <f>INDEX('Reading+Listening'!$J$7:$J$300,2*ROW()-3)</f>
        <v>25.588235294117645</v>
      </c>
      <c r="E20" s="129">
        <f>INDEX('Reading+Listening'!$K$7:$K$300,2*ROW()-3)</f>
        <v>24.964024861653648</v>
      </c>
      <c r="F20" s="130">
        <f>INDEX('Reading+Listening'!$L$7:$L$300,2*ROW()-3)</f>
        <v>25.20340414608226</v>
      </c>
      <c r="G20" s="131">
        <f>INDEX('Reading+Listening'!$I$7:$I$300,2*ROW()-2)</f>
        <v>57.133333333333326</v>
      </c>
      <c r="H20" s="132">
        <f>INDEX('Reading+Listening'!$K$7:$K$300,2*ROW()-2)</f>
        <v>56.772047869364414</v>
      </c>
      <c r="I20" s="131">
        <f>INDEX('Reading+Listening'!$J$7:$J$300,2*ROW()-2)</f>
        <v>19.949999999999999</v>
      </c>
      <c r="J20" s="132">
        <f>INDEX('Reading+Listening'!$L$7:$L$300,2*ROW()-2)</f>
        <v>19.535931015014647</v>
      </c>
      <c r="K20" s="133">
        <f>INDEX('Reading+Listening'!$B$7:$B$300,2*ROW()-3)</f>
        <v>45484.674305555556</v>
      </c>
      <c r="L20" s="134" t="str">
        <f>INDEX('Reading+Listening'!$C$7:$C$300,2*ROW()-3)</f>
        <v>T38</v>
      </c>
    </row>
    <row r="21" ht="14.25">
      <c r="A21" s="139">
        <f>INDEX('Reading+Listening'!$M$7:$M$300,2*ROW()-3)</f>
        <v>23.866666666666671</v>
      </c>
      <c r="B21" s="140">
        <f>INDEX('Reading+Listening'!$N$7:$N$300,2*ROW()-3)</f>
        <v>23.514705882352935</v>
      </c>
      <c r="C21" s="141">
        <f>INDEX('Reading+Listening'!$I$7:$I$300,2*ROW()-3)</f>
        <v>23.999999999999996</v>
      </c>
      <c r="D21" s="141">
        <f>INDEX('Reading+Listening'!$J$7:$J$300,2*ROW()-3)</f>
        <v>27.352941176470587</v>
      </c>
      <c r="E21" s="139">
        <f>INDEX('Reading+Listening'!$K$7:$K$300,2*ROW()-3)</f>
        <v>24.482012430826821</v>
      </c>
      <c r="F21" s="140">
        <f>INDEX('Reading+Listening'!$L$7:$L$300,2*ROW()-3)</f>
        <v>26.278172661276422</v>
      </c>
      <c r="G21" s="141">
        <f>INDEX('Reading+Listening'!$I$7:$I$300,2*ROW()-2)</f>
        <v>60.349999999999994</v>
      </c>
      <c r="H21" s="142">
        <f>INDEX('Reading+Listening'!$K$7:$K$300,2*ROW()-2)</f>
        <v>58.561023934682204</v>
      </c>
      <c r="I21" s="141">
        <f>INDEX('Reading+Listening'!$J$7:$J$300,2*ROW()-2)</f>
        <v>20.550000000000001</v>
      </c>
      <c r="J21" s="142">
        <f>INDEX('Reading+Listening'!$L$7:$L$300,2*ROW()-2)</f>
        <v>20.042965507507326</v>
      </c>
      <c r="K21" s="133">
        <f>INDEX('Reading+Listening'!$B$7:$B$300,2*ROW()-3)</f>
        <v>45486.674305555556</v>
      </c>
      <c r="L21" s="134" t="str">
        <f>INDEX('Reading+Listening'!$C$7:$C$300,2*ROW()-3)</f>
        <v>T43</v>
      </c>
    </row>
    <row r="22" ht="14.25">
      <c r="A22" s="68"/>
      <c r="B22" s="68"/>
      <c r="C22" s="68"/>
      <c r="D22" s="68"/>
      <c r="E22" s="68"/>
      <c r="F22" s="68"/>
    </row>
    <row r="23" ht="14.25">
      <c r="A23" s="68"/>
      <c r="B23" s="68"/>
      <c r="C23" s="68">
        <f>AVERAGE(C15:C21)</f>
        <v>24.857142857142858</v>
      </c>
      <c r="D23" s="68">
        <f>AVERAGE(D15:D21)</f>
        <v>24.705882352941178</v>
      </c>
      <c r="E23" s="68"/>
      <c r="F23" s="68"/>
    </row>
    <row r="24" ht="14.25">
      <c r="A24" s="68"/>
      <c r="B24" s="68"/>
      <c r="C24" s="68"/>
      <c r="D24" s="68"/>
      <c r="E24" s="68"/>
      <c r="F24" s="68"/>
    </row>
    <row r="25" ht="14.25">
      <c r="A25" s="68"/>
      <c r="B25" s="68"/>
      <c r="C25" s="68"/>
      <c r="D25" s="68"/>
      <c r="E25" s="68"/>
      <c r="F25" s="68"/>
    </row>
    <row r="26" ht="14.25">
      <c r="A26" s="68"/>
      <c r="B26" s="68"/>
      <c r="C26" s="68"/>
      <c r="D26" s="68"/>
      <c r="E26" s="68"/>
      <c r="F26" s="68"/>
    </row>
    <row r="27" ht="14.25">
      <c r="A27" s="68"/>
      <c r="B27" s="68"/>
      <c r="C27" s="68"/>
      <c r="D27" s="68"/>
      <c r="E27" s="68"/>
      <c r="F27" s="68"/>
    </row>
    <row r="28" ht="14.25">
      <c r="A28" s="68"/>
      <c r="B28" s="68"/>
      <c r="C28" s="68"/>
      <c r="D28" s="68"/>
      <c r="E28" s="68"/>
      <c r="F28" s="68"/>
    </row>
    <row r="29" ht="14.25">
      <c r="A29" s="68"/>
      <c r="B29" s="68"/>
      <c r="C29" s="68"/>
      <c r="D29" s="68"/>
      <c r="E29" s="68"/>
      <c r="F29" s="68"/>
    </row>
    <row r="30" ht="14.25">
      <c r="A30" s="68"/>
      <c r="B30" s="68"/>
      <c r="C30" s="68"/>
      <c r="D30" s="68"/>
      <c r="E30" s="68"/>
      <c r="F30" s="68"/>
    </row>
    <row r="31" ht="14.25">
      <c r="A31" s="68"/>
      <c r="B31" s="68"/>
      <c r="C31" s="68"/>
      <c r="D31" s="68"/>
      <c r="E31" s="68"/>
      <c r="F31" s="68"/>
    </row>
    <row r="32" ht="14.25">
      <c r="A32" s="68"/>
      <c r="B32" s="68"/>
      <c r="C32" s="68"/>
      <c r="D32" s="68"/>
      <c r="E32" s="68"/>
      <c r="F32" s="68"/>
    </row>
    <row r="33" ht="14.25">
      <c r="A33" s="68"/>
      <c r="B33" s="68"/>
      <c r="C33" s="68"/>
      <c r="D33" s="68"/>
      <c r="E33" s="68"/>
      <c r="F33" s="68"/>
    </row>
    <row r="34" ht="14.25">
      <c r="A34" s="68"/>
      <c r="B34" s="68"/>
      <c r="C34" s="68"/>
      <c r="D34" s="68"/>
      <c r="E34" s="68"/>
      <c r="F34" s="68"/>
    </row>
    <row r="35" ht="14.25">
      <c r="A35" s="68"/>
      <c r="B35" s="68"/>
      <c r="C35" s="68"/>
      <c r="D35" s="68"/>
      <c r="E35" s="68"/>
      <c r="F35" s="68"/>
    </row>
    <row r="36" ht="14.25">
      <c r="A36" s="68"/>
      <c r="B36" s="68"/>
      <c r="C36" s="68"/>
      <c r="D36" s="68"/>
      <c r="E36" s="68"/>
      <c r="F36" s="68"/>
    </row>
    <row r="37" ht="14.25">
      <c r="A37" s="68"/>
      <c r="B37" s="68"/>
      <c r="C37" s="68"/>
      <c r="D37" s="68"/>
      <c r="E37" s="68"/>
      <c r="F37" s="68"/>
    </row>
    <row r="38" ht="14.25">
      <c r="A38" s="68"/>
      <c r="B38" s="68"/>
      <c r="C38" s="68"/>
      <c r="D38" s="68"/>
      <c r="E38" s="68"/>
      <c r="F38" s="68"/>
    </row>
    <row r="39" ht="14.25">
      <c r="A39" s="68"/>
      <c r="B39" s="68"/>
      <c r="C39" s="68"/>
      <c r="D39" s="68"/>
      <c r="E39" s="68"/>
      <c r="F39" s="68"/>
    </row>
    <row r="40" ht="14.25">
      <c r="A40" s="68"/>
      <c r="B40" s="68"/>
      <c r="C40" s="68"/>
      <c r="D40" s="68"/>
      <c r="E40" s="68"/>
      <c r="F40" s="68"/>
    </row>
    <row r="41" ht="14.25">
      <c r="A41" s="68"/>
      <c r="B41" s="68"/>
      <c r="C41" s="68"/>
      <c r="D41" s="68"/>
      <c r="E41" s="68"/>
      <c r="F41" s="68"/>
    </row>
    <row r="42" ht="14.25">
      <c r="A42" s="68"/>
      <c r="B42" s="68"/>
      <c r="C42" s="68"/>
      <c r="D42" s="68"/>
      <c r="E42" s="68"/>
      <c r="F42" s="68"/>
    </row>
    <row r="43" ht="14.25">
      <c r="A43" s="68"/>
      <c r="B43" s="68"/>
      <c r="C43" s="68"/>
      <c r="D43" s="68"/>
      <c r="E43" s="68"/>
      <c r="F43" s="68"/>
    </row>
    <row r="44" ht="14.25">
      <c r="A44" s="68"/>
      <c r="B44" s="68"/>
      <c r="C44" s="68"/>
      <c r="D44" s="68"/>
      <c r="E44" s="68"/>
      <c r="F44" s="68"/>
    </row>
    <row r="45" ht="14.25">
      <c r="A45" s="68"/>
      <c r="B45" s="68"/>
      <c r="C45" s="68"/>
      <c r="D45" s="68"/>
      <c r="E45" s="68"/>
      <c r="F45" s="68"/>
    </row>
    <row r="46" ht="14.25">
      <c r="A46" s="68"/>
      <c r="B46" s="68"/>
      <c r="C46" s="68"/>
      <c r="D46" s="68"/>
      <c r="E46" s="68"/>
      <c r="F46" s="68"/>
    </row>
    <row r="47" ht="14.25">
      <c r="A47" s="68"/>
      <c r="B47" s="68"/>
      <c r="C47" s="68"/>
      <c r="D47" s="68"/>
      <c r="E47" s="68"/>
      <c r="F47" s="68"/>
    </row>
    <row r="48" ht="14.25">
      <c r="A48" s="68"/>
      <c r="B48" s="68"/>
      <c r="C48" s="68"/>
      <c r="D48" s="68"/>
      <c r="E48" s="68"/>
      <c r="F48" s="68"/>
    </row>
    <row r="49" ht="14.25">
      <c r="A49" s="68"/>
      <c r="B49" s="68"/>
      <c r="C49" s="68"/>
      <c r="D49" s="68"/>
      <c r="E49" s="68"/>
      <c r="F49" s="68"/>
    </row>
    <row r="50" ht="14.25">
      <c r="A50" s="68"/>
      <c r="B50" s="68"/>
      <c r="C50" s="68"/>
      <c r="D50" s="68"/>
      <c r="E50" s="68"/>
      <c r="F50" s="68"/>
    </row>
    <row r="51" ht="14.25">
      <c r="A51" s="68"/>
      <c r="B51" s="68"/>
      <c r="C51" s="68"/>
      <c r="D51" s="68"/>
      <c r="E51" s="68"/>
      <c r="F51" s="68"/>
    </row>
    <row r="52" ht="14.25">
      <c r="A52" s="68"/>
      <c r="B52" s="68"/>
      <c r="C52" s="68"/>
      <c r="D52" s="68"/>
      <c r="E52" s="68"/>
      <c r="F52" s="68"/>
    </row>
    <row r="53" ht="14.25">
      <c r="A53" s="68"/>
      <c r="B53" s="68"/>
      <c r="C53" s="68"/>
      <c r="D53" s="68"/>
      <c r="E53" s="68"/>
      <c r="F53" s="68"/>
    </row>
    <row r="54" ht="14.25">
      <c r="A54" s="68"/>
      <c r="B54" s="68"/>
      <c r="C54" s="68"/>
      <c r="D54" s="68"/>
      <c r="E54" s="68"/>
      <c r="F54" s="68"/>
    </row>
    <row r="55" ht="14.25">
      <c r="A55" s="68"/>
      <c r="B55" s="68"/>
      <c r="C55" s="68"/>
      <c r="D55" s="68"/>
      <c r="E55" s="68"/>
      <c r="F55" s="68"/>
    </row>
    <row r="56" ht="14.25">
      <c r="A56" s="68"/>
      <c r="B56" s="68"/>
      <c r="C56" s="68"/>
      <c r="D56" s="68"/>
      <c r="E56" s="68"/>
      <c r="F56" s="68"/>
    </row>
    <row r="57" ht="14.25">
      <c r="A57" s="68"/>
      <c r="B57" s="68"/>
      <c r="C57" s="68"/>
      <c r="D57" s="68"/>
      <c r="E57" s="68"/>
      <c r="F57" s="68"/>
    </row>
    <row r="58" ht="14.25">
      <c r="A58" s="68"/>
      <c r="B58" s="68"/>
      <c r="C58" s="68"/>
      <c r="D58" s="68"/>
      <c r="E58" s="68"/>
      <c r="F58" s="68"/>
    </row>
    <row r="59" ht="14.25">
      <c r="A59" s="68"/>
      <c r="B59" s="68"/>
      <c r="C59" s="68"/>
      <c r="D59" s="68"/>
      <c r="E59" s="68"/>
      <c r="F59" s="68"/>
    </row>
    <row r="60" ht="14.25">
      <c r="A60" s="68"/>
      <c r="B60" s="68"/>
      <c r="C60" s="68"/>
      <c r="D60" s="68"/>
      <c r="E60" s="68"/>
      <c r="F60" s="68"/>
    </row>
    <row r="61" ht="14.25">
      <c r="A61" s="68"/>
      <c r="B61" s="68"/>
      <c r="C61" s="68"/>
      <c r="D61" s="68"/>
      <c r="E61" s="68"/>
      <c r="F61" s="68"/>
    </row>
    <row r="62" ht="14.25">
      <c r="A62" s="68"/>
      <c r="B62" s="68"/>
      <c r="C62" s="68"/>
      <c r="D62" s="68"/>
      <c r="E62" s="68"/>
      <c r="F62" s="68"/>
    </row>
    <row r="63" ht="14.25">
      <c r="A63" s="68"/>
      <c r="B63" s="68"/>
      <c r="C63" s="68"/>
      <c r="D63" s="68"/>
      <c r="E63" s="68"/>
      <c r="F63" s="68"/>
    </row>
    <row r="64" ht="14.25">
      <c r="A64" s="68"/>
      <c r="B64" s="68"/>
      <c r="C64" s="68"/>
      <c r="D64" s="68"/>
      <c r="E64" s="68"/>
      <c r="F64" s="68"/>
    </row>
    <row r="65" ht="14.25">
      <c r="A65" s="68"/>
      <c r="B65" s="68"/>
      <c r="C65" s="68"/>
      <c r="D65" s="68"/>
      <c r="E65" s="68"/>
      <c r="F65" s="68"/>
    </row>
    <row r="66" ht="14.25">
      <c r="A66" s="68"/>
      <c r="B66" s="68"/>
      <c r="C66" s="68"/>
      <c r="D66" s="68"/>
      <c r="E66" s="68"/>
      <c r="F66" s="68"/>
    </row>
    <row r="67" ht="14.25">
      <c r="A67" s="68"/>
      <c r="B67" s="68"/>
      <c r="C67" s="68"/>
      <c r="D67" s="68"/>
      <c r="E67" s="68"/>
      <c r="F67" s="68"/>
    </row>
    <row r="68" ht="14.25">
      <c r="A68" s="68"/>
      <c r="B68" s="68"/>
      <c r="C68" s="68"/>
      <c r="D68" s="68"/>
      <c r="E68" s="68"/>
      <c r="F68" s="68"/>
    </row>
    <row r="69" ht="14.25">
      <c r="A69" s="68"/>
      <c r="B69" s="68"/>
      <c r="C69" s="68"/>
      <c r="D69" s="68"/>
      <c r="E69" s="68"/>
      <c r="F69" s="68"/>
    </row>
    <row r="70" ht="14.25">
      <c r="A70" s="68"/>
      <c r="B70" s="68"/>
      <c r="C70" s="68"/>
      <c r="D70" s="68"/>
      <c r="E70" s="68"/>
      <c r="F70" s="68"/>
    </row>
    <row r="71" ht="14.25">
      <c r="A71" s="68"/>
      <c r="B71" s="68"/>
      <c r="C71" s="68"/>
      <c r="D71" s="68"/>
      <c r="E71" s="68"/>
      <c r="F71" s="68"/>
    </row>
    <row r="72" ht="14.25">
      <c r="A72" s="68"/>
      <c r="B72" s="68"/>
      <c r="C72" s="68"/>
      <c r="D72" s="68"/>
      <c r="E72" s="68"/>
      <c r="F72" s="68"/>
    </row>
    <row r="73" ht="14.25">
      <c r="A73" s="68"/>
      <c r="B73" s="68"/>
      <c r="C73" s="68"/>
      <c r="D73" s="68"/>
      <c r="E73" s="68"/>
      <c r="F73" s="68"/>
    </row>
    <row r="74" ht="14.25">
      <c r="A74" s="68"/>
      <c r="B74" s="68"/>
      <c r="C74" s="68"/>
      <c r="D74" s="68"/>
      <c r="E74" s="68"/>
      <c r="F74" s="68"/>
    </row>
    <row r="75" ht="14.25">
      <c r="A75" s="68"/>
      <c r="B75" s="68"/>
      <c r="C75" s="68"/>
      <c r="D75" s="68"/>
      <c r="E75" s="68"/>
      <c r="F75" s="68"/>
    </row>
    <row r="76" ht="14.25">
      <c r="A76" s="68"/>
      <c r="B76" s="68"/>
      <c r="C76" s="68"/>
      <c r="D76" s="68"/>
      <c r="E76" s="68"/>
      <c r="F76" s="68"/>
    </row>
    <row r="77" ht="14.25">
      <c r="A77" s="68"/>
      <c r="B77" s="68"/>
      <c r="C77" s="68"/>
      <c r="D77" s="68"/>
      <c r="E77" s="68"/>
      <c r="F77" s="68"/>
    </row>
    <row r="78" ht="14.25">
      <c r="A78" s="68"/>
      <c r="B78" s="68"/>
      <c r="C78" s="68"/>
      <c r="D78" s="68"/>
      <c r="E78" s="68"/>
      <c r="F78" s="68"/>
    </row>
    <row r="79" ht="14.25">
      <c r="A79" s="68"/>
      <c r="B79" s="68"/>
      <c r="C79" s="68"/>
      <c r="D79" s="68"/>
      <c r="E79" s="68"/>
      <c r="F79" s="68"/>
    </row>
    <row r="80" ht="14.25">
      <c r="A80" s="68"/>
      <c r="B80" s="68"/>
      <c r="C80" s="68"/>
      <c r="D80" s="68"/>
      <c r="E80" s="68"/>
      <c r="F80" s="68"/>
    </row>
    <row r="81" ht="14.25">
      <c r="A81" s="68"/>
      <c r="B81" s="68"/>
      <c r="C81" s="68"/>
      <c r="D81" s="68"/>
      <c r="E81" s="68"/>
      <c r="F81" s="68"/>
    </row>
    <row r="82" ht="14.25">
      <c r="A82" s="68"/>
      <c r="B82" s="68"/>
      <c r="C82" s="68"/>
      <c r="D82" s="68"/>
      <c r="E82" s="68"/>
      <c r="F82" s="68"/>
    </row>
    <row r="83" ht="14.25">
      <c r="A83" s="68"/>
      <c r="B83" s="68"/>
      <c r="C83" s="68"/>
      <c r="D83" s="68"/>
      <c r="E83" s="68"/>
      <c r="F83" s="68"/>
    </row>
    <row r="84" ht="14.25">
      <c r="A84" s="68"/>
      <c r="B84" s="68"/>
      <c r="C84" s="68"/>
      <c r="D84" s="68"/>
      <c r="E84" s="68"/>
      <c r="F84" s="68"/>
    </row>
    <row r="85" ht="14.25">
      <c r="A85" s="68"/>
      <c r="B85" s="68"/>
      <c r="C85" s="68"/>
      <c r="D85" s="68"/>
      <c r="E85" s="68"/>
      <c r="F85" s="68"/>
    </row>
    <row r="86" ht="14.25">
      <c r="A86" s="68"/>
      <c r="B86" s="68"/>
      <c r="C86" s="68"/>
      <c r="D86" s="68"/>
      <c r="E86" s="68"/>
      <c r="F86" s="68"/>
    </row>
    <row r="87" ht="14.25">
      <c r="A87" s="68"/>
      <c r="B87" s="68"/>
      <c r="C87" s="68"/>
      <c r="D87" s="68"/>
      <c r="E87" s="68"/>
      <c r="F87" s="68"/>
    </row>
    <row r="88" ht="14.25">
      <c r="A88" s="68"/>
      <c r="B88" s="68"/>
      <c r="C88" s="68"/>
      <c r="D88" s="68"/>
      <c r="E88" s="68"/>
      <c r="F88" s="68"/>
    </row>
    <row r="89" ht="14.25">
      <c r="A89" s="68"/>
      <c r="B89" s="68"/>
      <c r="C89" s="68"/>
      <c r="D89" s="68"/>
      <c r="E89" s="68"/>
      <c r="F89" s="68"/>
    </row>
    <row r="90" ht="14.25">
      <c r="A90" s="68"/>
      <c r="B90" s="68"/>
      <c r="C90" s="68"/>
      <c r="D90" s="68"/>
      <c r="E90" s="68"/>
      <c r="F90" s="68"/>
    </row>
    <row r="91" ht="14.25">
      <c r="A91" s="68"/>
      <c r="B91" s="68"/>
      <c r="C91" s="68"/>
      <c r="D91" s="68"/>
      <c r="E91" s="68"/>
      <c r="F91" s="68"/>
    </row>
    <row r="92" ht="14.25">
      <c r="A92" s="68"/>
      <c r="B92" s="68"/>
      <c r="C92" s="68"/>
      <c r="D92" s="68"/>
      <c r="E92" s="68"/>
      <c r="F92" s="68"/>
    </row>
    <row r="93" ht="14.25">
      <c r="A93" s="68"/>
      <c r="B93" s="68"/>
      <c r="C93" s="68"/>
      <c r="D93" s="68"/>
      <c r="E93" s="68"/>
      <c r="F93" s="68"/>
    </row>
    <row r="94" ht="14.25">
      <c r="A94" s="68"/>
      <c r="B94" s="68"/>
      <c r="C94" s="68"/>
      <c r="D94" s="68"/>
      <c r="E94" s="68"/>
      <c r="F94" s="68"/>
    </row>
    <row r="95" ht="14.25">
      <c r="A95" s="68"/>
      <c r="B95" s="68"/>
      <c r="C95" s="68"/>
      <c r="D95" s="68"/>
      <c r="E95" s="68"/>
      <c r="F95" s="68"/>
    </row>
    <row r="96" ht="14.25">
      <c r="A96" s="68"/>
      <c r="B96" s="68"/>
      <c r="C96" s="68"/>
      <c r="D96" s="68"/>
      <c r="E96" s="68"/>
      <c r="F96" s="68"/>
    </row>
    <row r="97" ht="14.25">
      <c r="A97" s="68"/>
      <c r="B97" s="68"/>
      <c r="C97" s="68"/>
      <c r="D97" s="68"/>
      <c r="E97" s="68"/>
      <c r="F97" s="68"/>
    </row>
    <row r="98" ht="14.25">
      <c r="A98" s="68"/>
      <c r="B98" s="68"/>
      <c r="C98" s="68"/>
      <c r="D98" s="68"/>
      <c r="E98" s="68"/>
      <c r="F98" s="68"/>
    </row>
    <row r="99" ht="14.25">
      <c r="A99" s="68"/>
      <c r="B99" s="68"/>
      <c r="C99" s="68"/>
      <c r="D99" s="68"/>
      <c r="E99" s="68"/>
      <c r="F99" s="68"/>
    </row>
    <row r="100" ht="14.25">
      <c r="A100" s="68"/>
      <c r="B100" s="68"/>
      <c r="C100" s="68"/>
      <c r="D100" s="68"/>
      <c r="E100" s="68"/>
      <c r="F100" s="68"/>
    </row>
    <row r="101" ht="14.25">
      <c r="A101" s="68"/>
      <c r="B101" s="68"/>
      <c r="C101" s="68"/>
      <c r="D101" s="68"/>
      <c r="E101" s="68"/>
      <c r="F101" s="68"/>
    </row>
    <row r="102" ht="14.25">
      <c r="A102" s="68"/>
      <c r="B102" s="68"/>
      <c r="C102" s="68"/>
      <c r="D102" s="68"/>
      <c r="E102" s="68"/>
      <c r="F102" s="68"/>
    </row>
    <row r="103" ht="14.25">
      <c r="A103" s="68"/>
      <c r="B103" s="68"/>
      <c r="C103" s="68"/>
      <c r="D103" s="68"/>
      <c r="E103" s="68"/>
      <c r="F103" s="68"/>
    </row>
    <row r="104" ht="14.25">
      <c r="A104" s="68"/>
      <c r="B104" s="68"/>
      <c r="C104" s="68"/>
      <c r="D104" s="68"/>
      <c r="E104" s="68"/>
      <c r="F104" s="68"/>
    </row>
    <row r="105" ht="14.25">
      <c r="A105" s="68"/>
      <c r="B105" s="68"/>
      <c r="C105" s="68"/>
      <c r="D105" s="68"/>
      <c r="E105" s="68"/>
      <c r="F105" s="68"/>
    </row>
    <row r="106" ht="14.25">
      <c r="A106" s="68"/>
      <c r="B106" s="68"/>
      <c r="C106" s="68"/>
      <c r="D106" s="68"/>
      <c r="E106" s="68"/>
      <c r="F106" s="68"/>
    </row>
    <row r="107" ht="14.25">
      <c r="A107" s="68"/>
      <c r="B107" s="68"/>
      <c r="C107" s="68"/>
      <c r="D107" s="68"/>
      <c r="E107" s="68"/>
      <c r="F107" s="68"/>
    </row>
    <row r="108" ht="14.25">
      <c r="A108" s="68"/>
      <c r="B108" s="68"/>
      <c r="C108" s="68"/>
      <c r="D108" s="68"/>
      <c r="E108" s="68"/>
      <c r="F108" s="68"/>
    </row>
    <row r="109" ht="14.25">
      <c r="A109" s="68"/>
      <c r="B109" s="68"/>
      <c r="C109" s="68"/>
      <c r="D109" s="68"/>
      <c r="E109" s="68"/>
      <c r="F109" s="68"/>
    </row>
    <row r="110" ht="14.25">
      <c r="A110" s="68"/>
      <c r="B110" s="68"/>
      <c r="C110" s="68"/>
      <c r="D110" s="68"/>
      <c r="E110" s="68"/>
      <c r="F110" s="68"/>
    </row>
    <row r="111" ht="14.25">
      <c r="A111" s="68"/>
      <c r="B111" s="68"/>
      <c r="C111" s="68"/>
      <c r="D111" s="68"/>
      <c r="E111" s="68"/>
      <c r="F111" s="68"/>
    </row>
    <row r="112" ht="14.25">
      <c r="A112" s="68"/>
      <c r="B112" s="68"/>
      <c r="C112" s="68"/>
      <c r="D112" s="68"/>
      <c r="E112" s="68"/>
      <c r="F112" s="68"/>
    </row>
    <row r="113" ht="14.25">
      <c r="A113" s="68"/>
      <c r="B113" s="68"/>
      <c r="C113" s="68"/>
      <c r="D113" s="68"/>
      <c r="E113" s="68"/>
      <c r="F113" s="68"/>
    </row>
    <row r="114" ht="14.25">
      <c r="A114" s="68"/>
      <c r="B114" s="68"/>
      <c r="C114" s="68"/>
      <c r="D114" s="68"/>
      <c r="E114" s="68"/>
      <c r="F114" s="68"/>
    </row>
    <row r="115" ht="14.25">
      <c r="A115" s="68"/>
      <c r="B115" s="68"/>
      <c r="C115" s="68"/>
      <c r="D115" s="68"/>
      <c r="E115" s="68"/>
      <c r="F115" s="68"/>
    </row>
    <row r="116" ht="14.25">
      <c r="A116" s="68"/>
      <c r="B116" s="68"/>
      <c r="C116" s="68"/>
      <c r="D116" s="68"/>
      <c r="E116" s="68"/>
      <c r="F116" s="68"/>
    </row>
    <row r="117" ht="14.25">
      <c r="A117" s="68"/>
      <c r="B117" s="68"/>
      <c r="C117" s="68"/>
      <c r="D117" s="68"/>
      <c r="E117" s="68"/>
      <c r="F117" s="68"/>
    </row>
    <row r="118" ht="14.25">
      <c r="A118" s="68"/>
      <c r="B118" s="68"/>
      <c r="C118" s="68"/>
      <c r="D118" s="68"/>
      <c r="E118" s="68"/>
      <c r="F118" s="68"/>
    </row>
    <row r="119" ht="14.25">
      <c r="A119" s="68"/>
      <c r="B119" s="68"/>
      <c r="C119" s="68"/>
      <c r="D119" s="68"/>
      <c r="E119" s="68"/>
      <c r="F119" s="68"/>
    </row>
    <row r="120" ht="14.25">
      <c r="A120" s="68"/>
      <c r="B120" s="68"/>
      <c r="C120" s="68"/>
      <c r="D120" s="68"/>
      <c r="E120" s="68"/>
      <c r="F120" s="68"/>
    </row>
    <row r="121" ht="14.25">
      <c r="A121" s="68"/>
      <c r="B121" s="68"/>
      <c r="C121" s="68"/>
      <c r="D121" s="68"/>
      <c r="E121" s="68"/>
      <c r="F121" s="68"/>
    </row>
    <row r="122" ht="14.25">
      <c r="A122" s="68"/>
      <c r="B122" s="68"/>
      <c r="C122" s="68"/>
      <c r="D122" s="68"/>
      <c r="E122" s="68"/>
      <c r="F122" s="68"/>
    </row>
    <row r="123" ht="14.25">
      <c r="A123" s="68"/>
      <c r="B123" s="68"/>
      <c r="C123" s="68"/>
      <c r="D123" s="68"/>
      <c r="E123" s="68"/>
      <c r="F123" s="68"/>
    </row>
    <row r="124" ht="14.25">
      <c r="A124" s="68"/>
      <c r="B124" s="68"/>
      <c r="C124" s="68"/>
      <c r="D124" s="68"/>
      <c r="E124" s="68"/>
      <c r="F124" s="68"/>
    </row>
    <row r="125" ht="14.25">
      <c r="A125" s="68"/>
      <c r="B125" s="68"/>
      <c r="C125" s="68"/>
      <c r="D125" s="68"/>
      <c r="E125" s="68"/>
      <c r="F125" s="68"/>
    </row>
    <row r="126" ht="14.25">
      <c r="A126" s="68"/>
      <c r="B126" s="68"/>
      <c r="C126" s="68"/>
      <c r="D126" s="68"/>
      <c r="E126" s="68"/>
      <c r="F126" s="68"/>
    </row>
    <row r="127" ht="14.25">
      <c r="A127" s="68"/>
      <c r="B127" s="68"/>
      <c r="C127" s="68"/>
      <c r="D127" s="68"/>
      <c r="E127" s="68"/>
      <c r="F127" s="68"/>
    </row>
    <row r="128" ht="14.25">
      <c r="A128" s="68"/>
      <c r="B128" s="68"/>
      <c r="C128" s="68"/>
      <c r="D128" s="68"/>
      <c r="E128" s="68"/>
      <c r="F128" s="68"/>
    </row>
    <row r="129" ht="14.25">
      <c r="A129" s="68"/>
      <c r="B129" s="68"/>
      <c r="C129" s="68"/>
      <c r="D129" s="68"/>
      <c r="E129" s="68"/>
      <c r="F129" s="68"/>
    </row>
    <row r="130" ht="14.25">
      <c r="A130" s="68"/>
      <c r="B130" s="68"/>
      <c r="C130" s="68"/>
      <c r="D130" s="68"/>
      <c r="E130" s="68"/>
      <c r="F130" s="68"/>
    </row>
    <row r="131" ht="14.25">
      <c r="A131" s="68"/>
      <c r="B131" s="68"/>
      <c r="C131" s="68"/>
      <c r="D131" s="68"/>
      <c r="E131" s="68"/>
      <c r="F131" s="68"/>
    </row>
    <row r="132" ht="14.25">
      <c r="A132" s="68"/>
      <c r="B132" s="68"/>
      <c r="C132" s="68"/>
      <c r="D132" s="68"/>
      <c r="E132" s="68"/>
      <c r="F132" s="68"/>
    </row>
    <row r="133" ht="14.25">
      <c r="A133" s="68"/>
      <c r="B133" s="68"/>
      <c r="C133" s="68"/>
      <c r="D133" s="68"/>
      <c r="E133" s="68"/>
      <c r="F133" s="68"/>
    </row>
    <row r="134" ht="14.25">
      <c r="A134" s="68"/>
      <c r="B134" s="68"/>
      <c r="C134" s="68"/>
      <c r="D134" s="68"/>
      <c r="E134" s="68"/>
      <c r="F134" s="68"/>
    </row>
    <row r="135" ht="14.25">
      <c r="A135" s="68"/>
      <c r="B135" s="68"/>
      <c r="C135" s="68"/>
      <c r="D135" s="68"/>
      <c r="E135" s="68"/>
      <c r="F135" s="68"/>
    </row>
    <row r="136" ht="14.25">
      <c r="A136" s="68"/>
      <c r="B136" s="68"/>
      <c r="C136" s="68"/>
      <c r="D136" s="68"/>
      <c r="E136" s="68"/>
      <c r="F136" s="68"/>
    </row>
    <row r="137" ht="14.25">
      <c r="A137" s="68"/>
      <c r="B137" s="68"/>
      <c r="C137" s="68"/>
      <c r="D137" s="68"/>
      <c r="E137" s="68"/>
      <c r="F137" s="68"/>
    </row>
    <row r="138" ht="14.25">
      <c r="A138" s="68"/>
      <c r="B138" s="68"/>
      <c r="C138" s="68"/>
      <c r="D138" s="68"/>
      <c r="E138" s="68"/>
      <c r="F138" s="68"/>
    </row>
    <row r="139" ht="14.25">
      <c r="A139" s="68"/>
      <c r="B139" s="68"/>
      <c r="C139" s="68"/>
      <c r="D139" s="68"/>
      <c r="E139" s="68"/>
      <c r="F139" s="68"/>
    </row>
    <row r="140" ht="14.25">
      <c r="A140" s="68"/>
      <c r="B140" s="68"/>
      <c r="C140" s="68"/>
      <c r="D140" s="68"/>
      <c r="E140" s="68"/>
      <c r="F140" s="68"/>
    </row>
    <row r="141" ht="14.25">
      <c r="A141" s="68"/>
      <c r="B141" s="68"/>
      <c r="C141" s="68"/>
      <c r="D141" s="68"/>
      <c r="E141" s="68"/>
      <c r="F141" s="68"/>
    </row>
    <row r="142" ht="14.25">
      <c r="A142" s="68"/>
      <c r="B142" s="6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44</cp:revision>
  <dcterms:modified xsi:type="dcterms:W3CDTF">2024-10-01T16:51:59Z</dcterms:modified>
</cp:coreProperties>
</file>