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3"/>
  </bookViews>
  <sheets>
    <sheet name="Reading+Listening" sheetId="1" state="visible" r:id="rId1"/>
    <sheet name="Reading" sheetId="2" state="visible" r:id="rId2"/>
    <sheet name="Listening" sheetId="3" state="visible" r:id="rId3"/>
    <sheet name="Plots" sheetId="4" state="visible" r:id="rId4"/>
    <sheet name="Calculator" sheetId="5" state="visible" r:id="rId5"/>
  </sheets>
  <calcPr refMode="A1" iterate="0" iterateCount="100" iterateDelta="0.0001"/>
</workbook>
</file>

<file path=xl/sharedStrings.xml><?xml version="1.0" encoding="utf-8"?>
<sst xmlns="http://schemas.openxmlformats.org/spreadsheetml/2006/main" count="119" uniqueCount="119">
  <si>
    <t>date-hour</t>
  </si>
  <si>
    <t>N#/T#</t>
  </si>
  <si>
    <t>crct/total</t>
  </si>
  <si>
    <t>alpha*new</t>
  </si>
  <si>
    <t>R-alpha</t>
  </si>
  <si>
    <t>L-alpha</t>
  </si>
  <si>
    <t xml:space="preserve">error sum</t>
  </si>
  <si>
    <t>time(min)</t>
  </si>
  <si>
    <t>score</t>
  </si>
  <si>
    <t xml:space="preserve">error average</t>
  </si>
  <si>
    <t>time</t>
  </si>
  <si>
    <t>error</t>
  </si>
  <si>
    <t>Index</t>
  </si>
  <si>
    <t>Date</t>
  </si>
  <si>
    <t>TPO/NEO</t>
  </si>
  <si>
    <t>Reading</t>
  </si>
  <si>
    <t>Listening</t>
  </si>
  <si>
    <t>Average</t>
  </si>
  <si>
    <t>Overall-Average</t>
  </si>
  <si>
    <t>Mean</t>
  </si>
  <si>
    <t>RQtype-average</t>
  </si>
  <si>
    <t>LQtype-average</t>
  </si>
  <si>
    <t>R</t>
  </si>
  <si>
    <t>L</t>
  </si>
  <si>
    <t>P1</t>
  </si>
  <si>
    <t>P2</t>
  </si>
  <si>
    <t>P3</t>
  </si>
  <si>
    <t>Set1</t>
  </si>
  <si>
    <t>Set2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</si>
  <si>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</si>
  <si>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</si>
  <si>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</si>
  <si>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</si>
  <si>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</si>
  <si>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</si>
  <si>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</si>
  <si>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</si>
  <si>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</si>
  <si>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</si>
  <si>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</si>
  <si>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</si>
  <si>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</si>
  <si>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</si>
  <si>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</si>
  <si>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</si>
  <si>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</si>
  <si>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</si>
  <si>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</si>
  <si>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</si>
  <si>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</si>
  <si>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</si>
  <si>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</si>
  <si>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</si>
  <si>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</si>
  <si>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</si>
  <si>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sleepy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</si>
  <si>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</si>
  <si>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</si>
  <si>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</si>
  <si>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</si>
  <si>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</si>
  <si>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</si>
  <si>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</si>
  <si>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</si>
  <si>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</si>
  <si>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</si>
  <si>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</si>
  <si>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</si>
  <si>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</si>
  <si>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</si>
  <si>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</si>
  <si>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</si>
  <si>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</si>
  <si>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</si>
  <si>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</si>
  <si>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</si>
  <si>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</si>
  <si>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</si>
  <si>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</si>
  <si>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</si>
  <si>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</si>
  <si>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</si>
  <si>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</si>
  <si>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</si>
  <si>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</si>
  <si>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T43</t>
  </si>
  <si>
    <t>#lecture/conversation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</si>
  <si>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</si>
  <si>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</si>
  <si>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</si>
  <si>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</si>
  <si>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</si>
  <si>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</si>
  <si>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</si>
  <si>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</si>
  <si>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</si>
  <si>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</si>
  <si>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</si>
  <si>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t>Mean-R</t>
  </si>
  <si>
    <t>Mean-L</t>
  </si>
  <si>
    <t>R-MA</t>
  </si>
  <si>
    <t>L-MA</t>
  </si>
  <si>
    <t>Time-R</t>
  </si>
  <si>
    <t>Time-R-MA</t>
  </si>
  <si>
    <t>Time-L</t>
  </si>
  <si>
    <t>Time-L-MA</t>
  </si>
  <si>
    <t>TPO-NEO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</si>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</sst>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m/dd;@"/>
  </numFmts>
  <fonts count="20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i/>
      <sz val="11.000000"/>
      <color rgb="FF7F7F7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b/>
      <sz val="12.000000"/>
      <color theme="1"/>
      <name val="Calibri"/>
    </font>
    <font>
      <sz val="9.000000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b/>
      <sz val="12.000000"/>
      <color theme="2" tint="-0.249977111117893"/>
      <name val="Calibri"/>
    </font>
    <font>
      <sz val="9.000000"/>
      <color theme="1" tint="0.499984740745262"/>
      <name val="Calibri"/>
    </font>
    <font>
      <sz val="10.000000"/>
      <name val="Courier New"/>
    </font>
    <font>
      <b/>
      <sz val="10.000000"/>
      <color rgb="FF3F3F3F"/>
      <name val="Calibri"/>
      <scheme val="minor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5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3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4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  <xf fontId="5" fillId="7" borderId="0" numFmtId="0" applyNumberFormat="0" applyFont="1" applyFill="0" applyBorder="0"/>
  </cellStyleXfs>
  <cellXfs count="177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6" fillId="0" borderId="3" numFmtId="0" xfId="0" applyFont="1" applyBorder="1" applyAlignment="1" applyProtection="0">
      <alignment horizontal="center" vertical="center"/>
      <protection hidden="0" locked="1"/>
    </xf>
    <xf fontId="6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7" fillId="0" borderId="2" numFmtId="0" xfId="0" applyFont="1" applyBorder="1" applyAlignment="1" applyProtection="0">
      <alignment horizontal="center"/>
      <protection hidden="0" locked="1"/>
    </xf>
    <xf fontId="7" fillId="0" borderId="3" numFmtId="0" xfId="0" applyFont="1" applyBorder="1" applyAlignment="1" applyProtection="0">
      <alignment horizontal="center"/>
      <protection hidden="0" locked="1"/>
    </xf>
    <xf fontId="7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6" fillId="0" borderId="7" numFmtId="0" xfId="0" applyFont="1" applyBorder="1" applyAlignment="1" applyProtection="0">
      <alignment horizontal="center" vertical="center"/>
      <protection hidden="0" locked="1"/>
    </xf>
    <xf fontId="6" fillId="0" borderId="8" numFmtId="0" xfId="0" applyFont="1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0" fillId="8" borderId="11" numFmtId="14" xfId="0" applyNumberFormat="1" applyFill="1" applyBorder="1" applyAlignment="1" applyProtection="0">
      <alignment horizontal="center" vertical="center"/>
      <protection hidden="0" locked="1"/>
    </xf>
    <xf fontId="0" fillId="8" borderId="11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8" borderId="3" numFmtId="2" xfId="0" applyNumberFormat="1" applyFill="1" applyBorder="1" applyAlignment="1" applyProtection="0">
      <alignment horizontal="center"/>
      <protection hidden="0" locked="1"/>
    </xf>
    <xf fontId="0" fillId="8" borderId="10" numFmtId="2" xfId="0" applyNumberFormat="1" applyFill="1" applyBorder="1" applyAlignment="1" applyProtection="0">
      <alignment horizontal="center"/>
      <protection hidden="0" locked="1"/>
    </xf>
    <xf fontId="8" fillId="8" borderId="2" numFmtId="2" xfId="0" applyNumberFormat="1" applyFont="1" applyFill="1" applyBorder="1" applyAlignment="1" applyProtection="0">
      <alignment horizontal="center"/>
      <protection hidden="0" locked="1"/>
    </xf>
    <xf fontId="8" fillId="8" borderId="0" numFmtId="2" xfId="0" applyNumberFormat="1" applyFont="1" applyFill="1" applyAlignment="1" applyProtection="0">
      <alignment horizontal="center"/>
      <protection hidden="0" locked="1"/>
    </xf>
    <xf fontId="0" fillId="8" borderId="2" numFmtId="2" xfId="0" applyNumberFormat="1" applyFill="1" applyBorder="1" applyAlignment="1" applyProtection="0">
      <alignment horizontal="center"/>
      <protection hidden="0" locked="1"/>
    </xf>
    <xf fontId="0" fillId="8" borderId="4" numFmtId="2" xfId="0" applyNumberFormat="1" applyFill="1" applyBorder="1" applyAlignment="1" applyProtection="0">
      <alignment horizontal="center"/>
      <protection hidden="0" locked="1"/>
    </xf>
    <xf fontId="9" fillId="0" borderId="2" numFmtId="2" xfId="0" applyNumberFormat="1" applyFont="1" applyBorder="1" applyAlignment="1" applyProtection="0">
      <alignment horizontal="center"/>
      <protection hidden="0" locked="1"/>
    </xf>
    <xf fontId="9" fillId="0" borderId="3" numFmtId="2" xfId="0" applyNumberFormat="1" applyFont="1" applyBorder="1" applyAlignment="1" applyProtection="0">
      <alignment horizontal="center"/>
      <protection hidden="0" locked="1"/>
    </xf>
    <xf fontId="9" fillId="0" borderId="4" numFmtId="2" xfId="0" applyNumberFormat="1" applyFont="1" applyBorder="1" applyAlignment="1" applyProtection="0">
      <alignment horizontal="center"/>
      <protection hidden="0" locked="1"/>
    </xf>
    <xf fontId="0" fillId="8" borderId="5" numFmtId="14" xfId="0" applyNumberFormat="1" applyFill="1" applyBorder="1" applyAlignment="1" applyProtection="0">
      <alignment horizontal="center" vertic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10" fillId="0" borderId="6" numFmtId="2" xfId="0" applyNumberFormat="1" applyFont="1" applyBorder="1" applyAlignment="1" applyProtection="0">
      <alignment horizontal="center"/>
      <protection hidden="0" locked="1"/>
    </xf>
    <xf fontId="10" fillId="0" borderId="7" numFmtId="2" xfId="0" applyNumberFormat="1" applyFont="1" applyBorder="1" applyAlignment="1" applyProtection="0">
      <alignment horizontal="center"/>
      <protection hidden="0" locked="1"/>
    </xf>
    <xf fontId="10" fillId="0" borderId="8" numFmtId="2" xfId="0" applyNumberFormat="1" applyFont="1" applyBorder="1" applyAlignment="1" applyProtection="0">
      <alignment horizontal="center"/>
      <protection hidden="0" locked="1"/>
    </xf>
    <xf fontId="11" fillId="0" borderId="7" numFmtId="2" xfId="0" applyNumberFormat="1" applyFont="1" applyBorder="1" applyAlignment="1" applyProtection="0">
      <alignment horizontal="center"/>
      <protection hidden="0" locked="1"/>
    </xf>
    <xf fontId="11" fillId="0" borderId="8" numFmtId="2" xfId="0" applyNumberFormat="1" applyFont="1" applyBorder="1" applyAlignment="1" applyProtection="0">
      <alignment horizontal="center"/>
      <protection hidden="0" locked="1"/>
    </xf>
    <xf fontId="12" fillId="0" borderId="7" numFmtId="2" xfId="0" applyNumberFormat="1" applyFont="1" applyBorder="1" applyAlignment="1" applyProtection="0">
      <alignment horizontal="center"/>
      <protection hidden="0" locked="1"/>
    </xf>
    <xf fontId="11" fillId="0" borderId="6" numFmtId="2" xfId="0" applyNumberFormat="1" applyFont="1" applyBorder="1" applyAlignment="1" applyProtection="0">
      <alignment horizontal="center"/>
      <protection hidden="0" locked="1"/>
    </xf>
    <xf fontId="13" fillId="0" borderId="9" numFmtId="0" xfId="0" applyFont="1" applyBorder="1" applyAlignment="1" applyProtection="0">
      <alignment horizontal="center"/>
      <protection hidden="0" locked="1"/>
    </xf>
    <xf fontId="13" fillId="0" borderId="0" numFmtId="0" xfId="0" applyFont="1" applyAlignment="1" applyProtection="0">
      <alignment horizontal="center"/>
      <protection hidden="0" locked="1"/>
    </xf>
    <xf fontId="13" fillId="0" borderId="10" numFmtId="0" xfId="0" applyFont="1" applyBorder="1" applyAlignment="1" applyProtection="0">
      <alignment horizontal="center"/>
      <protection hidden="0" locked="1"/>
    </xf>
    <xf fontId="13" fillId="0" borderId="7" numFmtId="0" xfId="0" applyFont="1" applyBorder="1" applyAlignment="1" applyProtection="0">
      <alignment horizontal="center"/>
      <protection hidden="0" locked="1"/>
    </xf>
    <xf fontId="13" fillId="0" borderId="8" numFmtId="0" xfId="0" applyFont="1" applyBorder="1" applyAlignment="1" applyProtection="0">
      <alignment horizontal="center"/>
      <protection hidden="0" locked="1"/>
    </xf>
    <xf fontId="9" fillId="0" borderId="3" numFmtId="0" xfId="0" applyFont="1" applyBorder="1" applyAlignment="1" applyProtection="0">
      <alignment horizontal="center"/>
      <protection hidden="0" locked="1"/>
    </xf>
    <xf fontId="9" fillId="0" borderId="4" numFmtId="0" xfId="0" applyFont="1" applyBorder="1" applyAlignment="1" applyProtection="0">
      <alignment horizontal="center"/>
      <protection hidden="0" locked="1"/>
    </xf>
    <xf fontId="13" fillId="0" borderId="6" numFmtId="0" xfId="0" applyFont="1" applyBorder="1" applyAlignment="1" applyProtection="0">
      <alignment horizontal="center"/>
      <protection hidden="0" locked="1"/>
    </xf>
    <xf fontId="9" fillId="0" borderId="9" numFmtId="2" xfId="0" applyNumberFormat="1" applyFont="1" applyBorder="1" applyAlignment="1" applyProtection="0">
      <alignment horizontal="center"/>
      <protection hidden="0" locked="1"/>
    </xf>
    <xf fontId="9" fillId="0" borderId="0" numFmtId="2" xfId="0" applyNumberFormat="1" applyFont="1" applyAlignment="1" applyProtection="0">
      <alignment horizontal="center"/>
      <protection hidden="0" locked="1"/>
    </xf>
    <xf fontId="9" fillId="0" borderId="10" numFmtId="2" xfId="0" applyNumberFormat="1" applyFont="1" applyBorder="1" applyAlignment="1" applyProtection="0">
      <alignment horizontal="center"/>
      <protection hidden="0" locked="1"/>
    </xf>
    <xf fontId="9" fillId="0" borderId="0" numFmtId="0" xfId="0" applyFont="1" applyAlignment="1" applyProtection="0">
      <alignment horizontal="center"/>
      <protection hidden="0" locked="1"/>
    </xf>
    <xf fontId="9" fillId="0" borderId="10" numFmtId="0" xfId="0" applyFont="1" applyBorder="1" applyAlignment="1" applyProtection="0">
      <alignment horizontal="center"/>
      <protection hidden="0" locked="1"/>
    </xf>
    <xf fontId="9" fillId="0" borderId="2" numFmtId="0" xfId="0" applyFont="1" applyBorder="1" applyAlignment="1" applyProtection="0">
      <alignment horizont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0" borderId="13" numFmtId="0" xfId="0" applyBorder="1" applyAlignment="1" applyProtection="0">
      <alignment horizontal="center" vertic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8" fillId="8" borderId="10" numFmtId="2" xfId="0" applyNumberFormat="1" applyFont="1" applyFill="1" applyBorder="1" applyAlignment="1" applyProtection="0">
      <alignment horizontal="center"/>
      <protection hidden="0" locked="1"/>
    </xf>
    <xf fontId="9" fillId="0" borderId="9" numFmtId="0" xfId="0" applyFont="1" applyBorder="1" applyAlignment="1" applyProtection="0">
      <alignment horizontal="center"/>
      <protection hidden="0" locked="1"/>
    </xf>
    <xf fontId="12" fillId="0" borderId="6" numFmtId="2" xfId="0" applyNumberFormat="1" applyFont="1" applyBorder="1" applyAlignment="1" applyProtection="0">
      <alignment horizontal="center"/>
      <protection hidden="0" locked="1"/>
    </xf>
    <xf fontId="12" fillId="0" borderId="8" numFmtId="2" xfId="0" applyNumberFormat="1" applyFont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8" borderId="0" numFmtId="2" xfId="0" applyNumberFormat="1" applyFill="1" applyAlignment="1" applyProtection="0">
      <alignment horizontal="center"/>
      <protection hidden="0" locked="1"/>
    </xf>
    <xf fontId="8" fillId="8" borderId="9" numFmtId="2" xfId="0" applyNumberFormat="1" applyFont="1" applyFill="1" applyBorder="1" applyAlignment="1" applyProtection="0">
      <alignment horizontal="center"/>
      <protection hidden="0" locked="1"/>
    </xf>
    <xf fontId="0" fillId="0" borderId="6" numFmtId="2" xfId="0" applyNumberFormat="1" applyBorder="1" applyAlignment="1" applyProtection="0">
      <alignment horizont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8" borderId="11" numFmtId="0" xfId="0" applyFill="1" applyBorder="1" applyAlignment="1" applyProtection="0">
      <alignment horizontal="center"/>
      <protection hidden="0" locked="1"/>
    </xf>
    <xf fontId="0" fillId="8" borderId="5" numFmtId="0" xfId="0" applyFill="1" applyBorder="1" applyAlignment="1" applyProtection="0">
      <alignment horizontal="center"/>
      <protection hidden="0" locked="1"/>
    </xf>
    <xf fontId="0" fillId="8" borderId="9" numFmtId="2" xfId="0" applyNumberFormat="1" applyFill="1" applyBorder="1" applyAlignment="1" applyProtection="0">
      <alignment horizontal="center"/>
      <protection hidden="0" locked="1"/>
    </xf>
    <xf fontId="0" fillId="9" borderId="5" numFmtId="0" xfId="0" applyFill="1" applyBorder="1" applyAlignment="1" applyProtection="0">
      <alignment horizontal="center" vertical="center"/>
      <protection hidden="0" locked="1"/>
    </xf>
    <xf fontId="0" fillId="9" borderId="11" numFmtId="0" xfId="0" applyFill="1" applyBorder="1" applyAlignment="1" applyProtection="0">
      <alignment horizontal="center" vertical="center"/>
      <protection hidden="0" locked="1"/>
    </xf>
    <xf fontId="0" fillId="9" borderId="14" numFmtId="0" xfId="0" applyFill="1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10" borderId="11" numFmtId="14" xfId="0" applyNumberFormat="1" applyFill="1" applyBorder="1" applyAlignment="1" applyProtection="0">
      <alignment horizontal="center" vertical="center"/>
      <protection hidden="0" locked="1"/>
    </xf>
    <xf fontId="0" fillId="10" borderId="11" numFmtId="0" xfId="0" applyFill="1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2" fillId="4" borderId="0" numFmtId="0" xfId="10" applyFont="1" applyFill="1" applyAlignment="1" applyProtection="0">
      <alignment horizontal="center" vertical="center"/>
      <protection hidden="0" locked="1"/>
    </xf>
    <xf fontId="0" fillId="10" borderId="5" numFmtId="14" xfId="0" applyNumberFormat="1" applyFill="1" applyBorder="1" applyAlignment="1" applyProtection="0">
      <alignment horizontal="center" vertical="center"/>
      <protection hidden="0" locked="1"/>
    </xf>
    <xf fontId="0" fillId="10" borderId="5" numFmtId="0" xfId="0" applyFill="1" applyBorder="1" applyAlignment="1" applyProtection="0">
      <alignment horizontal="center" vertic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0" borderId="15" numFmtId="0" xfId="0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10" borderId="14" numFmtId="0" xfId="0" applyFill="1" applyBorder="1" applyAlignment="1" applyProtection="0">
      <alignment horizontal="center" vertical="center"/>
      <protection hidden="0" locked="1"/>
    </xf>
    <xf fontId="3" fillId="5" borderId="7" numFmtId="0" xfId="11" applyFont="1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14" fillId="0" borderId="2" numFmtId="10" xfId="0" applyNumberFormat="1" applyFont="1" applyBorder="1" applyAlignment="1" applyProtection="0">
      <alignment horizontal="center" vertical="center"/>
      <protection hidden="0" locked="1"/>
    </xf>
    <xf fontId="14" fillId="0" borderId="4" numFmtId="0" xfId="0" applyFont="1" applyBorder="1" applyAlignment="1" applyProtection="0">
      <alignment vertical="center"/>
      <protection hidden="0" locked="1"/>
    </xf>
    <xf fontId="3" fillId="5" borderId="16" numFmtId="0" xfId="11" applyFont="1" applyFill="1" applyBorder="1" applyAlignment="1" applyProtection="0">
      <alignment horizontal="center" vertical="center"/>
      <protection hidden="0" locked="1"/>
    </xf>
    <xf fontId="2" fillId="4" borderId="15" numFmtId="0" xfId="10" applyFont="1" applyFill="1" applyBorder="1" applyAlignment="1" applyProtection="0">
      <alignment horizontal="center" vertical="center"/>
      <protection hidden="0" locked="1"/>
    </xf>
    <xf fontId="14" fillId="0" borderId="9" numFmtId="10" xfId="0" applyNumberFormat="1" applyFont="1" applyBorder="1" applyAlignment="1" applyProtection="0">
      <alignment horizontal="center" vertical="center"/>
      <protection hidden="0" locked="1"/>
    </xf>
    <xf fontId="14" fillId="0" borderId="10" numFmtId="0" xfId="0" applyFont="1" applyBorder="1" applyAlignment="1" applyProtection="0">
      <alignment vertical="center"/>
      <protection hidden="0" locked="1"/>
    </xf>
    <xf fontId="14" fillId="0" borderId="6" numFmtId="10" xfId="0" applyNumberFormat="1" applyFont="1" applyBorder="1" applyAlignment="1" applyProtection="0">
      <alignment horizontal="center" vertical="center"/>
      <protection hidden="0" locked="1"/>
    </xf>
    <xf fontId="14" fillId="0" borderId="8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2" fillId="4" borderId="14" numFmtId="0" xfId="10" applyFont="1" applyFill="1" applyBorder="1" applyAlignment="1" applyProtection="0">
      <alignment horizontal="center" vertical="center"/>
      <protection hidden="0" locked="1"/>
    </xf>
    <xf fontId="6" fillId="0" borderId="10" numFmtId="0" xfId="0" applyFont="1" applyBorder="1" applyAlignment="1" applyProtection="0">
      <alignment horizontal="center" vertical="center"/>
      <protection hidden="0" locked="1"/>
    </xf>
    <xf fontId="14" fillId="0" borderId="3" numFmtId="10" xfId="0" applyNumberFormat="1" applyFont="1" applyBorder="1" applyAlignment="1" applyProtection="0">
      <alignment horizontal="center"/>
      <protection hidden="0" locked="1"/>
    </xf>
    <xf fontId="14" fillId="0" borderId="4" numFmtId="0" xfId="0" applyFont="1" applyBorder="1" applyAlignment="1" applyProtection="0">
      <alignment horizontal="left"/>
      <protection hidden="0" locked="1"/>
    </xf>
    <xf fontId="14" fillId="0" borderId="0" numFmtId="10" xfId="0" applyNumberFormat="1" applyFont="1" applyAlignment="1" applyProtection="0">
      <alignment horizontal="center"/>
      <protection hidden="0" locked="1"/>
    </xf>
    <xf fontId="14" fillId="0" borderId="10" numFmtId="0" xfId="0" applyFont="1" applyBorder="1" applyProtection="0">
      <protection hidden="0" locked="1"/>
    </xf>
    <xf fontId="14" fillId="0" borderId="7" numFmtId="10" xfId="0" applyNumberFormat="1" applyFont="1" applyBorder="1" applyAlignment="1" applyProtection="0">
      <alignment horizontal="center"/>
      <protection hidden="0" locked="1"/>
    </xf>
    <xf fontId="14" fillId="0" borderId="8" numFmtId="0" xfId="0" applyFont="1" applyBorder="1" applyProtection="0"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14" fillId="0" borderId="0" numFmtId="0" xfId="0" applyFont="1" applyProtection="0">
      <protection hidden="0" locked="1"/>
    </xf>
    <xf fontId="6" fillId="0" borderId="11" numFmtId="0" xfId="0" applyFont="1" applyBorder="1" applyAlignment="1" applyProtection="0">
      <alignment horizontal="center" vertical="center"/>
      <protection hidden="0" locked="1"/>
    </xf>
    <xf fontId="6" fillId="0" borderId="12" numFmtId="0" xfId="0" applyFont="1" applyBorder="1" applyAlignment="1" applyProtection="0">
      <alignment horizontal="center" vertical="center"/>
      <protection hidden="0" locked="1"/>
    </xf>
    <xf fontId="6" fillId="0" borderId="13" numFmtId="0" xfId="0" applyFont="1" applyBorder="1" applyAlignment="1" applyProtection="0">
      <alignment horizontal="center" vertical="center"/>
      <protection hidden="0" locked="1"/>
    </xf>
    <xf fontId="5" fillId="6" borderId="11" numFmtId="0" xfId="13" applyFont="1" applyFill="1" applyBorder="1" applyAlignment="1" applyProtection="0">
      <alignment horizontal="center"/>
      <protection hidden="0" locked="1"/>
    </xf>
    <xf fontId="5" fillId="0" borderId="11" numFmtId="0" xfId="13" applyFont="1" applyBorder="1" applyAlignment="1" applyProtection="0">
      <alignment horizontal="center"/>
      <protection hidden="0" locked="1"/>
    </xf>
    <xf fontId="5" fillId="0" borderId="5" numFmtId="0" xfId="13" applyFont="1" applyBorder="1" applyAlignment="1" applyProtection="0">
      <alignment horizontal="center"/>
      <protection hidden="0" locked="1"/>
    </xf>
    <xf fontId="15" fillId="6" borderId="14" numFmtId="2" xfId="12" applyNumberFormat="1" applyFont="1" applyFill="1" applyBorder="1" applyAlignment="1" applyProtection="0">
      <alignment horizontal="center"/>
      <protection hidden="0" locked="1"/>
    </xf>
    <xf fontId="15" fillId="6" borderId="15" numFmtId="2" xfId="12" applyNumberFormat="1" applyFont="1" applyFill="1" applyBorder="1" applyAlignment="1" applyProtection="0">
      <alignment horizontal="center"/>
      <protection hidden="0" locked="1"/>
    </xf>
    <xf fontId="7" fillId="0" borderId="16" numFmtId="2" xfId="0" applyNumberFormat="1" applyFont="1" applyBorder="1" applyAlignment="1" applyProtection="0">
      <alignment horizontal="center"/>
      <protection hidden="0" locked="1"/>
    </xf>
    <xf fontId="7" fillId="0" borderId="15" numFmtId="2" xfId="0" applyNumberFormat="1" applyFont="1" applyBorder="1" applyAlignment="1" applyProtection="0">
      <alignment horizontal="center"/>
      <protection hidden="0" locked="1"/>
    </xf>
    <xf fontId="7" fillId="0" borderId="15" numFmtId="164" xfId="0" applyNumberFormat="1" applyFont="1" applyBorder="1" applyAlignment="1" applyProtection="0">
      <alignment horizontal="center"/>
      <protection hidden="0" locked="1"/>
    </xf>
    <xf fontId="7" fillId="0" borderId="5" numFmtId="0" xfId="0" applyFont="1" applyBorder="1" applyAlignment="1" applyProtection="0">
      <alignment horizontal="center"/>
      <protection hidden="0" locked="1"/>
    </xf>
    <xf fontId="15" fillId="6" borderId="9" numFmtId="2" xfId="12" applyNumberFormat="1" applyFont="1" applyFill="1" applyBorder="1" applyAlignment="1" applyProtection="0">
      <alignment horizontal="center"/>
      <protection hidden="0" locked="1"/>
    </xf>
    <xf fontId="15" fillId="6" borderId="10" numFmtId="2" xfId="12" applyNumberFormat="1" applyFont="1" applyFill="1" applyBorder="1" applyAlignment="1" applyProtection="0">
      <alignment horizontal="center"/>
      <protection hidden="0" locked="1"/>
    </xf>
    <xf fontId="7" fillId="0" borderId="0" numFmtId="2" xfId="0" applyNumberFormat="1" applyFont="1" applyAlignment="1" applyProtection="0">
      <alignment horizontal="center"/>
      <protection hidden="0" locked="1"/>
    </xf>
    <xf fontId="7" fillId="0" borderId="10" numFmtId="2" xfId="0" applyNumberFormat="1" applyFont="1" applyBorder="1" applyAlignment="1" applyProtection="0">
      <alignment horizontal="center"/>
      <protection hidden="0" locked="1"/>
    </xf>
    <xf fontId="15" fillId="6" borderId="6" numFmtId="2" xfId="12" applyNumberFormat="1" applyFont="1" applyFill="1" applyBorder="1" applyAlignment="1" applyProtection="0">
      <alignment horizontal="center"/>
      <protection hidden="0" locked="1"/>
    </xf>
    <xf fontId="15" fillId="6" borderId="8" numFmtId="2" xfId="12" applyNumberFormat="1" applyFont="1" applyFill="1" applyBorder="1" applyAlignment="1" applyProtection="0">
      <alignment horizontal="center"/>
      <protection hidden="0" locked="1"/>
    </xf>
    <xf fontId="7" fillId="0" borderId="7" numFmtId="2" xfId="0" applyNumberFormat="1" applyFont="1" applyBorder="1" applyAlignment="1" applyProtection="0">
      <alignment horizontal="center"/>
      <protection hidden="0" locked="1"/>
    </xf>
    <xf fontId="7" fillId="0" borderId="8" numFmtId="2" xfId="0" applyNumberFormat="1" applyFont="1" applyBorder="1" applyAlignment="1" applyProtection="0">
      <alignment horizontal="center"/>
      <protection hidden="0" locked="1"/>
    </xf>
    <xf fontId="16" fillId="0" borderId="0" numFmtId="0" xfId="0" applyFont="1" applyAlignment="1" applyProtection="0">
      <alignment horizontal="center" vertical="center" wrapText="1"/>
    </xf>
    <xf fontId="16" fillId="0" borderId="17" numFmtId="0" xfId="0" applyFont="1" applyBorder="1" applyAlignment="1" applyProtection="0">
      <alignment horizontal="center" vertical="center" wrapText="1"/>
    </xf>
    <xf fontId="17" fillId="0" borderId="0" numFmtId="0" xfId="0" applyFont="1" applyAlignment="1" applyProtection="0">
      <alignment horizontal="center" vertical="center" wrapText="1"/>
      <protection hidden="1"/>
    </xf>
    <xf fontId="16" fillId="0" borderId="18" numFmtId="0" xfId="0" applyFont="1" applyBorder="1" applyAlignment="1" applyProtection="0">
      <alignment horizontal="center" vertical="center" wrapText="1"/>
    </xf>
    <xf fontId="18" fillId="11" borderId="19" numFmtId="0" xfId="0" applyFont="1" applyFill="1" applyBorder="1" applyAlignment="1" applyProtection="0">
      <alignment horizontal="center" vertical="center" wrapText="1"/>
    </xf>
    <xf fontId="18" fillId="11" borderId="20" numFmtId="0" xfId="0" applyFont="1" applyFill="1" applyBorder="1" applyAlignment="1" applyProtection="0">
      <alignment horizontal="center" vertical="center" wrapText="1"/>
    </xf>
    <xf fontId="18" fillId="11" borderId="21" numFmtId="0" xfId="0" applyFont="1" applyFill="1" applyBorder="1" applyAlignment="1" applyProtection="0">
      <alignment horizontal="center" vertical="center" wrapText="1"/>
    </xf>
    <xf fontId="19" fillId="12" borderId="22" numFmtId="0" xfId="0" applyFont="1" applyFill="1" applyBorder="1" applyAlignment="1" applyProtection="0">
      <alignment horizontal="center" vertical="center" wrapText="1"/>
    </xf>
    <xf fontId="19" fillId="13" borderId="23" numFmtId="0" xfId="0" applyFont="1" applyFill="1" applyBorder="1" applyAlignment="1" applyProtection="0">
      <alignment horizontal="center" vertical="center" wrapText="1"/>
    </xf>
    <xf fontId="19" fillId="13" borderId="24" numFmtId="0" xfId="0" applyFont="1" applyFill="1" applyBorder="1" applyAlignment="1" applyProtection="0">
      <alignment horizontal="center" vertical="center" wrapText="1"/>
    </xf>
    <xf fontId="19" fillId="13" borderId="25" numFmtId="0" xfId="0" applyFont="1" applyFill="1" applyBorder="1" applyAlignment="1" applyProtection="0">
      <alignment horizontal="center" vertical="center" wrapText="1"/>
    </xf>
    <xf fontId="19" fillId="12" borderId="26" numFmtId="0" xfId="0" applyFont="1" applyFill="1" applyBorder="1" applyAlignment="1" applyProtection="0">
      <alignment horizontal="center" vertical="center" wrapText="1"/>
    </xf>
    <xf fontId="19" fillId="13" borderId="27" numFmtId="0" xfId="0" applyFont="1" applyFill="1" applyBorder="1" applyAlignment="1" applyProtection="0">
      <alignment horizontal="center" vertical="center" wrapText="1"/>
    </xf>
    <xf fontId="19" fillId="13" borderId="28" numFmtId="0" xfId="0" applyFont="1" applyFill="1" applyBorder="1" applyAlignment="1" applyProtection="0">
      <alignment horizontal="center" vertical="center" wrapText="1"/>
    </xf>
    <xf fontId="19" fillId="13" borderId="26" numFmtId="0" xfId="0" applyFont="1" applyFill="1" applyBorder="1" applyAlignment="1" applyProtection="0">
      <alignment horizontal="center" vertical="center" wrapText="1"/>
    </xf>
    <xf fontId="19" fillId="0" borderId="27" numFmtId="0" xfId="0" applyFont="1" applyBorder="1" applyAlignment="1" applyProtection="0">
      <alignment horizontal="center" vertical="center" wrapText="1"/>
      <protection locked="0"/>
    </xf>
    <xf fontId="19" fillId="0" borderId="28" numFmtId="0" xfId="0" applyFont="1" applyBorder="1" applyAlignment="1" applyProtection="0">
      <alignment horizontal="center" vertical="center" wrapText="1"/>
      <protection locked="0"/>
    </xf>
    <xf fontId="19" fillId="13" borderId="29" numFmtId="0" xfId="0" applyFont="1" applyFill="1" applyBorder="1" applyAlignment="1" applyProtection="0">
      <alignment horizontal="center" vertical="center" wrapText="1"/>
    </xf>
    <xf fontId="19" fillId="0" borderId="30" numFmtId="0" xfId="0" applyFont="1" applyBorder="1" applyAlignment="1" applyProtection="0">
      <alignment horizontal="center" vertical="center" wrapText="1"/>
      <protection locked="0"/>
    </xf>
    <xf fontId="19" fillId="0" borderId="31" numFmtId="0" xfId="0" applyFont="1" applyBorder="1" applyAlignment="1" applyProtection="0">
      <alignment horizontal="center" vertical="center" wrapText="1"/>
      <protection locked="0"/>
    </xf>
    <xf fontId="19" fillId="0" borderId="0" numFmtId="0" xfId="0" applyFont="1" applyAlignment="1" applyProtection="0">
      <alignment horizontal="center" vertical="center" wrapText="1"/>
    </xf>
    <xf fontId="19" fillId="0" borderId="32" numFmtId="0" xfId="0" applyFont="1" applyBorder="1" applyAlignment="1" applyProtection="0">
      <alignment horizontal="center" vertical="center" wrapText="1"/>
    </xf>
    <xf fontId="19" fillId="0" borderId="18" numFmtId="0" xfId="0" applyFont="1" applyBorder="1" applyAlignment="1" applyProtection="0">
      <alignment horizontal="center" vertical="center" wrapText="1"/>
    </xf>
    <xf fontId="19" fillId="13" borderId="22" numFmtId="0" xfId="0" applyFont="1" applyFill="1" applyBorder="1" applyAlignment="1" applyProtection="0">
      <alignment horizontal="center" vertical="center" wrapText="1"/>
    </xf>
    <xf fontId="19" fillId="13" borderId="33" numFmtId="0" xfId="0" applyFont="1" applyFill="1" applyBorder="1" applyAlignment="1" applyProtection="0">
      <alignment horizontal="center" vertical="center" wrapText="1"/>
    </xf>
    <xf fontId="18" fillId="13" borderId="34" numFmtId="0" xfId="0" applyFont="1" applyFill="1" applyBorder="1" applyAlignment="1" applyProtection="0">
      <alignment horizontal="center" vertical="center" wrapText="1"/>
    </xf>
    <xf fontId="19" fillId="0" borderId="29" numFmtId="0" xfId="0" applyFont="1" applyBorder="1" applyAlignment="1" applyProtection="0">
      <alignment horizontal="center" vertical="center" wrapText="1"/>
    </xf>
    <xf fontId="19" fillId="0" borderId="30" numFmtId="2" xfId="0" applyNumberFormat="1" applyFont="1" applyBorder="1" applyAlignment="1" applyProtection="0">
      <alignment horizontal="center" vertical="center" wrapText="1"/>
    </xf>
    <xf fontId="18" fillId="14" borderId="31" numFmtId="0" xfId="0" applyFont="1" applyFill="1" applyBorder="1" applyAlignment="1" applyProtection="0">
      <alignment horizontal="center" vertical="center" wrapText="1"/>
    </xf>
    <xf fontId="19" fillId="0" borderId="17" numFmtId="0" xfId="0" applyFont="1" applyBorder="1" applyAlignment="1" applyProtection="0">
      <alignment horizontal="center" vertical="center" wrapText="1"/>
    </xf>
    <xf fontId="18" fillId="11" borderId="35" numFmtId="0" xfId="0" applyFont="1" applyFill="1" applyBorder="1" applyAlignment="1" applyProtection="0">
      <alignment horizontal="center" vertical="center" wrapText="1"/>
    </xf>
    <xf fontId="18" fillId="11" borderId="32" numFmtId="0" xfId="0" applyFont="1" applyFill="1" applyBorder="1" applyAlignment="1" applyProtection="0">
      <alignment horizontal="center" vertical="center" wrapText="1"/>
    </xf>
    <xf fontId="18" fillId="11" borderId="36" numFmtId="0" xfId="0" applyFont="1" applyFill="1" applyBorder="1" applyAlignment="1" applyProtection="0">
      <alignment horizontal="center" vertical="center" wrapText="1"/>
    </xf>
    <xf fontId="19" fillId="0" borderId="37" numFmtId="0" xfId="0" applyFont="1" applyBorder="1" applyAlignment="1" applyProtection="0">
      <alignment horizontal="center" vertical="center" wrapText="1"/>
      <protection locked="0"/>
    </xf>
    <xf fontId="19" fillId="0" borderId="38" numFmtId="0" xfId="0" applyFont="1" applyBorder="1" applyAlignment="1" applyProtection="0">
      <alignment horizontal="center" vertical="center" wrapText="1"/>
      <protection locked="0"/>
    </xf>
    <xf fontId="19" fillId="0" borderId="39" numFmtId="0" xfId="0" applyFont="1" applyBorder="1" applyAlignment="1" applyProtection="0">
      <alignment horizontal="center" vertical="center" wrapText="1"/>
      <protection locked="0"/>
    </xf>
    <xf fontId="19" fillId="0" borderId="40" numFmtId="0" xfId="0" applyFont="1" applyBorder="1" applyAlignment="1" applyProtection="0">
      <alignment horizontal="center" vertical="center" wrapText="1"/>
      <protection locked="0"/>
    </xf>
    <xf fontId="19" fillId="0" borderId="41" numFmtId="0" xfId="0" applyFont="1" applyBorder="1" applyAlignment="1" applyProtection="0">
      <alignment horizontal="center" vertical="center" wrapText="1"/>
      <protection locked="0"/>
    </xf>
    <xf fontId="19" fillId="0" borderId="42" numFmtId="0" xfId="0" applyFont="1" applyBorder="1" applyAlignment="1" applyProtection="0">
      <alignment horizontal="center" vertical="center" wrapText="1"/>
      <protection locked="0"/>
    </xf>
  </cellXfs>
  <cellStyles count="1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  <cellStyle name="Explanatory Text" xfId="1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Plots!$C$2:$C$21</c:f>
            </c:numRef>
          </c:val>
          <c:smooth val="0"/>
        </c:ser>
        <c:ser>
          <c:idx val="1"/>
          <c:order val="1"/>
          <c:tx>
            <c:strRef>
              <c:f>Plots!$D$1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Plots!$D$2:$D$21</c:f>
            </c:numRef>
          </c:val>
          <c:smooth val="0"/>
        </c:ser>
        <c:ser>
          <c:idx val="2"/>
          <c:order val="2"/>
          <c:tx>
            <c:strRef>
              <c:f>Plots!$E$1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Plots!$E$2:$E$21</c:f>
            </c:numRef>
          </c:val>
          <c:smooth val="0"/>
        </c:ser>
        <c:ser>
          <c:idx val="3"/>
          <c:order val="3"/>
          <c:tx>
            <c:strRef>
              <c:f>Plots!$F$1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Plots!$F$2:$F$21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3"/>
        <c:axId val="511722064"/>
      </c:lineChart>
      <c:catAx>
        <c:axId val="5117220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64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00000"/>
          <c:y val="0.00312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21164"/>
      <a:ext cx="5058829" cy="302683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miter/>
              </a:ln>
            </c:spPr>
          </c:marker>
          <c:val>
            <c:numRef>
              <c:f>Plots!$G$2:$G$21</c:f>
            </c:numRef>
          </c:val>
          <c:smooth val="0"/>
        </c:ser>
        <c:ser>
          <c:idx val="1"/>
          <c:order val="1"/>
          <c:tx>
            <c:strRef>
              <c:f>Plots!$H$1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miter/>
              </a:ln>
            </c:spPr>
          </c:marker>
          <c:val>
            <c:numRef>
              <c:f>Plots!$H$2:$H$21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55"/>
        <c:axId val="511722056"/>
      </c:lineChart>
      <c:catAx>
        <c:axId val="51172205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6"/>
        <c:crosses val="autoZero"/>
        <c:auto val="1"/>
        <c:lblAlgn val="ctr"/>
        <c:lblOffset val="100"/>
        <c:noMultiLvlLbl val="0"/>
      </c:catAx>
      <c:valAx>
        <c:axId val="511722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3047998"/>
      <a:ext cx="5058829" cy="27082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Plots!$I$1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Plots!$I$2:$I$21</c:f>
            </c:numRef>
          </c:val>
          <c:smooth val="0"/>
        </c:ser>
        <c:ser>
          <c:idx val="1"/>
          <c:order val="1"/>
          <c:tx>
            <c:strRef>
              <c:f>Plots!$J$1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Plots!$J$2:$J$21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1"/>
        <c:axId val="511722062"/>
      </c:lineChart>
      <c:catAx>
        <c:axId val="51172206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2"/>
        <c:crosses val="autoZero"/>
        <c:auto val="1"/>
        <c:lblAlgn val="ctr"/>
        <c:lblOffset val="100"/>
        <c:noMultiLvlLbl val="0"/>
      </c:catAx>
      <c:valAx>
        <c:axId val="5117220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5756273"/>
      <a:ext cx="5058829" cy="270721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Simple Average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Plots!$A$2:$A$21</c:f>
            </c:numRef>
          </c:val>
          <c:smooth val="0"/>
        </c:ser>
        <c:ser>
          <c:idx val="1"/>
          <c:order val="1"/>
          <c:tx>
            <c:strRef>
              <c:f>Plots!$B$1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Plots!$B$2:$B$21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1"/>
        <c:axId val="511722072"/>
      </c:lineChart>
      <c:catAx>
        <c:axId val="51172207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2"/>
        <c:crosses val="autoZero"/>
        <c:auto val="1"/>
        <c:lblAlgn val="ctr"/>
        <c:lblOffset val="100"/>
        <c:tickMarkSkip val="1"/>
        <c:noMultiLvlLbl val="0"/>
      </c:catAx>
      <c:valAx>
        <c:axId val="511722072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615328" y="3259665"/>
      <a:ext cx="5048249" cy="302683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miter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10581</xdr:colOff>
      <xdr:row>0</xdr:row>
      <xdr:rowOff>21164</xdr:rowOff>
    </xdr:from>
    <xdr:to>
      <xdr:col>20</xdr:col>
      <xdr:colOff>158744</xdr:colOff>
      <xdr:row>16</xdr:row>
      <xdr:rowOff>169331</xdr:rowOff>
    </xdr:to>
    <xdr:graphicFrame>
      <xdr:nvGraphicFramePr>
        <xdr:cNvPr id="159602770" name=""/>
        <xdr:cNvGraphicFramePr>
          <a:graphicFrameLocks xmlns:a="http://schemas.openxmlformats.org/drawingml/2006/main"/>
        </xdr:cNvGraphicFramePr>
      </xdr:nvGraphicFramePr>
      <xdr:xfrm>
        <a:off x="7387165" y="21164"/>
        <a:ext cx="5058829" cy="30268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10581</xdr:colOff>
      <xdr:row>16</xdr:row>
      <xdr:rowOff>169331</xdr:rowOff>
    </xdr:from>
    <xdr:to>
      <xdr:col>20</xdr:col>
      <xdr:colOff>158744</xdr:colOff>
      <xdr:row>31</xdr:row>
      <xdr:rowOff>178857</xdr:rowOff>
    </xdr:to>
    <xdr:graphicFrame>
      <xdr:nvGraphicFramePr>
        <xdr:cNvPr id="1405280306" name=""/>
        <xdr:cNvGraphicFramePr>
          <a:graphicFrameLocks xmlns:a="http://schemas.openxmlformats.org/drawingml/2006/main"/>
        </xdr:cNvGraphicFramePr>
      </xdr:nvGraphicFramePr>
      <xdr:xfrm>
        <a:off x="7387165" y="3047998"/>
        <a:ext cx="5058829" cy="27082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10581</xdr:colOff>
      <xdr:row>31</xdr:row>
      <xdr:rowOff>178857</xdr:rowOff>
    </xdr:from>
    <xdr:to>
      <xdr:col>20</xdr:col>
      <xdr:colOff>158744</xdr:colOff>
      <xdr:row>47</xdr:row>
      <xdr:rowOff>7407</xdr:rowOff>
    </xdr:to>
    <xdr:graphicFrame>
      <xdr:nvGraphicFramePr>
        <xdr:cNvPr id="287821904" name=""/>
        <xdr:cNvGraphicFramePr>
          <a:graphicFrameLocks xmlns:a="http://schemas.openxmlformats.org/drawingml/2006/main"/>
        </xdr:cNvGraphicFramePr>
      </xdr:nvGraphicFramePr>
      <xdr:xfrm>
        <a:off x="7387165" y="5756273"/>
        <a:ext cx="5058829" cy="27072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20</xdr:col>
      <xdr:colOff>328078</xdr:colOff>
      <xdr:row>18</xdr:row>
      <xdr:rowOff>21165</xdr:rowOff>
    </xdr:from>
    <xdr:to>
      <xdr:col>28</xdr:col>
      <xdr:colOff>465661</xdr:colOff>
      <xdr:row>34</xdr:row>
      <xdr:rowOff>169331</xdr:rowOff>
    </xdr:to>
    <xdr:graphicFrame>
      <xdr:nvGraphicFramePr>
        <xdr:cNvPr id="1219583727" name=""/>
        <xdr:cNvGraphicFramePr>
          <a:graphicFrameLocks xmlns:a="http://schemas.openxmlformats.org/drawingml/2006/main"/>
        </xdr:cNvGraphicFramePr>
      </xdr:nvGraphicFramePr>
      <xdr:xfrm>
        <a:off x="12615328" y="3259665"/>
        <a:ext cx="5048249" cy="30268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H1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14" width="8.7109375"/>
    <col customWidth="1" min="15" max="33" style="1" width="3.7109375"/>
    <col customWidth="0" min="34" max="1026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O1" s="10" t="s">
        <v>6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>
      <c r="A2" s="1"/>
      <c r="B2" s="11"/>
      <c r="C2" s="12"/>
      <c r="D2" s="13" t="s">
        <v>7</v>
      </c>
      <c r="E2" s="13" t="s">
        <v>7</v>
      </c>
      <c r="F2" s="13" t="s">
        <v>7</v>
      </c>
      <c r="G2" s="14" t="s">
        <v>7</v>
      </c>
      <c r="H2" s="6"/>
      <c r="I2" s="1"/>
      <c r="J2" s="15" t="s">
        <v>8</v>
      </c>
      <c r="K2" s="1">
        <v>0.29999999999999999</v>
      </c>
      <c r="L2" s="16">
        <v>0.29999999999999999</v>
      </c>
      <c r="O2" s="10" t="s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>
      <c r="A3" s="1"/>
      <c r="B3" s="6"/>
      <c r="C3" s="6"/>
      <c r="D3" s="6"/>
      <c r="E3" s="6"/>
      <c r="F3" s="6"/>
      <c r="G3" s="6"/>
      <c r="H3" s="6"/>
      <c r="I3" s="1"/>
      <c r="J3" s="15" t="s">
        <v>10</v>
      </c>
      <c r="K3" s="1">
        <v>0.29999999999999999</v>
      </c>
      <c r="L3" s="16">
        <v>0.29999999999999999</v>
      </c>
      <c r="O3" s="1">
        <f>SUM(O4:Y4)</f>
        <v>13.9916</v>
      </c>
      <c r="X3" s="1"/>
      <c r="Z3" s="1">
        <f>SUM(Z4:AG4)</f>
        <v>16.993199999999998</v>
      </c>
    </row>
    <row r="4" ht="14.25">
      <c r="J4" s="17" t="s">
        <v>11</v>
      </c>
      <c r="K4" s="18">
        <v>0.5</v>
      </c>
      <c r="L4" s="19">
        <v>0.5</v>
      </c>
      <c r="O4" s="1">
        <f>14*Reading!AK11</f>
        <v>4.6508000000000003</v>
      </c>
      <c r="P4" s="1">
        <f>14*Reading!AK12</f>
        <v>0.028000000000000001</v>
      </c>
      <c r="Q4" s="1">
        <f>14*Reading!AK13</f>
        <v>0.51100000000000001</v>
      </c>
      <c r="R4" s="1">
        <f>14*Reading!AK14</f>
        <v>1.0262</v>
      </c>
      <c r="S4" s="1">
        <f>14*Reading!AK15</f>
        <v>1.1620000000000001</v>
      </c>
      <c r="T4" s="1">
        <f>14*Reading!AK16</f>
        <v>0.1022</v>
      </c>
      <c r="U4" s="1">
        <f>14*Reading!AK17</f>
        <v>0.97860000000000003</v>
      </c>
      <c r="V4" s="1">
        <f>14*Reading!AK18</f>
        <v>0.1022</v>
      </c>
      <c r="W4" s="1">
        <f>14*Reading!AK19</f>
        <v>0.96460000000000001</v>
      </c>
      <c r="X4" s="1">
        <f>14*Reading!AK20</f>
        <v>0.77279999999999993</v>
      </c>
      <c r="Y4" s="1">
        <f>14*Reading!AK21</f>
        <v>3.6931999999999996</v>
      </c>
      <c r="Z4" s="1">
        <f>17*Listening!AI8</f>
        <v>0.095200000000000007</v>
      </c>
      <c r="AA4" s="1">
        <f>17*Listening!AI9</f>
        <v>9.5012999999999987</v>
      </c>
      <c r="AB4" s="1">
        <f>17*Listening!AI10</f>
        <v>2.0569999999999999</v>
      </c>
      <c r="AC4" s="1">
        <f>17*Listening!AI11</f>
        <v>0.76670000000000005</v>
      </c>
      <c r="AD4" s="1">
        <f>17*Listening!AI12</f>
        <v>2.1471</v>
      </c>
      <c r="AE4" s="1">
        <f>17*Listening!AI13</f>
        <v>0.074800000000000005</v>
      </c>
      <c r="AF4" s="1">
        <f>17*Listening!AI14</f>
        <v>1.4943</v>
      </c>
      <c r="AG4" s="1">
        <f>17*Listening!AI15</f>
        <v>0.85680000000000001</v>
      </c>
    </row>
    <row r="5" ht="14.25">
      <c r="A5" s="20" t="s">
        <v>12</v>
      </c>
      <c r="B5" s="20" t="s">
        <v>13</v>
      </c>
      <c r="C5" s="20" t="s">
        <v>14</v>
      </c>
      <c r="D5" s="21" t="s">
        <v>15</v>
      </c>
      <c r="E5" s="21"/>
      <c r="F5" s="21"/>
      <c r="G5" s="21" t="s">
        <v>16</v>
      </c>
      <c r="H5" s="21"/>
      <c r="I5" s="2" t="s">
        <v>17</v>
      </c>
      <c r="J5" s="22"/>
      <c r="K5" s="22" t="s">
        <v>18</v>
      </c>
      <c r="L5" s="22"/>
      <c r="M5" s="2" t="s">
        <v>19</v>
      </c>
      <c r="N5" s="23"/>
      <c r="O5" s="24" t="s">
        <v>20</v>
      </c>
      <c r="P5" s="25"/>
      <c r="Q5" s="25"/>
      <c r="R5" s="25"/>
      <c r="S5" s="25"/>
      <c r="T5" s="25"/>
      <c r="U5" s="25"/>
      <c r="V5" s="25"/>
      <c r="W5" s="25"/>
      <c r="X5" s="25"/>
      <c r="Y5" s="26"/>
      <c r="Z5" s="24" t="s">
        <v>21</v>
      </c>
      <c r="AA5" s="25"/>
      <c r="AB5" s="25"/>
      <c r="AC5" s="25"/>
      <c r="AD5" s="25"/>
      <c r="AE5" s="25"/>
      <c r="AF5" s="25"/>
      <c r="AG5" s="26"/>
      <c r="AJ5" s="24"/>
      <c r="AK5" s="25" t="s">
        <v>22</v>
      </c>
      <c r="AL5" s="26" t="s">
        <v>23</v>
      </c>
    </row>
    <row r="6" ht="14.25">
      <c r="A6" s="20"/>
      <c r="B6" s="20"/>
      <c r="C6" s="20"/>
      <c r="D6" s="11" t="s">
        <v>24</v>
      </c>
      <c r="E6" s="12" t="s">
        <v>25</v>
      </c>
      <c r="F6" s="27" t="s">
        <v>26</v>
      </c>
      <c r="G6" s="11" t="s">
        <v>27</v>
      </c>
      <c r="H6" s="27" t="s">
        <v>28</v>
      </c>
      <c r="I6" s="11" t="s">
        <v>15</v>
      </c>
      <c r="J6" s="27" t="s">
        <v>16</v>
      </c>
      <c r="K6" s="12" t="s">
        <v>15</v>
      </c>
      <c r="L6" s="27" t="s">
        <v>16</v>
      </c>
      <c r="M6" s="11" t="s">
        <v>15</v>
      </c>
      <c r="N6" s="27" t="s">
        <v>16</v>
      </c>
      <c r="O6" s="15">
        <v>1</v>
      </c>
      <c r="P6" s="1">
        <v>2</v>
      </c>
      <c r="Q6" s="1">
        <v>3</v>
      </c>
      <c r="R6" s="1">
        <v>4</v>
      </c>
      <c r="S6" s="1">
        <v>5</v>
      </c>
      <c r="T6" s="1">
        <v>6</v>
      </c>
      <c r="U6" s="1">
        <v>7</v>
      </c>
      <c r="V6" s="1">
        <v>8</v>
      </c>
      <c r="W6" s="1">
        <v>9</v>
      </c>
      <c r="X6" s="1">
        <v>10</v>
      </c>
      <c r="Y6" s="16">
        <v>11</v>
      </c>
      <c r="Z6" s="15">
        <v>1</v>
      </c>
      <c r="AA6" s="1">
        <v>2</v>
      </c>
      <c r="AB6" s="1">
        <v>3</v>
      </c>
      <c r="AC6" s="1">
        <v>4</v>
      </c>
      <c r="AD6" s="1">
        <v>5</v>
      </c>
      <c r="AE6" s="1">
        <v>6</v>
      </c>
      <c r="AF6" s="1">
        <v>7</v>
      </c>
      <c r="AG6" s="16">
        <v>8</v>
      </c>
      <c r="AJ6" s="15" t="s">
        <v>29</v>
      </c>
      <c r="AK6" s="1">
        <v>22</v>
      </c>
      <c r="AL6" s="16">
        <v>19</v>
      </c>
    </row>
    <row r="7" ht="16.5">
      <c r="A7" s="20">
        <v>1</v>
      </c>
      <c r="B7" s="28">
        <f ca="1">INDIRECT("Reading!A"&amp;3*ROW()-18)</f>
        <v>45409.375</v>
      </c>
      <c r="C7" s="29" t="str">
        <f ca="1">INDIRECT("Reading!B"&amp;3*ROW()-18)</f>
        <v>T25</v>
      </c>
      <c r="D7" s="30">
        <f t="shared" ref="D7:D46" ca="1" si="0">IF(MOD(ROW(),2)=1,INDIRECT("Reading!AF"&amp;3*ROW()-18),INDIRECT("Reading!AH"&amp;3*ROW()-21))</f>
        <v>0.66666666666666663</v>
      </c>
      <c r="E7" s="31">
        <f t="shared" ref="E7:E46" ca="1" si="1">IF(MOD(ROW(),2)=1,INDIRECT("Reading!AF"&amp;3*ROW()-16),INDIRECT("Reading!AH"&amp;3*ROW()-19))</f>
        <v>0.53333333333333333</v>
      </c>
      <c r="F7" s="32">
        <f t="shared" ref="F7:F46" ca="1" si="2">IF(MOD(ROW(),2)=1,INDIRECT("Reading!AF"&amp;3*ROW()-14),INDIRECT("Reading!AH"&amp;3*ROW()-17))</f>
        <v>0.66666666666666663</v>
      </c>
      <c r="G7" s="30">
        <f t="shared" ref="G7:G46" ca="1" si="3">IF(MOD(ROW(),2)=1,INDIRECT("Listening!AF"&amp;2*ROW()-11),INDIRECT("Listening!U"&amp;2*ROW()-13))</f>
        <v>0.52941176470588236</v>
      </c>
      <c r="H7" s="33">
        <f t="shared" ref="H7:H46" ca="1" si="4"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 t="shared" ref="K7:K8" si="5">I7</f>
        <v>18.666666666666668</v>
      </c>
      <c r="L7" s="37">
        <f t="shared" ref="L7:L8" si="6">J7</f>
        <v>20.294117647058826</v>
      </c>
      <c r="M7" s="38">
        <f ca="1">AVERAGE(_xlfn._xlws.FILTER(INDIRECT("I7:I"&amp;ROW()),MOD(ROW(INDIRECT("I7:I"&amp;ROW())),2)=1))</f>
        <v>18.666666666666668</v>
      </c>
      <c r="N7" s="39">
        <f ca="1">AVERAGE(_xlfn._xlws.FILTER(INDIRECT("J7:J"&amp;ROW()),MOD(ROW(INDIRECT("J7:J"&amp;ROW())),2)=1))</f>
        <v>20.294117647058826</v>
      </c>
      <c r="O7" s="40">
        <f ca="1">OFFSET(INDIRECT("Reading!"&amp;ADDRESS(3*ROW()-18,COLUMN())),0,8)</f>
        <v>2</v>
      </c>
      <c r="P7" s="41">
        <f ca="1">OFFSET(INDIRECT("Reading!"&amp;ADDRESS(3*ROW()-18,COLUMN())),0,8)</f>
        <v>2</v>
      </c>
      <c r="Q7" s="41">
        <f ca="1">OFFSET(INDIRECT("Reading!"&amp;ADDRESS(3*ROW()-18,COLUMN())),0,8)</f>
        <v>2</v>
      </c>
      <c r="R7" s="41">
        <f ca="1">OFFSET(INDIRECT("Reading!"&amp;ADDRESS(3*ROW()-18,COLUMN())),0,8)</f>
        <v>0</v>
      </c>
      <c r="S7" s="41">
        <f ca="1">OFFSET(INDIRECT("Reading!"&amp;ADDRESS(3*ROW()-18,COLUMN())),0,8)</f>
        <v>3</v>
      </c>
      <c r="T7" s="41">
        <f ca="1">OFFSET(INDIRECT("Reading!"&amp;ADDRESS(3*ROW()-18,COLUMN())),0,8)</f>
        <v>0</v>
      </c>
      <c r="U7" s="41">
        <f ca="1">OFFSET(INDIRECT("Reading!"&amp;ADDRESS(3*ROW()-18,COLUMN())),0,8)</f>
        <v>0</v>
      </c>
      <c r="V7" s="41">
        <f ca="1">OFFSET(INDIRECT("Reading!"&amp;ADDRESS(3*ROW()-18,COLUMN())),0,8)</f>
        <v>2</v>
      </c>
      <c r="W7" s="41">
        <f ca="1">OFFSET(INDIRECT("Reading!"&amp;ADDRESS(3*ROW()-18,COLUMN())),0,8)</f>
        <v>0</v>
      </c>
      <c r="X7" s="41">
        <f ca="1">OFFSET(INDIRECT("Reading!"&amp;ADDRESS(3*ROW()-18,COLUMN())),0,8)</f>
        <v>0.66666666666666663</v>
      </c>
      <c r="Y7" s="42">
        <f ca="1">OFFSET(INDIRECT("Reading!"&amp;ADDRESS(3*ROW()-18,COLUMN())),0,8)</f>
        <v>18.783333333333335</v>
      </c>
      <c r="Z7" s="41">
        <f ca="1">OFFSET(INDIRECT("Listening!"&amp;ADDRESS(2*ROW()-11,COLUMN())),0,0)</f>
        <v>0</v>
      </c>
      <c r="AA7" s="41">
        <f ca="1">OFFSET(INDIRECT("Listening!"&amp;ADDRESS(2*ROW()-11,COLUMN())),0,0)</f>
        <v>0</v>
      </c>
      <c r="AB7" s="41">
        <f ca="1">OFFSET(INDIRECT("Listening!"&amp;ADDRESS(2*ROW()-11,COLUMN())),0,0)</f>
        <v>3</v>
      </c>
      <c r="AC7" s="41">
        <f ca="1">OFFSET(INDIRECT("Listening!"&amp;ADDRESS(2*ROW()-11,COLUMN())),0,0)</f>
        <v>0</v>
      </c>
      <c r="AD7" s="41">
        <f ca="1">OFFSET(INDIRECT("Listening!"&amp;ADDRESS(2*ROW()-11,COLUMN())),0,0)</f>
        <v>0</v>
      </c>
      <c r="AE7" s="41">
        <f ca="1">OFFSET(INDIRECT("Listening!"&amp;ADDRESS(2*ROW()-11,COLUMN())),0,0)</f>
        <v>1</v>
      </c>
      <c r="AF7" s="41">
        <f ca="1">OFFSET(INDIRECT("Listening!"&amp;ADDRESS(2*ROW()-11,COLUMN())),0,0)</f>
        <v>0.52941176470588236</v>
      </c>
      <c r="AG7" s="42">
        <f ca="1">OFFSET(INDIRECT("Listening!"&amp;ADDRESS(2*ROW()-11,COLUMN())),0,0)</f>
        <v>0</v>
      </c>
      <c r="AH7" s="1"/>
      <c r="AI7" s="1"/>
      <c r="AJ7" s="15" t="s">
        <v>30</v>
      </c>
      <c r="AK7" s="1">
        <v>25</v>
      </c>
      <c r="AL7" s="16">
        <v>19</v>
      </c>
    </row>
    <row r="8" ht="16.5">
      <c r="A8" s="20"/>
      <c r="B8" s="43"/>
      <c r="C8" s="44"/>
      <c r="D8" s="45">
        <f t="shared" ca="1" si="0"/>
        <v>31.803333333333335</v>
      </c>
      <c r="E8" s="46">
        <f t="shared" ca="1" si="1"/>
        <v>31.696666666666665</v>
      </c>
      <c r="F8" s="47">
        <f t="shared" ca="1" si="2"/>
        <v>33.066666666666663</v>
      </c>
      <c r="G8" s="46">
        <f t="shared" ca="1" si="3"/>
        <v>11.866666666666667</v>
      </c>
      <c r="H8" s="47">
        <f t="shared" ca="1" si="4"/>
        <v>12.466666666666667</v>
      </c>
      <c r="I8" s="48">
        <f>SUM(D8:F8)</f>
        <v>96.566666666666663</v>
      </c>
      <c r="J8" s="49">
        <f>SUM(G8:H8)</f>
        <v>24.333333333333336</v>
      </c>
      <c r="K8" s="50">
        <f t="shared" si="5"/>
        <v>96.566666666666663</v>
      </c>
      <c r="L8" s="50">
        <f t="shared" si="6"/>
        <v>24.333333333333336</v>
      </c>
      <c r="M8" s="51">
        <f ca="1">AVERAGE(_xlfn._xlws.FILTER(INDIRECT("I8:I"&amp;ROW()),MOD(ROW(INDIRECT("I8:I"&amp;ROW())),2)=0))</f>
        <v>96.566666666666663</v>
      </c>
      <c r="N8" s="49">
        <f ca="1">AVERAGE(_xlfn._xlws.FILTER(INDIRECT("J8:J"&amp;ROW()),MOD(ROW(INDIRECT("J8:J"&amp;ROW())),2)=0))</f>
        <v>24.333333333333336</v>
      </c>
      <c r="O8" s="52">
        <f ca="1">OFFSET(INDIRECT("Reading!"&amp;ADDRESS(3*ROW()-21,COLUMN())),0,8)</f>
        <v>2</v>
      </c>
      <c r="P8" s="53">
        <f ca="1">OFFSET(INDIRECT("Reading!"&amp;ADDRESS(3*ROW()-21,COLUMN())),0,8)</f>
        <v>2</v>
      </c>
      <c r="Q8" s="53">
        <f ca="1">OFFSET(INDIRECT("Reading!"&amp;ADDRESS(3*ROW()-21,COLUMN())),0,8)</f>
        <v>2</v>
      </c>
      <c r="R8" s="53">
        <f ca="1">OFFSET(INDIRECT("Reading!"&amp;ADDRESS(3*ROW()-21,COLUMN())),0,8)</f>
        <v>0</v>
      </c>
      <c r="S8" s="53">
        <f ca="1">OFFSET(INDIRECT("Reading!"&amp;ADDRESS(3*ROW()-21,COLUMN())),0,8)</f>
        <v>3</v>
      </c>
      <c r="T8" s="53">
        <f ca="1">OFFSET(INDIRECT("Reading!"&amp;ADDRESS(3*ROW()-21,COLUMN())),0,8)</f>
        <v>0</v>
      </c>
      <c r="U8" s="53">
        <f ca="1">OFFSET(INDIRECT("Reading!"&amp;ADDRESS(3*ROW()-21,COLUMN())),0,8)</f>
        <v>0</v>
      </c>
      <c r="V8" s="53">
        <f ca="1">OFFSET(INDIRECT("Reading!"&amp;ADDRESS(3*ROW()-21,COLUMN())),0,8)</f>
        <v>2</v>
      </c>
      <c r="W8" s="53">
        <f ca="1">OFFSET(INDIRECT("Reading!"&amp;ADDRESS(3*ROW()-21,COLUMN())),0,8)</f>
        <v>0</v>
      </c>
      <c r="X8" s="53">
        <f ca="1">OFFSET(INDIRECT("Reading!"&amp;ADDRESS(3*ROW()-21,COLUMN())),0,8)</f>
        <v>0.66666666666666663</v>
      </c>
      <c r="Y8" s="54">
        <f ca="1">OFFSET(INDIRECT("Reading!"&amp;ADDRESS(3*ROW()-21,COLUMN())),0,8)</f>
        <v>18.783333333333335</v>
      </c>
      <c r="Z8" s="55">
        <f ca="1">OFFSET(INDIRECT("Listening!"&amp;ADDRESS(2*ROW()-13,COLUMN())),0,0)</f>
        <v>0</v>
      </c>
      <c r="AA8" s="55">
        <f ca="1">OFFSET(INDIRECT("Listening!"&amp;ADDRESS(2*ROW()-13,COLUMN())),0,0)</f>
        <v>0</v>
      </c>
      <c r="AB8" s="55">
        <f ca="1">OFFSET(INDIRECT("Listening!"&amp;ADDRESS(2*ROW()-13,COLUMN())),0,0)</f>
        <v>3</v>
      </c>
      <c r="AC8" s="55">
        <f ca="1">OFFSET(INDIRECT("Listening!"&amp;ADDRESS(2*ROW()-13,COLUMN())),0,0)</f>
        <v>0</v>
      </c>
      <c r="AD8" s="55">
        <f ca="1">OFFSET(INDIRECT("Listening!"&amp;ADDRESS(2*ROW()-13,COLUMN())),0,0)</f>
        <v>0</v>
      </c>
      <c r="AE8" s="55">
        <f ca="1">OFFSET(INDIRECT("Listening!"&amp;ADDRESS(2*ROW()-13,COLUMN())),0,0)</f>
        <v>1</v>
      </c>
      <c r="AF8" s="55">
        <f ca="1">OFFSET(INDIRECT("Listening!"&amp;ADDRESS(2*ROW()-13,COLUMN())),0,0)</f>
        <v>0.52941176470588236</v>
      </c>
      <c r="AG8" s="56">
        <f ca="1">OFFSET(INDIRECT("Listening!"&amp;ADDRESS(2*ROW()-13,COLUMN())),0,0)</f>
        <v>0</v>
      </c>
      <c r="AH8" s="1"/>
      <c r="AI8" s="1"/>
      <c r="AJ8" s="15" t="s">
        <v>31</v>
      </c>
      <c r="AK8" s="1">
        <v>18</v>
      </c>
      <c r="AL8" s="16">
        <v>27</v>
      </c>
    </row>
    <row r="9" ht="16.5">
      <c r="A9" s="20">
        <v>2</v>
      </c>
      <c r="B9" s="28">
        <f ca="1">INDIRECT("Reading!A"&amp;3*ROW()-18)</f>
        <v>45412.375</v>
      </c>
      <c r="C9" s="29" t="str">
        <f ca="1">INDIRECT("Reading!B"&amp;3*ROW()-18)</f>
        <v>T20</v>
      </c>
      <c r="D9" s="30">
        <f t="shared" ca="1" si="0"/>
        <v>0.53333333333333333</v>
      </c>
      <c r="E9" s="31">
        <f t="shared" ca="1" si="1"/>
        <v>0.66666666666666663</v>
      </c>
      <c r="F9" s="32">
        <f t="shared" ca="1" si="2"/>
        <v>0.93333333333333335</v>
      </c>
      <c r="G9" s="30">
        <f t="shared" ca="1" si="3"/>
        <v>0.70588235294117652</v>
      </c>
      <c r="H9" s="33">
        <f t="shared" ca="1" si="4"/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 ca="1">INDIRECT("K"&amp;2)*INDIRECT("I"&amp;ROW())+(1-INDIRECT("K"&amp;2))*INDIRECT("k"&amp;ROW()-2)</f>
        <v>19.466666666666669</v>
      </c>
      <c r="L9" s="37">
        <f ca="1">INDIRECT("L"&amp;2)*INDIRECT("J"&amp;ROW())+(1-INDIRECT("L"&amp;2))*INDIRECT("L"&amp;ROW()-2)</f>
        <v>20.294117647058826</v>
      </c>
      <c r="M9" s="38">
        <f ca="1">AVERAGE(_xlfn._xlws.FILTER(INDIRECT("I7:I"&amp;ROW()),MOD(ROW(INDIRECT("I7:I"&amp;ROW())),2)=1))</f>
        <v>20</v>
      </c>
      <c r="N9" s="39">
        <f ca="1">AVERAGE(_xlfn._xlws.FILTER(INDIRECT("J7:J"&amp;ROW()),MOD(ROW(INDIRECT("J7:J"&amp;ROW())),2)=1))</f>
        <v>20.294117647058826</v>
      </c>
      <c r="O9" s="40">
        <f ca="1">INDIRECT("K4")*INDIRECT(ADDRESS(ROW()+1,COLUMN()))+(1-INDIRECT("K4"))*INDIRECT(ADDRESS(ROW()-2,COLUMN()))</f>
        <v>1</v>
      </c>
      <c r="P9" s="41">
        <f ca="1">INDIRECT("K4")*INDIRECT(ADDRESS(ROW()+1,COLUMN()))+(1-INDIRECT("K4"))*INDIRECT(ADDRESS(ROW()-2,COLUMN()))</f>
        <v>1.5</v>
      </c>
      <c r="Q9" s="41">
        <f ca="1">INDIRECT("K4")*INDIRECT(ADDRESS(ROW()+1,COLUMN()))+(1-INDIRECT("K4"))*INDIRECT(ADDRESS(ROW()-2,COLUMN()))</f>
        <v>2</v>
      </c>
      <c r="R9" s="41">
        <f ca="1">INDIRECT("K4")*INDIRECT(ADDRESS(ROW()+1,COLUMN()))+(1-INDIRECT("K4"))*INDIRECT(ADDRESS(ROW()-2,COLUMN()))</f>
        <v>0</v>
      </c>
      <c r="S9" s="41">
        <f ca="1">INDIRECT("K4")*INDIRECT(ADDRESS(ROW()+1,COLUMN()))+(1-INDIRECT("K4"))*INDIRECT(ADDRESS(ROW()-2,COLUMN()))</f>
        <v>2</v>
      </c>
      <c r="T9" s="41">
        <f ca="1">INDIRECT("K4")*INDIRECT(ADDRESS(ROW()+1,COLUMN()))+(1-INDIRECT("K4"))*INDIRECT(ADDRESS(ROW()-2,COLUMN()))</f>
        <v>0</v>
      </c>
      <c r="U9" s="41">
        <f ca="1">INDIRECT("K4")*INDIRECT(ADDRESS(ROW()+1,COLUMN()))+(1-INDIRECT("K4"))*INDIRECT(ADDRESS(ROW()-2,COLUMN()))</f>
        <v>0</v>
      </c>
      <c r="V9" s="41">
        <f ca="1">INDIRECT("K4")*INDIRECT(ADDRESS(ROW()+1,COLUMN()))+(1-INDIRECT("K4"))*INDIRECT(ADDRESS(ROW()-2,COLUMN()))</f>
        <v>1</v>
      </c>
      <c r="W9" s="41">
        <f ca="1">INDIRECT("K4")*INDIRECT(ADDRESS(ROW()+1,COLUMN()))+(1-INDIRECT("K4"))*INDIRECT(ADDRESS(ROW()-2,COLUMN()))</f>
        <v>0.5</v>
      </c>
      <c r="X9" s="41">
        <f ca="1">INDIRECT("K4")*INDIRECT(ADDRESS(ROW()+1,COLUMN()))+(1-INDIRECT("K4"))*INDIRECT(ADDRESS(ROW()-2,COLUMN()))</f>
        <v>0.59999999999999998</v>
      </c>
      <c r="Y9" s="42">
        <f ca="1">INDIRECT("K4")*INDIRECT(ADDRESS(ROW()+1,COLUMN()))+(1-INDIRECT("K4"))*INDIRECT(ADDRESS(ROW()-2,COLUMN()))</f>
        <v>18.783333333333335</v>
      </c>
      <c r="Z9" s="57">
        <f ca="1">INDIRECT("L4")*INDIRECT(ADDRESS(ROW()+1,COLUMN()))+(1-INDIRECT("L4"))*INDIRECT(ADDRESS(ROW()-2,COLUMN()))</f>
        <v>0</v>
      </c>
      <c r="AA9" s="57">
        <f ca="1">INDIRECT("L4")*INDIRECT(ADDRESS(ROW()+1,COLUMN()))+(1-INDIRECT("L4"))*INDIRECT(ADDRESS(ROW()-2,COLUMN()))</f>
        <v>0.5</v>
      </c>
      <c r="AB9" s="57">
        <f ca="1">INDIRECT("L4")*INDIRECT(ADDRESS(ROW()+1,COLUMN()))+(1-INDIRECT("L4"))*INDIRECT(ADDRESS(ROW()-2,COLUMN()))</f>
        <v>2.5</v>
      </c>
      <c r="AC9" s="57">
        <f ca="1">INDIRECT("L4")*INDIRECT(ADDRESS(ROW()+1,COLUMN()))+(1-INDIRECT("L4"))*INDIRECT(ADDRESS(ROW()-2,COLUMN()))</f>
        <v>0</v>
      </c>
      <c r="AD9" s="57">
        <f ca="1">INDIRECT("L4")*INDIRECT(ADDRESS(ROW()+1,COLUMN()))+(1-INDIRECT("L4"))*INDIRECT(ADDRESS(ROW()-2,COLUMN()))</f>
        <v>0.5</v>
      </c>
      <c r="AE9" s="57">
        <f ca="1">INDIRECT("L4")*INDIRECT(ADDRESS(ROW()+1,COLUMN()))+(1-INDIRECT("L4"))*INDIRECT(ADDRESS(ROW()-2,COLUMN()))</f>
        <v>0.5</v>
      </c>
      <c r="AF9" s="57">
        <f ca="1">INDIRECT("L4")*INDIRECT(ADDRESS(ROW()+1,COLUMN()))+(1-INDIRECT("L4"))*INDIRECT(ADDRESS(ROW()-2,COLUMN()))</f>
        <v>0.61764705882352944</v>
      </c>
      <c r="AG9" s="58">
        <f ca="1">INDIRECT("L4")*INDIRECT(ADDRESS(ROW()+1,COLUMN()))+(1-INDIRECT("L4"))*INDIRECT(ADDRESS(ROW()-2,COLUMN()))</f>
        <v>0</v>
      </c>
      <c r="AH9" s="1"/>
      <c r="AI9" s="1"/>
      <c r="AJ9" s="17" t="s">
        <v>32</v>
      </c>
      <c r="AK9" s="18">
        <v>19</v>
      </c>
      <c r="AL9" s="19">
        <v>18</v>
      </c>
    </row>
    <row r="10" ht="16.5">
      <c r="A10" s="20"/>
      <c r="B10" s="43"/>
      <c r="C10" s="44"/>
      <c r="D10" s="45">
        <f t="shared" ca="1" si="0"/>
        <v>31.803333333333335</v>
      </c>
      <c r="E10" s="46">
        <f t="shared" ca="1" si="1"/>
        <v>25.98</v>
      </c>
      <c r="F10" s="47">
        <f t="shared" ca="1" si="2"/>
        <v>33.066666666666663</v>
      </c>
      <c r="G10" s="46">
        <f t="shared" ca="1" si="3"/>
        <v>14.550000000000001</v>
      </c>
      <c r="H10" s="47">
        <f t="shared" ca="1" si="4"/>
        <v>12.449999999999999</v>
      </c>
      <c r="I10" s="48">
        <f>SUM(D10:F10)</f>
        <v>90.849999999999994</v>
      </c>
      <c r="J10" s="49">
        <f>SUM(G10:H10)</f>
        <v>27</v>
      </c>
      <c r="K10" s="50">
        <f ca="1">INDIRECT("K"&amp;3)*INDIRECT("I"&amp;ROW())+(1-INDIRECT("K"&amp;3))*INDIRECT("k"&amp;ROW()-2)</f>
        <v>94.851666666666659</v>
      </c>
      <c r="L10" s="50">
        <f ca="1">INDIRECT("L"&amp;3)*INDIRECT("J"&amp;ROW())+(1-INDIRECT("L"&amp;3))*INDIRECT("L"&amp;ROW()-2)</f>
        <v>25.133333333333333</v>
      </c>
      <c r="M10" s="51">
        <f ca="1">AVERAGE(_xlfn._xlws.FILTER(INDIRECT("I8:I"&amp;ROW()),MOD(ROW(INDIRECT("I8:I"&amp;ROW())),2)=0))</f>
        <v>93.708333333333329</v>
      </c>
      <c r="N10" s="49">
        <f ca="1">AVERAGE(_xlfn._xlws.FILTER(INDIRECT("J8:J"&amp;ROW()),MOD(ROW(INDIRECT("J8:J"&amp;ROW())),2)=0))</f>
        <v>25.666666666666668</v>
      </c>
      <c r="O10" s="52">
        <f ca="1">OFFSET(INDIRECT("Reading!"&amp;ADDRESS(3*ROW()-21,COLUMN())),0,8)</f>
        <v>0</v>
      </c>
      <c r="P10" s="53">
        <f ca="1">OFFSET(INDIRECT("Reading!"&amp;ADDRESS(3*ROW()-21,COLUMN())),0,8)</f>
        <v>1</v>
      </c>
      <c r="Q10" s="53">
        <f ca="1">OFFSET(INDIRECT("Reading!"&amp;ADDRESS(3*ROW()-21,COLUMN())),0,8)</f>
        <v>2</v>
      </c>
      <c r="R10" s="53">
        <f ca="1">OFFSET(INDIRECT("Reading!"&amp;ADDRESS(3*ROW()-21,COLUMN())),0,8)</f>
        <v>0</v>
      </c>
      <c r="S10" s="53">
        <f ca="1">OFFSET(INDIRECT("Reading!"&amp;ADDRESS(3*ROW()-21,COLUMN())),0,8)</f>
        <v>1</v>
      </c>
      <c r="T10" s="53">
        <f ca="1">OFFSET(INDIRECT("Reading!"&amp;ADDRESS(3*ROW()-21,COLUMN())),0,8)</f>
        <v>0</v>
      </c>
      <c r="U10" s="53">
        <f ca="1">OFFSET(INDIRECT("Reading!"&amp;ADDRESS(3*ROW()-21,COLUMN())),0,8)</f>
        <v>0</v>
      </c>
      <c r="V10" s="53">
        <f ca="1">OFFSET(INDIRECT("Reading!"&amp;ADDRESS(3*ROW()-21,COLUMN())),0,8)</f>
        <v>0</v>
      </c>
      <c r="W10" s="53">
        <f ca="1">OFFSET(INDIRECT("Reading!"&amp;ADDRESS(3*ROW()-21,COLUMN())),0,8)</f>
        <v>1</v>
      </c>
      <c r="X10" s="53">
        <f ca="1">OFFSET(INDIRECT("Reading!"&amp;ADDRESS(3*ROW()-21,COLUMN())),0,8)</f>
        <v>0.53333333333333333</v>
      </c>
      <c r="Y10" s="54">
        <f ca="1">OFFSET(INDIRECT("Reading!"&amp;ADDRESS(3*ROW()-21,COLUMN())),0,8)</f>
        <v>18.783333333333335</v>
      </c>
      <c r="Z10" s="55">
        <f ca="1">OFFSET(INDIRECT("Listening!"&amp;ADDRESS(2*ROW()-13,COLUMN())),0,0)</f>
        <v>0</v>
      </c>
      <c r="AA10" s="55">
        <f ca="1">OFFSET(INDIRECT("Listening!"&amp;ADDRESS(2*ROW()-13,COLUMN())),0,0)</f>
        <v>1</v>
      </c>
      <c r="AB10" s="55">
        <f ca="1">OFFSET(INDIRECT("Listening!"&amp;ADDRESS(2*ROW()-13,COLUMN())),0,0)</f>
        <v>2</v>
      </c>
      <c r="AC10" s="55">
        <f ca="1">OFFSET(INDIRECT("Listening!"&amp;ADDRESS(2*ROW()-13,COLUMN())),0,0)</f>
        <v>0</v>
      </c>
      <c r="AD10" s="55">
        <f ca="1">OFFSET(INDIRECT("Listening!"&amp;ADDRESS(2*ROW()-13,COLUMN())),0,0)</f>
        <v>1</v>
      </c>
      <c r="AE10" s="55">
        <f ca="1">OFFSET(INDIRECT("Listening!"&amp;ADDRESS(2*ROW()-13,COLUMN())),0,0)</f>
        <v>0</v>
      </c>
      <c r="AF10" s="55">
        <f ca="1">OFFSET(INDIRECT("Listening!"&amp;ADDRESS(2*ROW()-13,COLUMN())),0,0)</f>
        <v>0.70588235294117652</v>
      </c>
      <c r="AG10" s="56">
        <f ca="1">OFFSET(INDIRECT("Listening!"&amp;ADDRESS(2*ROW()-13,COLUMN())),0,0)</f>
        <v>0</v>
      </c>
      <c r="AH10" s="1"/>
      <c r="AI10" s="1"/>
    </row>
    <row r="11" ht="16.5">
      <c r="A11" s="20">
        <v>3</v>
      </c>
      <c r="B11" s="28">
        <f ca="1">INDIRECT("Reading!A"&amp;3*ROW()-18)</f>
        <v>45416.357638888891</v>
      </c>
      <c r="C11" s="29" t="str">
        <f ca="1">INDIRECT("Reading!B"&amp;3*ROW()-18)</f>
        <v>T21</v>
      </c>
      <c r="D11" s="30">
        <f t="shared" ca="1" si="0"/>
        <v>0.8666666666666667</v>
      </c>
      <c r="E11" s="31">
        <f t="shared" ca="1" si="1"/>
        <v>0.80000000000000004</v>
      </c>
      <c r="F11" s="32">
        <f t="shared" ca="1" si="2"/>
        <v>0.80000000000000004</v>
      </c>
      <c r="G11" s="30">
        <f t="shared" ca="1" si="3"/>
        <v>1</v>
      </c>
      <c r="H11" s="33">
        <f t="shared" ca="1" si="4"/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 ca="1">INDIRECT("K"&amp;2)*INDIRECT("I"&amp;ROW())+(1-INDIRECT("K"&amp;2))*INDIRECT("k"&amp;ROW()-2)</f>
        <v>21.026666666666667</v>
      </c>
      <c r="L11" s="37">
        <f ca="1">INDIRECT("L"&amp;2)*INDIRECT("J"&amp;ROW())+(1-INDIRECT("L"&amp;2))*INDIRECT("L"&amp;ROW()-2)</f>
        <v>21.352941176470591</v>
      </c>
      <c r="M11" s="38">
        <f ca="1">AVERAGE(_xlfn._xlws.FILTER(INDIRECT("I7:I"&amp;ROW()),MOD(ROW(INDIRECT("I7:I"&amp;ROW())),2)=1))</f>
        <v>21.555555555555557</v>
      </c>
      <c r="N11" s="39">
        <f ca="1">AVERAGE(_xlfn._xlws.FILTER(INDIRECT("J7:J"&amp;ROW()),MOD(ROW(INDIRECT("J7:J"&amp;ROW())),2)=1))</f>
        <v>21.47058823529412</v>
      </c>
      <c r="O11" s="40">
        <f ca="1">INDIRECT("K4")*INDIRECT(ADDRESS(ROW()+1,COLUMN()))+(1-INDIRECT("K4"))*INDIRECT(ADDRESS(ROW()-2,COLUMN()))</f>
        <v>0.5</v>
      </c>
      <c r="P11" s="41">
        <f ca="1">INDIRECT("K4")*INDIRECT(ADDRESS(ROW()+1,COLUMN()))+(1-INDIRECT("K4"))*INDIRECT(ADDRESS(ROW()-2,COLUMN()))</f>
        <v>1.25</v>
      </c>
      <c r="Q11" s="41">
        <f ca="1">INDIRECT("K4")*INDIRECT(ADDRESS(ROW()+1,COLUMN()))+(1-INDIRECT("K4"))*INDIRECT(ADDRESS(ROW()-2,COLUMN()))</f>
        <v>1</v>
      </c>
      <c r="R11" s="41">
        <f ca="1">INDIRECT("K4")*INDIRECT(ADDRESS(ROW()+1,COLUMN()))+(1-INDIRECT("K4"))*INDIRECT(ADDRESS(ROW()-2,COLUMN()))</f>
        <v>0</v>
      </c>
      <c r="S11" s="41">
        <f ca="1">INDIRECT("K4")*INDIRECT(ADDRESS(ROW()+1,COLUMN()))+(1-INDIRECT("K4"))*INDIRECT(ADDRESS(ROW()-2,COLUMN()))</f>
        <v>2</v>
      </c>
      <c r="T11" s="41">
        <f ca="1">INDIRECT("K4")*INDIRECT(ADDRESS(ROW()+1,COLUMN()))+(1-INDIRECT("K4"))*INDIRECT(ADDRESS(ROW()-2,COLUMN()))</f>
        <v>0</v>
      </c>
      <c r="U11" s="41">
        <f ca="1">INDIRECT("K4")*INDIRECT(ADDRESS(ROW()+1,COLUMN()))+(1-INDIRECT("K4"))*INDIRECT(ADDRESS(ROW()-2,COLUMN()))</f>
        <v>0</v>
      </c>
      <c r="V11" s="41">
        <f ca="1">INDIRECT("K4")*INDIRECT(ADDRESS(ROW()+1,COLUMN()))+(1-INDIRECT("K4"))*INDIRECT(ADDRESS(ROW()-2,COLUMN()))</f>
        <v>0.5</v>
      </c>
      <c r="W11" s="41">
        <f ca="1">INDIRECT("K4")*INDIRECT(ADDRESS(ROW()+1,COLUMN()))+(1-INDIRECT("K4"))*INDIRECT(ADDRESS(ROW()-2,COLUMN()))</f>
        <v>0.75</v>
      </c>
      <c r="X11" s="41">
        <f ca="1">INDIRECT("K4")*INDIRECT(ADDRESS(ROW()+1,COLUMN()))+(1-INDIRECT("K4"))*INDIRECT(ADDRESS(ROW()-2,COLUMN()))</f>
        <v>0.73333333333333339</v>
      </c>
      <c r="Y11" s="42">
        <f ca="1">INDIRECT("K4")*INDIRECT(ADDRESS(ROW()+1,COLUMN()))+(1-INDIRECT("K4"))*INDIRECT(ADDRESS(ROW()-2,COLUMN()))</f>
        <v>19.733333333333334</v>
      </c>
      <c r="Z11" s="57">
        <f ca="1">INDIRECT("L4")*INDIRECT(ADDRESS(ROW()+1,COLUMN()))+(1-INDIRECT("L4"))*INDIRECT(ADDRESS(ROW()-2,COLUMN()))</f>
        <v>0.5</v>
      </c>
      <c r="AA11" s="57">
        <f ca="1">INDIRECT("L4")*INDIRECT(ADDRESS(ROW()+1,COLUMN()))+(1-INDIRECT("L4"))*INDIRECT(ADDRESS(ROW()-2,COLUMN()))</f>
        <v>0.25</v>
      </c>
      <c r="AB11" s="57">
        <f ca="1">INDIRECT("L4")*INDIRECT(ADDRESS(ROW()+1,COLUMN()))+(1-INDIRECT("L4"))*INDIRECT(ADDRESS(ROW()-2,COLUMN()))</f>
        <v>1.25</v>
      </c>
      <c r="AC11" s="57">
        <f ca="1">INDIRECT("L4")*INDIRECT(ADDRESS(ROW()+1,COLUMN()))+(1-INDIRECT("L4"))*INDIRECT(ADDRESS(ROW()-2,COLUMN()))</f>
        <v>0</v>
      </c>
      <c r="AD11" s="57">
        <f ca="1">INDIRECT("L4")*INDIRECT(ADDRESS(ROW()+1,COLUMN()))+(1-INDIRECT("L4"))*INDIRECT(ADDRESS(ROW()-2,COLUMN()))</f>
        <v>0.75</v>
      </c>
      <c r="AE11" s="57">
        <f ca="1">INDIRECT("L4")*INDIRECT(ADDRESS(ROW()+1,COLUMN()))+(1-INDIRECT("L4"))*INDIRECT(ADDRESS(ROW()-2,COLUMN()))</f>
        <v>0.75</v>
      </c>
      <c r="AF11" s="57">
        <f ca="1">INDIRECT("L4")*INDIRECT(ADDRESS(ROW()+1,COLUMN()))+(1-INDIRECT("L4"))*INDIRECT(ADDRESS(ROW()-2,COLUMN()))</f>
        <v>0.80882352941176472</v>
      </c>
      <c r="AG11" s="58">
        <f ca="1">INDIRECT("L4")*INDIRECT(ADDRESS(ROW()+1,COLUMN()))+(1-INDIRECT("L4"))*INDIRECT(ADDRESS(ROW()-2,COLUMN()))</f>
        <v>0</v>
      </c>
      <c r="AH11" s="1"/>
      <c r="AI11" s="1"/>
    </row>
    <row r="12" ht="16.5">
      <c r="A12" s="20"/>
      <c r="B12" s="43"/>
      <c r="C12" s="44"/>
      <c r="D12" s="45">
        <f t="shared" ca="1" si="0"/>
        <v>32.683333333333337</v>
      </c>
      <c r="E12" s="46">
        <f t="shared" ca="1" si="1"/>
        <v>33.683333333333337</v>
      </c>
      <c r="F12" s="47">
        <f t="shared" ca="1" si="2"/>
        <v>27.383333333333333</v>
      </c>
      <c r="G12" s="46">
        <f t="shared" ca="1" si="3"/>
        <v>6.9500000000000002</v>
      </c>
      <c r="H12" s="47">
        <f t="shared" ca="1" si="4"/>
        <v>9.9000000000000004</v>
      </c>
      <c r="I12" s="48">
        <f>SUM(D12:F12)</f>
        <v>93.75</v>
      </c>
      <c r="J12" s="49">
        <f>SUM(G12:H12)</f>
        <v>16.850000000000001</v>
      </c>
      <c r="K12" s="50">
        <f ca="1">INDIRECT("K"&amp;3)*INDIRECT("I"&amp;ROW())+(1-INDIRECT("K"&amp;3))*INDIRECT("k"&amp;ROW()-2)</f>
        <v>94.521166666666659</v>
      </c>
      <c r="L12" s="50">
        <f ca="1">INDIRECT("L"&amp;3)*INDIRECT("J"&amp;ROW())+(1-INDIRECT("L"&amp;3))*INDIRECT("L"&amp;ROW()-2)</f>
        <v>22.64833333333333</v>
      </c>
      <c r="M12" s="51">
        <f ca="1">AVERAGE(_xlfn._xlws.FILTER(INDIRECT("I8:I"&amp;ROW()),MOD(ROW(INDIRECT("I8:I"&amp;ROW())),2)=0))</f>
        <v>93.722222222222214</v>
      </c>
      <c r="N12" s="49">
        <f ca="1">AVERAGE(_xlfn._xlws.FILTER(INDIRECT("J8:J"&amp;ROW()),MOD(ROW(INDIRECT("J8:J"&amp;ROW())),2)=0))</f>
        <v>22.727777777777778</v>
      </c>
      <c r="O12" s="59">
        <f ca="1">OFFSET(INDIRECT("Reading!"&amp;ADDRESS(3*ROW()-21,COLUMN())),0,8)</f>
        <v>0</v>
      </c>
      <c r="P12" s="55">
        <f ca="1">OFFSET(INDIRECT("Reading!"&amp;ADDRESS(3*ROW()-21,COLUMN())),0,8)</f>
        <v>1</v>
      </c>
      <c r="Q12" s="55">
        <f ca="1">OFFSET(INDIRECT("Reading!"&amp;ADDRESS(3*ROW()-21,COLUMN())),0,8)</f>
        <v>0</v>
      </c>
      <c r="R12" s="55">
        <f ca="1">OFFSET(INDIRECT("Reading!"&amp;ADDRESS(3*ROW()-21,COLUMN())),0,8)</f>
        <v>0</v>
      </c>
      <c r="S12" s="55">
        <f ca="1">OFFSET(INDIRECT("Reading!"&amp;ADDRESS(3*ROW()-21,COLUMN())),0,8)</f>
        <v>2</v>
      </c>
      <c r="T12" s="55">
        <f ca="1">OFFSET(INDIRECT("Reading!"&amp;ADDRESS(3*ROW()-21,COLUMN())),0,8)</f>
        <v>0</v>
      </c>
      <c r="U12" s="55">
        <f ca="1">OFFSET(INDIRECT("Reading!"&amp;ADDRESS(3*ROW()-21,COLUMN())),0,8)</f>
        <v>0</v>
      </c>
      <c r="V12" s="55">
        <f ca="1">OFFSET(INDIRECT("Reading!"&amp;ADDRESS(3*ROW()-21,COLUMN())),0,8)</f>
        <v>0</v>
      </c>
      <c r="W12" s="55">
        <f ca="1">OFFSET(INDIRECT("Reading!"&amp;ADDRESS(3*ROW()-21,COLUMN())),0,8)</f>
        <v>1</v>
      </c>
      <c r="X12" s="55">
        <f ca="1">OFFSET(INDIRECT("Reading!"&amp;ADDRESS(3*ROW()-21,COLUMN())),0,8)</f>
        <v>0.8666666666666667</v>
      </c>
      <c r="Y12" s="56">
        <f ca="1">OFFSET(INDIRECT("Reading!"&amp;ADDRESS(3*ROW()-21,COLUMN())),0,8)</f>
        <v>20.683333333333334</v>
      </c>
      <c r="Z12" s="55">
        <f ca="1">OFFSET(INDIRECT("Listening!"&amp;ADDRESS(2*ROW()-13,COLUMN())),0,0)</f>
        <v>1</v>
      </c>
      <c r="AA12" s="55">
        <f ca="1">OFFSET(INDIRECT("Listening!"&amp;ADDRESS(2*ROW()-13,COLUMN())),0,0)</f>
        <v>0</v>
      </c>
      <c r="AB12" s="55">
        <f ca="1">OFFSET(INDIRECT("Listening!"&amp;ADDRESS(2*ROW()-13,COLUMN())),0,0)</f>
        <v>0</v>
      </c>
      <c r="AC12" s="55">
        <f ca="1">OFFSET(INDIRECT("Listening!"&amp;ADDRESS(2*ROW()-13,COLUMN())),0,0)</f>
        <v>0</v>
      </c>
      <c r="AD12" s="55">
        <f ca="1">OFFSET(INDIRECT("Listening!"&amp;ADDRESS(2*ROW()-13,COLUMN())),0,0)</f>
        <v>1</v>
      </c>
      <c r="AE12" s="55">
        <f ca="1">OFFSET(INDIRECT("Listening!"&amp;ADDRESS(2*ROW()-13,COLUMN())),0,0)</f>
        <v>1</v>
      </c>
      <c r="AF12" s="55">
        <f ca="1">OFFSET(INDIRECT("Listening!"&amp;ADDRESS(2*ROW()-13,COLUMN())),0,0)</f>
        <v>1</v>
      </c>
      <c r="AG12" s="56">
        <f ca="1">OFFSET(INDIRECT("Listening!"&amp;ADDRESS(2*ROW()-13,COLUMN())),0,0)</f>
        <v>0</v>
      </c>
      <c r="AH12" s="1"/>
      <c r="AI12" s="1"/>
    </row>
    <row r="13" ht="16.5">
      <c r="A13" s="20">
        <v>4</v>
      </c>
      <c r="B13" s="28">
        <f ca="1">INDIRECT("Reading!A"&amp;3*ROW()-18)</f>
        <v>45418.357638888891</v>
      </c>
      <c r="C13" s="29" t="str">
        <f ca="1">INDIRECT("Reading!B"&amp;3*ROW()-18)</f>
        <v>T22</v>
      </c>
      <c r="D13" s="30">
        <f t="shared" ca="1" si="0"/>
        <v>0.59999999999999998</v>
      </c>
      <c r="E13" s="31">
        <f t="shared" ca="1" si="1"/>
        <v>0.66666666666666663</v>
      </c>
      <c r="F13" s="32">
        <f t="shared" ca="1" si="2"/>
        <v>0.59999999999999998</v>
      </c>
      <c r="G13" s="30">
        <f t="shared" ca="1" si="3"/>
        <v>0.58823529411764708</v>
      </c>
      <c r="H13" s="33">
        <f t="shared" ca="1" si="4"/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 ca="1">INDIRECT("K"&amp;2)*INDIRECT("I"&amp;ROW())+(1-INDIRECT("K"&amp;2))*INDIRECT("k"&amp;ROW()-2)</f>
        <v>20.318666666666665</v>
      </c>
      <c r="L13" s="37">
        <f ca="1">INDIRECT("L"&amp;2)*INDIRECT("J"&amp;ROW())+(1-INDIRECT("L"&amp;2))*INDIRECT("L"&amp;ROW()-2)</f>
        <v>20.77058823529412</v>
      </c>
      <c r="M13" s="38">
        <f ca="1">AVERAGE(_xlfn._xlws.FILTER(INDIRECT("I7:I"&amp;ROW()),MOD(ROW(INDIRECT("I7:I"&amp;ROW())),2)=1))</f>
        <v>20.833333333333336</v>
      </c>
      <c r="N13" s="39">
        <f ca="1">AVERAGE(_xlfn._xlws.FILTER(INDIRECT("J7:J"&amp;ROW()),MOD(ROW(INDIRECT("J7:J"&amp;ROW())),2)=1))</f>
        <v>20.955882352941181</v>
      </c>
      <c r="O13" s="60">
        <f ca="1">INDIRECT("K4")*INDIRECT(ADDRESS(ROW()+1,COLUMN()))+(1-INDIRECT("K4"))*INDIRECT(ADDRESS(ROW()-2,COLUMN()))</f>
        <v>0.25</v>
      </c>
      <c r="P13" s="61">
        <f ca="1">INDIRECT("K4")*INDIRECT(ADDRESS(ROW()+1,COLUMN()))+(1-INDIRECT("K4"))*INDIRECT(ADDRESS(ROW()-2,COLUMN()))</f>
        <v>1.625</v>
      </c>
      <c r="Q13" s="61">
        <f ca="1">INDIRECT("K4")*INDIRECT(ADDRESS(ROW()+1,COLUMN()))+(1-INDIRECT("K4"))*INDIRECT(ADDRESS(ROW()-2,COLUMN()))</f>
        <v>1</v>
      </c>
      <c r="R13" s="61">
        <f ca="1">INDIRECT("K4")*INDIRECT(ADDRESS(ROW()+1,COLUMN()))+(1-INDIRECT("K4"))*INDIRECT(ADDRESS(ROW()-2,COLUMN()))</f>
        <v>0</v>
      </c>
      <c r="S13" s="61">
        <f ca="1">INDIRECT("K4")*INDIRECT(ADDRESS(ROW()+1,COLUMN()))+(1-INDIRECT("K4"))*INDIRECT(ADDRESS(ROW()-2,COLUMN()))</f>
        <v>2.5</v>
      </c>
      <c r="T13" s="61">
        <f ca="1">INDIRECT("K4")*INDIRECT(ADDRESS(ROW()+1,COLUMN()))+(1-INDIRECT("K4"))*INDIRECT(ADDRESS(ROW()-2,COLUMN()))</f>
        <v>0</v>
      </c>
      <c r="U13" s="61">
        <f ca="1">INDIRECT("K4")*INDIRECT(ADDRESS(ROW()+1,COLUMN()))+(1-INDIRECT("K4"))*INDIRECT(ADDRESS(ROW()-2,COLUMN()))</f>
        <v>0</v>
      </c>
      <c r="V13" s="61">
        <f ca="1">INDIRECT("K4")*INDIRECT(ADDRESS(ROW()+1,COLUMN()))+(1-INDIRECT("K4"))*INDIRECT(ADDRESS(ROW()-2,COLUMN()))</f>
        <v>1.25</v>
      </c>
      <c r="W13" s="61">
        <f ca="1">INDIRECT("K4")*INDIRECT(ADDRESS(ROW()+1,COLUMN()))+(1-INDIRECT("K4"))*INDIRECT(ADDRESS(ROW()-2,COLUMN()))</f>
        <v>1.375</v>
      </c>
      <c r="X13" s="61">
        <f ca="1">INDIRECT("K4")*INDIRECT(ADDRESS(ROW()+1,COLUMN()))+(1-INDIRECT("K4"))*INDIRECT(ADDRESS(ROW()-2,COLUMN()))</f>
        <v>0.66666666666666674</v>
      </c>
      <c r="Y13" s="62">
        <f ca="1">INDIRECT("K4")*INDIRECT(ADDRESS(ROW()+1,COLUMN()))+(1-INDIRECT("K4"))*INDIRECT(ADDRESS(ROW()-2,COLUMN()))</f>
        <v>25.566666666666666</v>
      </c>
      <c r="Z13" s="57">
        <f ca="1">INDIRECT("L4")*INDIRECT(ADDRESS(ROW()+1,COLUMN()))+(1-INDIRECT("L4"))*INDIRECT(ADDRESS(ROW()-2,COLUMN()))</f>
        <v>0.75</v>
      </c>
      <c r="AA13" s="63">
        <f ca="1">INDIRECT("L4")*INDIRECT(ADDRESS(ROW()+1,COLUMN()))+(1-INDIRECT("L4"))*INDIRECT(ADDRESS(ROW()-2,COLUMN()))</f>
        <v>0.625</v>
      </c>
      <c r="AB13" s="63">
        <f ca="1">INDIRECT("L4")*INDIRECT(ADDRESS(ROW()+1,COLUMN()))+(1-INDIRECT("L4"))*INDIRECT(ADDRESS(ROW()-2,COLUMN()))</f>
        <v>1.125</v>
      </c>
      <c r="AC13" s="63">
        <f ca="1">INDIRECT("L4")*INDIRECT(ADDRESS(ROW()+1,COLUMN()))+(1-INDIRECT("L4"))*INDIRECT(ADDRESS(ROW()-2,COLUMN()))</f>
        <v>0</v>
      </c>
      <c r="AD13" s="63">
        <f ca="1">INDIRECT("L4")*INDIRECT(ADDRESS(ROW()+1,COLUMN()))+(1-INDIRECT("L4"))*INDIRECT(ADDRESS(ROW()-2,COLUMN()))</f>
        <v>0.375</v>
      </c>
      <c r="AE13" s="63">
        <f ca="1">INDIRECT("L4")*INDIRECT(ADDRESS(ROW()+1,COLUMN()))+(1-INDIRECT("L4"))*INDIRECT(ADDRESS(ROW()-2,COLUMN()))</f>
        <v>0.875</v>
      </c>
      <c r="AF13" s="63">
        <f ca="1">INDIRECT("L4")*INDIRECT(ADDRESS(ROW()+1,COLUMN()))+(1-INDIRECT("L4"))*INDIRECT(ADDRESS(ROW()-2,COLUMN()))</f>
        <v>0.69852941176470584</v>
      </c>
      <c r="AG13" s="64">
        <f ca="1">INDIRECT("L4")*INDIRECT(ADDRESS(ROW()+1,COLUMN()))+(1-INDIRECT("L4"))*INDIRECT(ADDRESS(ROW()-2,COLUMN()))</f>
        <v>0</v>
      </c>
      <c r="AH13" s="1"/>
      <c r="AI13" s="1"/>
    </row>
    <row r="14" ht="16.5">
      <c r="A14" s="20"/>
      <c r="B14" s="43"/>
      <c r="C14" s="44"/>
      <c r="D14" s="45">
        <f t="shared" ca="1" si="0"/>
        <v>31.399999999999999</v>
      </c>
      <c r="E14" s="46">
        <f t="shared" ca="1" si="1"/>
        <v>22.883333333333333</v>
      </c>
      <c r="F14" s="47">
        <f t="shared" ca="1" si="2"/>
        <v>25.183333333333334</v>
      </c>
      <c r="G14" s="46">
        <f t="shared" ca="1" si="3"/>
        <v>17.449999999999999</v>
      </c>
      <c r="H14" s="47">
        <f t="shared" ca="1" si="4"/>
        <v>12.533333333333333</v>
      </c>
      <c r="I14" s="48">
        <f>SUM(D14:F14)</f>
        <v>79.466666666666669</v>
      </c>
      <c r="J14" s="49">
        <f>SUM(G14:H14)</f>
        <v>29.983333333333334</v>
      </c>
      <c r="K14" s="50">
        <f ca="1">INDIRECT("K"&amp;3)*INDIRECT("I"&amp;ROW())+(1-INDIRECT("K"&amp;3))*INDIRECT("k"&amp;ROW()-2)</f>
        <v>90.004816666666656</v>
      </c>
      <c r="L14" s="50">
        <f ca="1">INDIRECT("L"&amp;3)*INDIRECT("J"&amp;ROW())+(1-INDIRECT("L"&amp;3))*INDIRECT("L"&amp;ROW()-2)</f>
        <v>24.848833333333332</v>
      </c>
      <c r="M14" s="51">
        <f ca="1">AVERAGE(_xlfn._xlws.FILTER(INDIRECT("I8:I"&amp;ROW()),MOD(ROW(INDIRECT("I8:I"&amp;ROW())),2)=0))</f>
        <v>90.158333333333331</v>
      </c>
      <c r="N14" s="49">
        <f ca="1">AVERAGE(_xlfn._xlws.FILTER(INDIRECT("J8:J"&amp;ROW()),MOD(ROW(INDIRECT("J8:J"&amp;ROW())),2)=0))</f>
        <v>24.541666666666668</v>
      </c>
      <c r="O14" s="59">
        <f ca="1">OFFSET(INDIRECT("Reading!"&amp;ADDRESS(3*ROW()-21,COLUMN())),0,8)</f>
        <v>0</v>
      </c>
      <c r="P14" s="55">
        <f ca="1">OFFSET(INDIRECT("Reading!"&amp;ADDRESS(3*ROW()-21,COLUMN())),0,8)</f>
        <v>2</v>
      </c>
      <c r="Q14" s="55">
        <f ca="1">OFFSET(INDIRECT("Reading!"&amp;ADDRESS(3*ROW()-21,COLUMN())),0,8)</f>
        <v>1</v>
      </c>
      <c r="R14" s="55">
        <f ca="1">OFFSET(INDIRECT("Reading!"&amp;ADDRESS(3*ROW()-21,COLUMN())),0,8)</f>
        <v>0</v>
      </c>
      <c r="S14" s="55">
        <f ca="1">OFFSET(INDIRECT("Reading!"&amp;ADDRESS(3*ROW()-21,COLUMN())),0,8)</f>
        <v>3</v>
      </c>
      <c r="T14" s="55">
        <f ca="1">OFFSET(INDIRECT("Reading!"&amp;ADDRESS(3*ROW()-21,COLUMN())),0,8)</f>
        <v>0</v>
      </c>
      <c r="U14" s="55">
        <f ca="1">OFFSET(INDIRECT("Reading!"&amp;ADDRESS(3*ROW()-21,COLUMN())),0,8)</f>
        <v>0</v>
      </c>
      <c r="V14" s="55">
        <f ca="1">OFFSET(INDIRECT("Reading!"&amp;ADDRESS(3*ROW()-21,COLUMN())),0,8)</f>
        <v>2</v>
      </c>
      <c r="W14" s="55">
        <f ca="1">OFFSET(INDIRECT("Reading!"&amp;ADDRESS(3*ROW()-21,COLUMN())),0,8)</f>
        <v>2</v>
      </c>
      <c r="X14" s="55">
        <f ca="1">OFFSET(INDIRECT("Reading!"&amp;ADDRESS(3*ROW()-21,COLUMN())),0,8)</f>
        <v>0.59999999999999998</v>
      </c>
      <c r="Y14" s="56">
        <f ca="1">OFFSET(INDIRECT("Reading!"&amp;ADDRESS(3*ROW()-21,COLUMN())),0,8)</f>
        <v>31.399999999999999</v>
      </c>
      <c r="Z14" s="59">
        <f ca="1">OFFSET(INDIRECT("Listening!"&amp;ADDRESS(2*ROW()-13,COLUMN())),0,0)</f>
        <v>1</v>
      </c>
      <c r="AA14" s="55">
        <f ca="1">OFFSET(INDIRECT("Listening!"&amp;ADDRESS(2*ROW()-13,COLUMN())),0,0)</f>
        <v>1</v>
      </c>
      <c r="AB14" s="55">
        <f ca="1">OFFSET(INDIRECT("Listening!"&amp;ADDRESS(2*ROW()-13,COLUMN())),0,0)</f>
        <v>1</v>
      </c>
      <c r="AC14" s="55">
        <f ca="1">OFFSET(INDIRECT("Listening!"&amp;ADDRESS(2*ROW()-13,COLUMN())),0,0)</f>
        <v>0</v>
      </c>
      <c r="AD14" s="55">
        <f ca="1">OFFSET(INDIRECT("Listening!"&amp;ADDRESS(2*ROW()-13,COLUMN())),0,0)</f>
        <v>0</v>
      </c>
      <c r="AE14" s="55">
        <f ca="1">OFFSET(INDIRECT("Listening!"&amp;ADDRESS(2*ROW()-13,COLUMN())),0,0)</f>
        <v>1</v>
      </c>
      <c r="AF14" s="55">
        <f ca="1">OFFSET(INDIRECT("Listening!"&amp;ADDRESS(2*ROW()-13,COLUMN())),0,0)</f>
        <v>0.58823529411764708</v>
      </c>
      <c r="AG14" s="56">
        <f ca="1">OFFSET(INDIRECT("Listening!"&amp;ADDRESS(2*ROW()-13,COLUMN())),0,0)</f>
        <v>0</v>
      </c>
      <c r="AH14" s="1"/>
      <c r="AI14" s="1"/>
    </row>
    <row r="15" ht="16.5">
      <c r="A15" s="20">
        <v>5</v>
      </c>
      <c r="B15" s="28">
        <f ca="1">INDIRECT("Reading!A"&amp;3*ROW()-18)</f>
        <v>45419.440972222219</v>
      </c>
      <c r="C15" s="29" t="str">
        <f ca="1">INDIRECT("Reading!B"&amp;3*ROW()-18)</f>
        <v>T23</v>
      </c>
      <c r="D15" s="30">
        <f t="shared" ca="1" si="0"/>
        <v>0.66666666666666663</v>
      </c>
      <c r="E15" s="31">
        <f t="shared" ca="1" si="1"/>
        <v>0.73333333333333328</v>
      </c>
      <c r="F15" s="32">
        <f t="shared" ca="1" si="2"/>
        <v>0.66666666666666663</v>
      </c>
      <c r="G15" s="30">
        <f t="shared" ca="1" si="3"/>
        <v>0.6470588235294118</v>
      </c>
      <c r="H15" s="33">
        <f t="shared" ca="1" si="4"/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 ca="1">INDIRECT("K"&amp;2)*INDIRECT("I"&amp;ROW())+(1-INDIRECT("K"&amp;2))*INDIRECT("k"&amp;ROW()-2)</f>
        <v>20.423066666666664</v>
      </c>
      <c r="L15" s="37">
        <f ca="1">INDIRECT("L"&amp;2)*INDIRECT("J"&amp;ROW())+(1-INDIRECT("L"&amp;2))*INDIRECT("L"&amp;ROW()-2)</f>
        <v>21.157058823529415</v>
      </c>
      <c r="M15" s="38">
        <f ca="1">AVERAGE(_xlfn._xlws.FILTER(INDIRECT("I7:I"&amp;ROW()),MOD(ROW(INDIRECT("I7:I"&amp;ROW())),2)=1))</f>
        <v>20.800000000000001</v>
      </c>
      <c r="N15" s="39">
        <f ca="1">AVERAGE(_xlfn._xlws.FILTER(INDIRECT("J7:J"&amp;ROW()),MOD(ROW(INDIRECT("J7:J"&amp;ROW())),2)=1))</f>
        <v>21.176470588235297</v>
      </c>
      <c r="O15" s="40">
        <f ca="1">INDIRECT("K4")*INDIRECT(ADDRESS(ROW()+1,COLUMN()))+(1-INDIRECT("K4"))*INDIRECT(ADDRESS(ROW()-2,COLUMN()))</f>
        <v>0.125</v>
      </c>
      <c r="P15" s="41">
        <f ca="1">INDIRECT("K4")*INDIRECT(ADDRESS(ROW()+1,COLUMN()))+(1-INDIRECT("K4"))*INDIRECT(ADDRESS(ROW()-2,COLUMN()))</f>
        <v>0.8125</v>
      </c>
      <c r="Q15" s="41">
        <f ca="1">INDIRECT("K4")*INDIRECT(ADDRESS(ROW()+1,COLUMN()))+(1-INDIRECT("K4"))*INDIRECT(ADDRESS(ROW()-2,COLUMN()))</f>
        <v>0.5</v>
      </c>
      <c r="R15" s="41">
        <f ca="1">INDIRECT("K4")*INDIRECT(ADDRESS(ROW()+1,COLUMN()))+(1-INDIRECT("K4"))*INDIRECT(ADDRESS(ROW()-2,COLUMN()))</f>
        <v>0</v>
      </c>
      <c r="S15" s="41">
        <f ca="1">INDIRECT("K4")*INDIRECT(ADDRESS(ROW()+1,COLUMN()))+(1-INDIRECT("K4"))*INDIRECT(ADDRESS(ROW()-2,COLUMN()))</f>
        <v>2.25</v>
      </c>
      <c r="T15" s="41">
        <f ca="1">INDIRECT("K4")*INDIRECT(ADDRESS(ROW()+1,COLUMN()))+(1-INDIRECT("K4"))*INDIRECT(ADDRESS(ROW()-2,COLUMN()))</f>
        <v>0</v>
      </c>
      <c r="U15" s="41">
        <f ca="1">INDIRECT("K4")*INDIRECT(ADDRESS(ROW()+1,COLUMN()))+(1-INDIRECT("K4"))*INDIRECT(ADDRESS(ROW()-2,COLUMN()))</f>
        <v>0</v>
      </c>
      <c r="V15" s="41">
        <f ca="1">INDIRECT("K4")*INDIRECT(ADDRESS(ROW()+1,COLUMN()))+(1-INDIRECT("K4"))*INDIRECT(ADDRESS(ROW()-2,COLUMN()))</f>
        <v>1.125</v>
      </c>
      <c r="W15" s="41">
        <f ca="1">INDIRECT("K4")*INDIRECT(ADDRESS(ROW()+1,COLUMN()))+(1-INDIRECT("K4"))*INDIRECT(ADDRESS(ROW()-2,COLUMN()))</f>
        <v>1.6875</v>
      </c>
      <c r="X15" s="41">
        <f ca="1">INDIRECT("K4")*INDIRECT(ADDRESS(ROW()+1,COLUMN()))+(1-INDIRECT("K4"))*INDIRECT(ADDRESS(ROW()-2,COLUMN()))</f>
        <v>0.66666666666666674</v>
      </c>
      <c r="Y15" s="42">
        <f ca="1">INDIRECT("K4")*INDIRECT(ADDRESS(ROW()+1,COLUMN()))+(1-INDIRECT("K4"))*INDIRECT(ADDRESS(ROW()-2,COLUMN()))</f>
        <v>26.625</v>
      </c>
      <c r="Z15" s="65">
        <f ca="1">INDIRECT("L4")*INDIRECT(ADDRESS(ROW()+1,COLUMN()))+(1-INDIRECT("L4"))*INDIRECT(ADDRESS(ROW()-2,COLUMN()))</f>
        <v>0.875</v>
      </c>
      <c r="AA15" s="57">
        <f ca="1">INDIRECT("L4")*INDIRECT(ADDRESS(ROW()+1,COLUMN()))+(1-INDIRECT("L4"))*INDIRECT(ADDRESS(ROW()-2,COLUMN()))</f>
        <v>0.3125</v>
      </c>
      <c r="AB15" s="57">
        <f ca="1">INDIRECT("L4")*INDIRECT(ADDRESS(ROW()+1,COLUMN()))+(1-INDIRECT("L4"))*INDIRECT(ADDRESS(ROW()-2,COLUMN()))</f>
        <v>1.0625</v>
      </c>
      <c r="AC15" s="57">
        <f ca="1">INDIRECT("L4")*INDIRECT(ADDRESS(ROW()+1,COLUMN()))+(1-INDIRECT("L4"))*INDIRECT(ADDRESS(ROW()-2,COLUMN()))</f>
        <v>0</v>
      </c>
      <c r="AD15" s="57">
        <f ca="1">INDIRECT("L4")*INDIRECT(ADDRESS(ROW()+1,COLUMN()))+(1-INDIRECT("L4"))*INDIRECT(ADDRESS(ROW()-2,COLUMN()))</f>
        <v>0.1875</v>
      </c>
      <c r="AE15" s="57">
        <f ca="1">INDIRECT("L4")*INDIRECT(ADDRESS(ROW()+1,COLUMN()))+(1-INDIRECT("L4"))*INDIRECT(ADDRESS(ROW()-2,COLUMN()))</f>
        <v>0.4375</v>
      </c>
      <c r="AF15" s="57">
        <f ca="1">INDIRECT("L4")*INDIRECT(ADDRESS(ROW()+1,COLUMN()))+(1-INDIRECT("L4"))*INDIRECT(ADDRESS(ROW()-2,COLUMN()))</f>
        <v>0.67279411764705888</v>
      </c>
      <c r="AG15" s="58">
        <f ca="1">INDIRECT("L4")*INDIRECT(ADDRESS(ROW()+1,COLUMN()))+(1-INDIRECT("L4"))*INDIRECT(ADDRESS(ROW()-2,COLUMN()))</f>
        <v>0</v>
      </c>
      <c r="AH15" s="1"/>
      <c r="AI15" s="1"/>
    </row>
    <row r="16" ht="16.5">
      <c r="A16" s="20"/>
      <c r="B16" s="43"/>
      <c r="C16" s="44"/>
      <c r="D16" s="45">
        <f t="shared" ca="1" si="0"/>
        <v>27.683333333333334</v>
      </c>
      <c r="E16" s="46">
        <f t="shared" ca="1" si="1"/>
        <v>30.699999999999999</v>
      </c>
      <c r="F16" s="47">
        <f t="shared" ca="1" si="2"/>
        <v>32.483333333333334</v>
      </c>
      <c r="G16" s="46">
        <f t="shared" ca="1" si="3"/>
        <v>12.1</v>
      </c>
      <c r="H16" s="47">
        <f t="shared" ca="1" si="4"/>
        <v>9.0666666666666664</v>
      </c>
      <c r="I16" s="48">
        <f>SUM(D16:F16)</f>
        <v>90.866666666666674</v>
      </c>
      <c r="J16" s="49">
        <f>SUM(G16:H16)</f>
        <v>21.166666666666664</v>
      </c>
      <c r="K16" s="50">
        <f ca="1">INDIRECT("K"&amp;3)*INDIRECT("I"&amp;ROW())+(1-INDIRECT("K"&amp;3))*INDIRECT("k"&amp;ROW()-2)</f>
        <v>90.263371666666657</v>
      </c>
      <c r="L16" s="50">
        <f ca="1">INDIRECT("L"&amp;3)*INDIRECT("J"&amp;ROW())+(1-INDIRECT("L"&amp;3))*INDIRECT("L"&amp;ROW()-2)</f>
        <v>23.744183333333329</v>
      </c>
      <c r="M16" s="51">
        <f ca="1">AVERAGE(_xlfn._xlws.FILTER(INDIRECT("I8:I"&amp;ROW()),MOD(ROW(INDIRECT("I8:I"&amp;ROW())),2)=0))</f>
        <v>90.299999999999997</v>
      </c>
      <c r="N16" s="49">
        <f ca="1">AVERAGE(_xlfn._xlws.FILTER(INDIRECT("J8:J"&amp;ROW()),MOD(ROW(INDIRECT("J8:J"&amp;ROW())),2)=0))</f>
        <v>23.866666666666667</v>
      </c>
      <c r="O16" s="59">
        <f ca="1">OFFSET(INDIRECT("Reading!"&amp;ADDRESS(3*ROW()-21,COLUMN())),0,8)</f>
        <v>0</v>
      </c>
      <c r="P16" s="55">
        <f ca="1">OFFSET(INDIRECT("Reading!"&amp;ADDRESS(3*ROW()-21,COLUMN())),0,8)</f>
        <v>0</v>
      </c>
      <c r="Q16" s="55">
        <f ca="1">OFFSET(INDIRECT("Reading!"&amp;ADDRESS(3*ROW()-21,COLUMN())),0,8)</f>
        <v>0</v>
      </c>
      <c r="R16" s="55">
        <f ca="1">OFFSET(INDIRECT("Reading!"&amp;ADDRESS(3*ROW()-21,COLUMN())),0,8)</f>
        <v>0</v>
      </c>
      <c r="S16" s="55">
        <f ca="1">OFFSET(INDIRECT("Reading!"&amp;ADDRESS(3*ROW()-21,COLUMN())),0,8)</f>
        <v>2</v>
      </c>
      <c r="T16" s="55">
        <f ca="1">OFFSET(INDIRECT("Reading!"&amp;ADDRESS(3*ROW()-21,COLUMN())),0,8)</f>
        <v>0</v>
      </c>
      <c r="U16" s="55">
        <f ca="1">OFFSET(INDIRECT("Reading!"&amp;ADDRESS(3*ROW()-21,COLUMN())),0,8)</f>
        <v>0</v>
      </c>
      <c r="V16" s="55">
        <f ca="1">OFFSET(INDIRECT("Reading!"&amp;ADDRESS(3*ROW()-21,COLUMN())),0,8)</f>
        <v>1</v>
      </c>
      <c r="W16" s="55">
        <f ca="1">OFFSET(INDIRECT("Reading!"&amp;ADDRESS(3*ROW()-21,COLUMN())),0,8)</f>
        <v>2</v>
      </c>
      <c r="X16" s="55">
        <f ca="1">OFFSET(INDIRECT("Reading!"&amp;ADDRESS(3*ROW()-21,COLUMN())),0,8)</f>
        <v>0.66666666666666663</v>
      </c>
      <c r="Y16" s="56">
        <f ca="1">OFFSET(INDIRECT("Reading!"&amp;ADDRESS(3*ROW()-21,COLUMN())),0,8)</f>
        <v>27.683333333333334</v>
      </c>
      <c r="Z16" s="59">
        <f ca="1">OFFSET(INDIRECT("Listening!"&amp;ADDRESS(2*ROW()-13,COLUMN())),0,0)</f>
        <v>1</v>
      </c>
      <c r="AA16" s="55">
        <f ca="1">OFFSET(INDIRECT("Listening!"&amp;ADDRESS(2*ROW()-13,COLUMN())),0,0)</f>
        <v>0</v>
      </c>
      <c r="AB16" s="55">
        <f ca="1">OFFSET(INDIRECT("Listening!"&amp;ADDRESS(2*ROW()-13,COLUMN())),0,0)</f>
        <v>1</v>
      </c>
      <c r="AC16" s="55">
        <f ca="1">OFFSET(INDIRECT("Listening!"&amp;ADDRESS(2*ROW()-13,COLUMN())),0,0)</f>
        <v>0</v>
      </c>
      <c r="AD16" s="55">
        <f ca="1">OFFSET(INDIRECT("Listening!"&amp;ADDRESS(2*ROW()-13,COLUMN())),0,0)</f>
        <v>0</v>
      </c>
      <c r="AE16" s="55">
        <f ca="1">OFFSET(INDIRECT("Listening!"&amp;ADDRESS(2*ROW()-13,COLUMN())),0,0)</f>
        <v>0</v>
      </c>
      <c r="AF16" s="55">
        <f ca="1">OFFSET(INDIRECT("Listening!"&amp;ADDRESS(2*ROW()-13,COLUMN())),0,0)</f>
        <v>0.6470588235294118</v>
      </c>
      <c r="AG16" s="56">
        <f ca="1">OFFSET(INDIRECT("Listening!"&amp;ADDRESS(2*ROW()-13,COLUMN())),0,0)</f>
        <v>0</v>
      </c>
      <c r="AH16" s="1"/>
      <c r="AI16" s="1"/>
    </row>
    <row r="17" ht="16.5">
      <c r="A17" s="20">
        <v>6</v>
      </c>
      <c r="B17" s="28">
        <f ca="1">INDIRECT("Reading!A"&amp;3*ROW()-18)</f>
        <v>45423.440972222219</v>
      </c>
      <c r="C17" s="29" t="str">
        <f ca="1">INDIRECT("Reading!B"&amp;3*ROW()-18)</f>
        <v>T26</v>
      </c>
      <c r="D17" s="30">
        <f t="shared" ca="1" si="0"/>
        <v>0.66666666666666663</v>
      </c>
      <c r="E17" s="31">
        <f t="shared" ca="1" si="1"/>
        <v>0.80000000000000004</v>
      </c>
      <c r="F17" s="32">
        <f t="shared" ca="1" si="2"/>
        <v>0.73333333333333328</v>
      </c>
      <c r="G17" s="30">
        <f t="shared" ca="1" si="3"/>
        <v>0.82352941176470584</v>
      </c>
      <c r="H17" s="33">
        <f t="shared" ca="1" si="4"/>
        <v>0.70588235294117652</v>
      </c>
      <c r="I17" s="34">
        <f>AVERAGE(D17:F17)*30</f>
        <v>22</v>
      </c>
      <c r="J17" s="35">
        <f>AVERAGE(G17:H17)*30</f>
        <v>22.941176470588232</v>
      </c>
      <c r="K17" s="36">
        <f ca="1">INDIRECT("K"&amp;2)*INDIRECT("I"&amp;ROW())+(1-INDIRECT("K"&amp;2))*INDIRECT("k"&amp;ROW()-2)</f>
        <v>20.896146666666663</v>
      </c>
      <c r="L17" s="37">
        <f ca="1">INDIRECT("L"&amp;2)*INDIRECT("J"&amp;ROW())+(1-INDIRECT("L"&amp;2))*INDIRECT("L"&amp;ROW()-2)</f>
        <v>21.692294117647059</v>
      </c>
      <c r="M17" s="38">
        <f ca="1">AVERAGE(_xlfn._xlws.FILTER(INDIRECT("I7:I"&amp;ROW()),MOD(ROW(INDIRECT("I7:I"&amp;ROW())),2)=1))</f>
        <v>21</v>
      </c>
      <c r="N17" s="39">
        <f ca="1">AVERAGE(_xlfn._xlws.FILTER(INDIRECT("J7:J"&amp;ROW()),MOD(ROW(INDIRECT("J7:J"&amp;ROW())),2)=1))</f>
        <v>21.47058823529412</v>
      </c>
      <c r="O17" s="40">
        <f ca="1">INDIRECT("K4")*INDIRECT(ADDRESS(ROW()+1,COLUMN()))+(1-INDIRECT("K4"))*INDIRECT(ADDRESS(ROW()-2,COLUMN()))</f>
        <v>0.0625</v>
      </c>
      <c r="P17" s="41">
        <f ca="1">INDIRECT("K4")*INDIRECT(ADDRESS(ROW()+1,COLUMN()))+(1-INDIRECT("K4"))*INDIRECT(ADDRESS(ROW()-2,COLUMN()))</f>
        <v>1.40625</v>
      </c>
      <c r="Q17" s="41">
        <f ca="1">INDIRECT("K4")*INDIRECT(ADDRESS(ROW()+1,COLUMN()))+(1-INDIRECT("K4"))*INDIRECT(ADDRESS(ROW()-2,COLUMN()))</f>
        <v>0.25</v>
      </c>
      <c r="R17" s="41">
        <f ca="1">INDIRECT("K4")*INDIRECT(ADDRESS(ROW()+1,COLUMN()))+(1-INDIRECT("K4"))*INDIRECT(ADDRESS(ROW()-2,COLUMN()))</f>
        <v>0</v>
      </c>
      <c r="S17" s="41">
        <f ca="1">INDIRECT("K4")*INDIRECT(ADDRESS(ROW()+1,COLUMN()))+(1-INDIRECT("K4"))*INDIRECT(ADDRESS(ROW()-2,COLUMN()))</f>
        <v>1.625</v>
      </c>
      <c r="T17" s="41">
        <f ca="1">INDIRECT("K4")*INDIRECT(ADDRESS(ROW()+1,COLUMN()))+(1-INDIRECT("K4"))*INDIRECT(ADDRESS(ROW()-2,COLUMN()))</f>
        <v>0</v>
      </c>
      <c r="U17" s="41">
        <f ca="1">INDIRECT("K4")*INDIRECT(ADDRESS(ROW()+1,COLUMN()))+(1-INDIRECT("K4"))*INDIRECT(ADDRESS(ROW()-2,COLUMN()))</f>
        <v>0</v>
      </c>
      <c r="V17" s="41">
        <f ca="1">INDIRECT("K4")*INDIRECT(ADDRESS(ROW()+1,COLUMN()))+(1-INDIRECT("K4"))*INDIRECT(ADDRESS(ROW()-2,COLUMN()))</f>
        <v>1.5625</v>
      </c>
      <c r="W17" s="41">
        <f ca="1">INDIRECT("K4")*INDIRECT(ADDRESS(ROW()+1,COLUMN()))+(1-INDIRECT("K4"))*INDIRECT(ADDRESS(ROW()-2,COLUMN()))</f>
        <v>1.84375</v>
      </c>
      <c r="X17" s="41">
        <f ca="1">INDIRECT("K4")*INDIRECT(ADDRESS(ROW()+1,COLUMN()))+(1-INDIRECT("K4"))*INDIRECT(ADDRESS(ROW()-2,COLUMN()))</f>
        <v>0.66666666666666674</v>
      </c>
      <c r="Y17" s="42">
        <f ca="1">INDIRECT("K4")*INDIRECT(ADDRESS(ROW()+1,COLUMN()))+(1-INDIRECT("K4"))*INDIRECT(ADDRESS(ROW()-2,COLUMN()))</f>
        <v>22.795833333333334</v>
      </c>
      <c r="Z17" s="65">
        <f ca="1">INDIRECT("L4")*INDIRECT(ADDRESS(ROW()+1,COLUMN()))+(1-INDIRECT("L4"))*INDIRECT(ADDRESS(ROW()-2,COLUMN()))</f>
        <v>0.9375</v>
      </c>
      <c r="AA17" s="57">
        <f ca="1">INDIRECT("L4")*INDIRECT(ADDRESS(ROW()+1,COLUMN()))+(1-INDIRECT("L4"))*INDIRECT(ADDRESS(ROW()-2,COLUMN()))</f>
        <v>0.15625</v>
      </c>
      <c r="AB17" s="57">
        <f ca="1">INDIRECT("L4")*INDIRECT(ADDRESS(ROW()+1,COLUMN()))+(1-INDIRECT("L4"))*INDIRECT(ADDRESS(ROW()-2,COLUMN()))</f>
        <v>1.53125</v>
      </c>
      <c r="AC17" s="57">
        <f ca="1">INDIRECT("L4")*INDIRECT(ADDRESS(ROW()+1,COLUMN()))+(1-INDIRECT("L4"))*INDIRECT(ADDRESS(ROW()-2,COLUMN()))</f>
        <v>0</v>
      </c>
      <c r="AD17" s="57">
        <f ca="1">INDIRECT("L4")*INDIRECT(ADDRESS(ROW()+1,COLUMN()))+(1-INDIRECT("L4"))*INDIRECT(ADDRESS(ROW()-2,COLUMN()))</f>
        <v>0.09375</v>
      </c>
      <c r="AE17" s="57">
        <f ca="1">INDIRECT("L4")*INDIRECT(ADDRESS(ROW()+1,COLUMN()))+(1-INDIRECT("L4"))*INDIRECT(ADDRESS(ROW()-2,COLUMN()))</f>
        <v>0.21875</v>
      </c>
      <c r="AF17" s="57">
        <f ca="1">INDIRECT("L4")*INDIRECT(ADDRESS(ROW()+1,COLUMN()))+(1-INDIRECT("L4"))*INDIRECT(ADDRESS(ROW()-2,COLUMN()))</f>
        <v>0.74816176470588236</v>
      </c>
      <c r="AG17" s="58">
        <f ca="1">INDIRECT("L4")*INDIRECT(ADDRESS(ROW()+1,COLUMN()))+(1-INDIRECT("L4"))*INDIRECT(ADDRESS(ROW()-2,COLUMN()))</f>
        <v>0</v>
      </c>
      <c r="AH17" s="1"/>
      <c r="AI17" s="1"/>
    </row>
    <row r="18" ht="16.5">
      <c r="A18" s="20"/>
      <c r="B18" s="43"/>
      <c r="C18" s="44"/>
      <c r="D18" s="45">
        <f t="shared" ca="1" si="0"/>
        <v>18.966666666666665</v>
      </c>
      <c r="E18" s="46">
        <f t="shared" ca="1" si="1"/>
        <v>24.383333333333333</v>
      </c>
      <c r="F18" s="47">
        <f t="shared" ca="1" si="2"/>
        <v>28.816666666666666</v>
      </c>
      <c r="G18" s="46">
        <f t="shared" ca="1" si="3"/>
        <v>9.75</v>
      </c>
      <c r="H18" s="47">
        <f t="shared" ca="1" si="4"/>
        <v>9.75</v>
      </c>
      <c r="I18" s="48">
        <f>SUM(D18:F18)</f>
        <v>72.166666666666657</v>
      </c>
      <c r="J18" s="49">
        <f>SUM(G18:H18)</f>
        <v>19.5</v>
      </c>
      <c r="K18" s="50">
        <f ca="1">INDIRECT("K"&amp;3)*INDIRECT("I"&amp;ROW())+(1-INDIRECT("K"&amp;3))*INDIRECT("k"&amp;ROW()-2)</f>
        <v>84.834360166666656</v>
      </c>
      <c r="L18" s="50">
        <f ca="1">INDIRECT("L"&amp;3)*INDIRECT("J"&amp;ROW())+(1-INDIRECT("L"&amp;3))*INDIRECT("L"&amp;ROW()-2)</f>
        <v>22.470928333333326</v>
      </c>
      <c r="M18" s="51">
        <f ca="1">AVERAGE(_xlfn._xlws.FILTER(INDIRECT("I8:I"&amp;ROW()),MOD(ROW(INDIRECT("I8:I"&amp;ROW())),2)=0))</f>
        <v>87.277777777777771</v>
      </c>
      <c r="N18" s="49">
        <f ca="1">AVERAGE(_xlfn._xlws.FILTER(INDIRECT("J8:J"&amp;ROW()),MOD(ROW(INDIRECT("J8:J"&amp;ROW())),2)=0))</f>
        <v>23.138888888888889</v>
      </c>
      <c r="O18" s="59">
        <f ca="1">OFFSET(INDIRECT("Reading!"&amp;ADDRESS(3*ROW()-21,COLUMN())),0,8)</f>
        <v>0</v>
      </c>
      <c r="P18" s="55">
        <f ca="1">OFFSET(INDIRECT("Reading!"&amp;ADDRESS(3*ROW()-21,COLUMN())),0,8)</f>
        <v>2</v>
      </c>
      <c r="Q18" s="55">
        <f ca="1">OFFSET(INDIRECT("Reading!"&amp;ADDRESS(3*ROW()-21,COLUMN())),0,8)</f>
        <v>0</v>
      </c>
      <c r="R18" s="55">
        <f ca="1">OFFSET(INDIRECT("Reading!"&amp;ADDRESS(3*ROW()-21,COLUMN())),0,8)</f>
        <v>0</v>
      </c>
      <c r="S18" s="55">
        <f ca="1">OFFSET(INDIRECT("Reading!"&amp;ADDRESS(3*ROW()-21,COLUMN())),0,8)</f>
        <v>1</v>
      </c>
      <c r="T18" s="55">
        <f ca="1">OFFSET(INDIRECT("Reading!"&amp;ADDRESS(3*ROW()-21,COLUMN())),0,8)</f>
        <v>0</v>
      </c>
      <c r="U18" s="55">
        <f ca="1">OFFSET(INDIRECT("Reading!"&amp;ADDRESS(3*ROW()-21,COLUMN())),0,8)</f>
        <v>0</v>
      </c>
      <c r="V18" s="55">
        <f ca="1">OFFSET(INDIRECT("Reading!"&amp;ADDRESS(3*ROW()-21,COLUMN())),0,8)</f>
        <v>2</v>
      </c>
      <c r="W18" s="55">
        <f ca="1">OFFSET(INDIRECT("Reading!"&amp;ADDRESS(3*ROW()-21,COLUMN())),0,8)</f>
        <v>2</v>
      </c>
      <c r="X18" s="55">
        <f ca="1">OFFSET(INDIRECT("Reading!"&amp;ADDRESS(3*ROW()-21,COLUMN())),0,8)</f>
        <v>0.66666666666666663</v>
      </c>
      <c r="Y18" s="56">
        <f ca="1">OFFSET(INDIRECT("Reading!"&amp;ADDRESS(3*ROW()-21,COLUMN())),0,8)</f>
        <v>18.966666666666665</v>
      </c>
      <c r="Z18" s="59">
        <f ca="1">OFFSET(INDIRECT("Listening!"&amp;ADDRESS(2*ROW()-13,COLUMN())),0,0)</f>
        <v>1</v>
      </c>
      <c r="AA18" s="55">
        <f ca="1">OFFSET(INDIRECT("Listening!"&amp;ADDRESS(2*ROW()-13,COLUMN())),0,0)</f>
        <v>0</v>
      </c>
      <c r="AB18" s="55">
        <f ca="1">OFFSET(INDIRECT("Listening!"&amp;ADDRESS(2*ROW()-13,COLUMN())),0,0)</f>
        <v>2</v>
      </c>
      <c r="AC18" s="55">
        <f ca="1">OFFSET(INDIRECT("Listening!"&amp;ADDRESS(2*ROW()-13,COLUMN())),0,0)</f>
        <v>0</v>
      </c>
      <c r="AD18" s="55">
        <f ca="1">OFFSET(INDIRECT("Listening!"&amp;ADDRESS(2*ROW()-13,COLUMN())),0,0)</f>
        <v>0</v>
      </c>
      <c r="AE18" s="55">
        <f ca="1">OFFSET(INDIRECT("Listening!"&amp;ADDRESS(2*ROW()-13,COLUMN())),0,0)</f>
        <v>0</v>
      </c>
      <c r="AF18" s="55">
        <f ca="1">OFFSET(INDIRECT("Listening!"&amp;ADDRESS(2*ROW()-13,COLUMN())),0,0)</f>
        <v>0.82352941176470584</v>
      </c>
      <c r="AG18" s="56">
        <f ca="1">OFFSET(INDIRECT("Listening!"&amp;ADDRESS(2*ROW()-13,COLUMN())),0,0)</f>
        <v>0</v>
      </c>
      <c r="AH18" s="1"/>
      <c r="AI18" s="1"/>
    </row>
    <row r="19" ht="16.5">
      <c r="A19" s="20">
        <v>7</v>
      </c>
      <c r="B19" s="28">
        <f ca="1">INDIRECT("Reading!A"&amp;3*ROW()-18)</f>
        <v>45439.475694444445</v>
      </c>
      <c r="C19" s="29" t="str">
        <f ca="1">INDIRECT("Reading!B"&amp;3*ROW()-18)</f>
        <v>T24</v>
      </c>
      <c r="D19" s="30">
        <f t="shared" ca="1" si="0"/>
        <v>0.8666666666666667</v>
      </c>
      <c r="E19" s="31">
        <f t="shared" ca="1" si="1"/>
        <v>0.73333333333333328</v>
      </c>
      <c r="F19" s="32">
        <f t="shared" ca="1" si="2"/>
        <v>0.80000000000000004</v>
      </c>
      <c r="G19" s="30">
        <f t="shared" ca="1" si="3"/>
        <v>0.47058823529411764</v>
      </c>
      <c r="H19" s="33">
        <f t="shared" ca="1" si="4"/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 ca="1">INDIRECT("K"&amp;2)*INDIRECT("I"&amp;ROW())+(1-INDIRECT("K"&amp;2))*INDIRECT("k"&amp;ROW()-2)</f>
        <v>21.827302666666665</v>
      </c>
      <c r="L19" s="37">
        <f ca="1">INDIRECT("L"&amp;2)*INDIRECT("J"&amp;ROW())+(1-INDIRECT("L"&amp;2))*INDIRECT("L"&amp;ROW()-2)</f>
        <v>21.008135294117647</v>
      </c>
      <c r="M19" s="38">
        <f ca="1">AVERAGE(_xlfn._xlws.FILTER(INDIRECT("I7:I"&amp;ROW()),MOD(ROW(INDIRECT("I7:I"&amp;ROW())),2)=1))</f>
        <v>21.428571428571427</v>
      </c>
      <c r="N19" s="39">
        <f ca="1">AVERAGE(_xlfn._xlws.FILTER(INDIRECT("J7:J"&amp;ROW()),MOD(ROW(INDIRECT("J7:J"&amp;ROW())),2)=1))</f>
        <v>21.176470588235297</v>
      </c>
      <c r="O19" s="40">
        <f ca="1">INDIRECT("K4")*INDIRECT(ADDRESS(ROW()+1,COLUMN()))+(1-INDIRECT("K4"))*INDIRECT(ADDRESS(ROW()-2,COLUMN()))</f>
        <v>0.53125</v>
      </c>
      <c r="P19" s="41">
        <f ca="1">INDIRECT("K4")*INDIRECT(ADDRESS(ROW()+1,COLUMN()))+(1-INDIRECT("K4"))*INDIRECT(ADDRESS(ROW()-2,COLUMN()))</f>
        <v>1.203125</v>
      </c>
      <c r="Q19" s="41">
        <f ca="1">INDIRECT("K4")*INDIRECT(ADDRESS(ROW()+1,COLUMN()))+(1-INDIRECT("K4"))*INDIRECT(ADDRESS(ROW()-2,COLUMN()))</f>
        <v>0.625</v>
      </c>
      <c r="R19" s="41">
        <f ca="1">INDIRECT("K4")*INDIRECT(ADDRESS(ROW()+1,COLUMN()))+(1-INDIRECT("K4"))*INDIRECT(ADDRESS(ROW()-2,COLUMN()))</f>
        <v>0</v>
      </c>
      <c r="S19" s="41">
        <f ca="1">INDIRECT("K4")*INDIRECT(ADDRESS(ROW()+1,COLUMN()))+(1-INDIRECT("K4"))*INDIRECT(ADDRESS(ROW()-2,COLUMN()))</f>
        <v>0.8125</v>
      </c>
      <c r="T19" s="41">
        <f ca="1">INDIRECT("K4")*INDIRECT(ADDRESS(ROW()+1,COLUMN()))+(1-INDIRECT("K4"))*INDIRECT(ADDRESS(ROW()-2,COLUMN()))</f>
        <v>0</v>
      </c>
      <c r="U19" s="41">
        <f ca="1">INDIRECT("K4")*INDIRECT(ADDRESS(ROW()+1,COLUMN()))+(1-INDIRECT("K4"))*INDIRECT(ADDRESS(ROW()-2,COLUMN()))</f>
        <v>0</v>
      </c>
      <c r="V19" s="41">
        <f ca="1">INDIRECT("K4")*INDIRECT(ADDRESS(ROW()+1,COLUMN()))+(1-INDIRECT("K4"))*INDIRECT(ADDRESS(ROW()-2,COLUMN()))</f>
        <v>0.78125</v>
      </c>
      <c r="W19" s="41">
        <f ca="1">INDIRECT("K4")*INDIRECT(ADDRESS(ROW()+1,COLUMN()))+(1-INDIRECT("K4"))*INDIRECT(ADDRESS(ROW()-2,COLUMN()))</f>
        <v>2.421875</v>
      </c>
      <c r="X19" s="41">
        <f ca="1">INDIRECT("K4")*INDIRECT(ADDRESS(ROW()+1,COLUMN()))+(1-INDIRECT("K4"))*INDIRECT(ADDRESS(ROW()-2,COLUMN()))</f>
        <v>0.76666666666666672</v>
      </c>
      <c r="Y19" s="42">
        <f ca="1">INDIRECT("K4")*INDIRECT(ADDRESS(ROW()+1,COLUMN()))+(1-INDIRECT("K4"))*INDIRECT(ADDRESS(ROW()-2,COLUMN()))</f>
        <v>26.514583333333334</v>
      </c>
      <c r="Z19" s="65">
        <f ca="1">INDIRECT("L4")*INDIRECT(ADDRESS(ROW()+1,COLUMN()))+(1-INDIRECT("L4"))*INDIRECT(ADDRESS(ROW()-2,COLUMN()))</f>
        <v>0.96875</v>
      </c>
      <c r="AA19" s="57">
        <f ca="1">INDIRECT("L4")*INDIRECT(ADDRESS(ROW()+1,COLUMN()))+(1-INDIRECT("L4"))*INDIRECT(ADDRESS(ROW()-2,COLUMN()))</f>
        <v>0.078125</v>
      </c>
      <c r="AB19" s="57">
        <f ca="1">INDIRECT("L4")*INDIRECT(ADDRESS(ROW()+1,COLUMN()))+(1-INDIRECT("L4"))*INDIRECT(ADDRESS(ROW()-2,COLUMN()))</f>
        <v>1.265625</v>
      </c>
      <c r="AC19" s="57">
        <f ca="1">INDIRECT("L4")*INDIRECT(ADDRESS(ROW()+1,COLUMN()))+(1-INDIRECT("L4"))*INDIRECT(ADDRESS(ROW()-2,COLUMN()))</f>
        <v>0</v>
      </c>
      <c r="AD19" s="57">
        <f ca="1">INDIRECT("L4")*INDIRECT(ADDRESS(ROW()+1,COLUMN()))+(1-INDIRECT("L4"))*INDIRECT(ADDRESS(ROW()-2,COLUMN()))</f>
        <v>0.046875</v>
      </c>
      <c r="AE19" s="57">
        <f ca="1">INDIRECT("L4")*INDIRECT(ADDRESS(ROW()+1,COLUMN()))+(1-INDIRECT("L4"))*INDIRECT(ADDRESS(ROW()-2,COLUMN()))</f>
        <v>1.109375</v>
      </c>
      <c r="AF19" s="57">
        <f ca="1">INDIRECT("L4")*INDIRECT(ADDRESS(ROW()+1,COLUMN()))+(1-INDIRECT("L4"))*INDIRECT(ADDRESS(ROW()-2,COLUMN()))</f>
        <v>0.609375</v>
      </c>
      <c r="AG19" s="58">
        <f ca="1">INDIRECT("L4")*INDIRECT(ADDRESS(ROW()+1,COLUMN()))+(1-INDIRECT("L4"))*INDIRECT(ADDRESS(ROW()-2,COLUMN()))</f>
        <v>0</v>
      </c>
      <c r="AH19" s="1"/>
      <c r="AI19" s="1"/>
    </row>
    <row r="20" ht="16.5">
      <c r="A20" s="20"/>
      <c r="B20" s="43"/>
      <c r="C20" s="44"/>
      <c r="D20" s="45">
        <f t="shared" ca="1" si="0"/>
        <v>30.233333333333334</v>
      </c>
      <c r="E20" s="46">
        <f t="shared" ca="1" si="1"/>
        <v>31.866666666666667</v>
      </c>
      <c r="F20" s="47">
        <f t="shared" ca="1" si="2"/>
        <v>25.300000000000001</v>
      </c>
      <c r="G20" s="46">
        <f t="shared" ca="1" si="3"/>
        <v>13.366666666666667</v>
      </c>
      <c r="H20" s="47">
        <f t="shared" ca="1" si="4"/>
        <v>12.333333333333334</v>
      </c>
      <c r="I20" s="48">
        <f>SUM(D20:F20)</f>
        <v>87.400000000000006</v>
      </c>
      <c r="J20" s="49">
        <f>SUM(G20:H20)</f>
        <v>25.700000000000003</v>
      </c>
      <c r="K20" s="50">
        <f ca="1">INDIRECT("K"&amp;3)*INDIRECT("I"&amp;ROW())+(1-INDIRECT("K"&amp;3))*INDIRECT("k"&amp;ROW()-2)</f>
        <v>85.604052116666651</v>
      </c>
      <c r="L20" s="50">
        <f ca="1">INDIRECT("L"&amp;3)*INDIRECT("J"&amp;ROW())+(1-INDIRECT("L"&amp;3))*INDIRECT("L"&amp;ROW()-2)</f>
        <v>23.439649833333327</v>
      </c>
      <c r="M20" s="51">
        <f ca="1">AVERAGE(_xlfn._xlws.FILTER(INDIRECT("I8:I"&amp;ROW()),MOD(ROW(INDIRECT("I8:I"&amp;ROW())),2)=0))</f>
        <v>87.295238095238091</v>
      </c>
      <c r="N20" s="49">
        <f ca="1">AVERAGE(_xlfn._xlws.FILTER(INDIRECT("J8:J"&amp;ROW()),MOD(ROW(INDIRECT("J8:J"&amp;ROW())),2)=0))</f>
        <v>23.50476190476191</v>
      </c>
      <c r="O20" s="59">
        <f ca="1">OFFSET(INDIRECT("Reading!"&amp;ADDRESS(3*ROW()-21,COLUMN())),0,8)</f>
        <v>1</v>
      </c>
      <c r="P20" s="55">
        <f ca="1">OFFSET(INDIRECT("Reading!"&amp;ADDRESS(3*ROW()-21,COLUMN())),0,8)</f>
        <v>1</v>
      </c>
      <c r="Q20" s="55">
        <f ca="1">OFFSET(INDIRECT("Reading!"&amp;ADDRESS(3*ROW()-21,COLUMN())),0,8)</f>
        <v>1</v>
      </c>
      <c r="R20" s="55">
        <f ca="1">OFFSET(INDIRECT("Reading!"&amp;ADDRESS(3*ROW()-21,COLUMN())),0,8)</f>
        <v>0</v>
      </c>
      <c r="S20" s="55">
        <f ca="1">OFFSET(INDIRECT("Reading!"&amp;ADDRESS(3*ROW()-21,COLUMN())),0,8)</f>
        <v>0</v>
      </c>
      <c r="T20" s="55">
        <f ca="1">OFFSET(INDIRECT("Reading!"&amp;ADDRESS(3*ROW()-21,COLUMN())),0,8)</f>
        <v>0</v>
      </c>
      <c r="U20" s="55">
        <f ca="1">OFFSET(INDIRECT("Reading!"&amp;ADDRESS(3*ROW()-21,COLUMN())),0,8)</f>
        <v>0</v>
      </c>
      <c r="V20" s="55">
        <f ca="1">OFFSET(INDIRECT("Reading!"&amp;ADDRESS(3*ROW()-21,COLUMN())),0,8)</f>
        <v>0</v>
      </c>
      <c r="W20" s="55">
        <f ca="1">OFFSET(INDIRECT("Reading!"&amp;ADDRESS(3*ROW()-21,COLUMN())),0,8)</f>
        <v>3</v>
      </c>
      <c r="X20" s="55">
        <f ca="1">OFFSET(INDIRECT("Reading!"&amp;ADDRESS(3*ROW()-21,COLUMN())),0,8)</f>
        <v>0.8666666666666667</v>
      </c>
      <c r="Y20" s="56">
        <f ca="1">OFFSET(INDIRECT("Reading!"&amp;ADDRESS(3*ROW()-21,COLUMN())),0,8)</f>
        <v>30.233333333333334</v>
      </c>
      <c r="Z20" s="59">
        <f ca="1">OFFSET(INDIRECT("Listening!"&amp;ADDRESS(2*ROW()-13,COLUMN())),0,0)</f>
        <v>1</v>
      </c>
      <c r="AA20" s="55">
        <f ca="1">OFFSET(INDIRECT("Listening!"&amp;ADDRESS(2*ROW()-13,COLUMN())),0,0)</f>
        <v>0</v>
      </c>
      <c r="AB20" s="55">
        <f ca="1">OFFSET(INDIRECT("Listening!"&amp;ADDRESS(2*ROW()-13,COLUMN())),0,0)</f>
        <v>1</v>
      </c>
      <c r="AC20" s="55">
        <f ca="1">OFFSET(INDIRECT("Listening!"&amp;ADDRESS(2*ROW()-13,COLUMN())),0,0)</f>
        <v>0</v>
      </c>
      <c r="AD20" s="55">
        <f ca="1">OFFSET(INDIRECT("Listening!"&amp;ADDRESS(2*ROW()-13,COLUMN())),0,0)</f>
        <v>0</v>
      </c>
      <c r="AE20" s="55">
        <f ca="1">OFFSET(INDIRECT("Listening!"&amp;ADDRESS(2*ROW()-13,COLUMN())),0,0)</f>
        <v>2</v>
      </c>
      <c r="AF20" s="55">
        <f ca="1">OFFSET(INDIRECT("Listening!"&amp;ADDRESS(2*ROW()-13,COLUMN())),0,0)</f>
        <v>0.47058823529411764</v>
      </c>
      <c r="AG20" s="56">
        <f ca="1">OFFSET(INDIRECT("Listening!"&amp;ADDRESS(2*ROW()-13,COLUMN())),0,0)</f>
        <v>0</v>
      </c>
      <c r="AH20" s="1"/>
      <c r="AI20" s="1"/>
    </row>
    <row r="21" ht="16.5">
      <c r="A21" s="20">
        <v>8</v>
      </c>
      <c r="B21" s="28">
        <f ca="1">INDIRECT("Reading!A"&amp;3*ROW()-18)</f>
        <v>45444.392361111109</v>
      </c>
      <c r="C21" s="29" t="str">
        <f ca="1">INDIRECT("Reading!B"&amp;3*ROW()-18)</f>
        <v>T27</v>
      </c>
      <c r="D21" s="30">
        <f t="shared" ca="1" si="0"/>
        <v>0.80000000000000004</v>
      </c>
      <c r="E21" s="31">
        <f t="shared" ca="1" si="1"/>
        <v>0.80000000000000004</v>
      </c>
      <c r="F21" s="32">
        <f t="shared" ca="1" si="2"/>
        <v>0.73333333333333328</v>
      </c>
      <c r="G21" s="30">
        <f t="shared" ca="1" si="3"/>
        <v>0.82352941176470584</v>
      </c>
      <c r="H21" s="33">
        <f t="shared" ca="1" si="4"/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 ca="1">INDIRECT("K"&amp;2)*INDIRECT("I"&amp;ROW())+(1-INDIRECT("K"&amp;2))*INDIRECT("k"&amp;ROW()-2)</f>
        <v>22.279111866666664</v>
      </c>
      <c r="L21" s="37">
        <f ca="1">INDIRECT("L"&amp;2)*INDIRECT("J"&amp;ROW())+(1-INDIRECT("L"&amp;2))*INDIRECT("L"&amp;ROW()-2)</f>
        <v>22.117459411764703</v>
      </c>
      <c r="M21" s="38">
        <f ca="1">AVERAGE(_xlfn._xlws.FILTER(INDIRECT("I7:I"&amp;ROW()),MOD(ROW(INDIRECT("I7:I"&amp;ROW())),2)=1))</f>
        <v>21.666666666666668</v>
      </c>
      <c r="N21" s="39">
        <f ca="1">AVERAGE(_xlfn._xlws.FILTER(INDIRECT("J7:J"&amp;ROW()),MOD(ROW(INDIRECT("J7:J"&amp;ROW())),2)=1))</f>
        <v>21.617647058823529</v>
      </c>
      <c r="O21" s="40">
        <f ca="1">INDIRECT("K4")*INDIRECT(ADDRESS(ROW()+1,COLUMN()))+(1-INDIRECT("K4"))*INDIRECT(ADDRESS(ROW()-2,COLUMN()))</f>
        <v>1.265625</v>
      </c>
      <c r="P21" s="41">
        <f ca="1">INDIRECT("K4")*INDIRECT(ADDRESS(ROW()+1,COLUMN()))+(1-INDIRECT("K4"))*INDIRECT(ADDRESS(ROW()-2,COLUMN()))</f>
        <v>0.6015625</v>
      </c>
      <c r="Q21" s="41">
        <f ca="1">INDIRECT("K4")*INDIRECT(ADDRESS(ROW()+1,COLUMN()))+(1-INDIRECT("K4"))*INDIRECT(ADDRESS(ROW()-2,COLUMN()))</f>
        <v>0.8125</v>
      </c>
      <c r="R21" s="41">
        <f ca="1">INDIRECT("K4")*INDIRECT(ADDRESS(ROW()+1,COLUMN()))+(1-INDIRECT("K4"))*INDIRECT(ADDRESS(ROW()-2,COLUMN()))</f>
        <v>0</v>
      </c>
      <c r="S21" s="41">
        <f ca="1">INDIRECT("K4")*INDIRECT(ADDRESS(ROW()+1,COLUMN()))+(1-INDIRECT("K4"))*INDIRECT(ADDRESS(ROW()-2,COLUMN()))</f>
        <v>0.90625</v>
      </c>
      <c r="T21" s="41">
        <f ca="1">INDIRECT("K4")*INDIRECT(ADDRESS(ROW()+1,COLUMN()))+(1-INDIRECT("K4"))*INDIRECT(ADDRESS(ROW()-2,COLUMN()))</f>
        <v>0</v>
      </c>
      <c r="U21" s="41">
        <f ca="1">INDIRECT("K4")*INDIRECT(ADDRESS(ROW()+1,COLUMN()))+(1-INDIRECT("K4"))*INDIRECT(ADDRESS(ROW()-2,COLUMN()))</f>
        <v>0.5</v>
      </c>
      <c r="V21" s="41">
        <f ca="1">INDIRECT("K4")*INDIRECT(ADDRESS(ROW()+1,COLUMN()))+(1-INDIRECT("K4"))*INDIRECT(ADDRESS(ROW()-2,COLUMN()))</f>
        <v>0.390625</v>
      </c>
      <c r="W21" s="41">
        <f ca="1">INDIRECT("K4")*INDIRECT(ADDRESS(ROW()+1,COLUMN()))+(1-INDIRECT("K4"))*INDIRECT(ADDRESS(ROW()-2,COLUMN()))</f>
        <v>1.2109375</v>
      </c>
      <c r="X21" s="41">
        <f ca="1">INDIRECT("K4")*INDIRECT(ADDRESS(ROW()+1,COLUMN()))+(1-INDIRECT("K4"))*INDIRECT(ADDRESS(ROW()-2,COLUMN()))</f>
        <v>0.78333333333333344</v>
      </c>
      <c r="Y21" s="42">
        <f ca="1">INDIRECT("K4")*INDIRECT(ADDRESS(ROW()+1,COLUMN()))+(1-INDIRECT("K4"))*INDIRECT(ADDRESS(ROW()-2,COLUMN()))</f>
        <v>26.165624999999999</v>
      </c>
      <c r="Z21" s="65">
        <f ca="1">INDIRECT("L4")*INDIRECT(ADDRESS(ROW()+1,COLUMN()))+(1-INDIRECT("L4"))*INDIRECT(ADDRESS(ROW()-2,COLUMN()))</f>
        <v>0.484375</v>
      </c>
      <c r="AA21" s="57">
        <f ca="1">INDIRECT("L4")*INDIRECT(ADDRESS(ROW()+1,COLUMN()))+(1-INDIRECT("L4"))*INDIRECT(ADDRESS(ROW()-2,COLUMN()))</f>
        <v>0.0390625</v>
      </c>
      <c r="AB21" s="57">
        <f ca="1">INDIRECT("L4")*INDIRECT(ADDRESS(ROW()+1,COLUMN()))+(1-INDIRECT("L4"))*INDIRECT(ADDRESS(ROW()-2,COLUMN()))</f>
        <v>1.1328125</v>
      </c>
      <c r="AC21" s="57">
        <f ca="1">INDIRECT("L4")*INDIRECT(ADDRESS(ROW()+1,COLUMN()))+(1-INDIRECT("L4"))*INDIRECT(ADDRESS(ROW()-2,COLUMN()))</f>
        <v>0</v>
      </c>
      <c r="AD21" s="57">
        <f ca="1">INDIRECT("L4")*INDIRECT(ADDRESS(ROW()+1,COLUMN()))+(1-INDIRECT("L4"))*INDIRECT(ADDRESS(ROW()-2,COLUMN()))</f>
        <v>0.5234375</v>
      </c>
      <c r="AE21" s="57">
        <f ca="1">INDIRECT("L4")*INDIRECT(ADDRESS(ROW()+1,COLUMN()))+(1-INDIRECT("L4"))*INDIRECT(ADDRESS(ROW()-2,COLUMN()))</f>
        <v>0.5546875</v>
      </c>
      <c r="AF21" s="57">
        <f ca="1">INDIRECT("L4")*INDIRECT(ADDRESS(ROW()+1,COLUMN()))+(1-INDIRECT("L4"))*INDIRECT(ADDRESS(ROW()-2,COLUMN()))</f>
        <v>0.71645220588235292</v>
      </c>
      <c r="AG21" s="58">
        <f ca="1">INDIRECT("L4")*INDIRECT(ADDRESS(ROW()+1,COLUMN()))+(1-INDIRECT("L4"))*INDIRECT(ADDRESS(ROW()-2,COLUMN()))</f>
        <v>0</v>
      </c>
      <c r="AH21" s="1"/>
      <c r="AI21" s="1"/>
    </row>
    <row r="22" ht="16.5">
      <c r="A22" s="20"/>
      <c r="B22" s="43"/>
      <c r="C22" s="44"/>
      <c r="D22" s="45">
        <f t="shared" ca="1" si="0"/>
        <v>25.816666666666666</v>
      </c>
      <c r="E22" s="46">
        <f t="shared" ca="1" si="1"/>
        <v>24.333333333333332</v>
      </c>
      <c r="F22" s="47">
        <f t="shared" ca="1" si="2"/>
        <v>26.600000000000001</v>
      </c>
      <c r="G22" s="46">
        <f t="shared" ca="1" si="3"/>
        <v>10.533333333333333</v>
      </c>
      <c r="H22" s="47">
        <f t="shared" ca="1" si="4"/>
        <v>9.3000000000000007</v>
      </c>
      <c r="I22" s="48">
        <f>SUM(D22:F22)</f>
        <v>76.75</v>
      </c>
      <c r="J22" s="49">
        <f>SUM(G22:H22)</f>
        <v>19.833333333333336</v>
      </c>
      <c r="K22" s="50">
        <f ca="1">INDIRECT("K"&amp;3)*INDIRECT("I"&amp;ROW())+(1-INDIRECT("K"&amp;3))*INDIRECT("k"&amp;ROW()-2)</f>
        <v>82.947836481666656</v>
      </c>
      <c r="L22" s="50">
        <f ca="1">INDIRECT("L"&amp;3)*INDIRECT("J"&amp;ROW())+(1-INDIRECT("L"&amp;3))*INDIRECT("L"&amp;ROW()-2)</f>
        <v>22.357754883333328</v>
      </c>
      <c r="M22" s="51">
        <f ca="1">AVERAGE(_xlfn._xlws.FILTER(INDIRECT("I8:I"&amp;ROW()),MOD(ROW(INDIRECT("I8:I"&amp;ROW())),2)=0))</f>
        <v>85.977083333333326</v>
      </c>
      <c r="N22" s="49">
        <f ca="1">AVERAGE(_xlfn._xlws.FILTER(INDIRECT("J8:J"&amp;ROW()),MOD(ROW(INDIRECT("J8:J"&amp;ROW())),2)=0))</f>
        <v>23.045833333333338</v>
      </c>
      <c r="O22" s="59">
        <f ca="1">OFFSET(INDIRECT("Reading!"&amp;ADDRESS(3*ROW()-21,COLUMN())),0,8)</f>
        <v>2</v>
      </c>
      <c r="P22" s="55">
        <f ca="1">OFFSET(INDIRECT("Reading!"&amp;ADDRESS(3*ROW()-21,COLUMN())),0,8)</f>
        <v>0</v>
      </c>
      <c r="Q22" s="55">
        <f ca="1">OFFSET(INDIRECT("Reading!"&amp;ADDRESS(3*ROW()-21,COLUMN())),0,8)</f>
        <v>1</v>
      </c>
      <c r="R22" s="55">
        <f ca="1">OFFSET(INDIRECT("Reading!"&amp;ADDRESS(3*ROW()-21,COLUMN())),0,8)</f>
        <v>0</v>
      </c>
      <c r="S22" s="55">
        <f ca="1">OFFSET(INDIRECT("Reading!"&amp;ADDRESS(3*ROW()-21,COLUMN())),0,8)</f>
        <v>1</v>
      </c>
      <c r="T22" s="55">
        <f ca="1">OFFSET(INDIRECT("Reading!"&amp;ADDRESS(3*ROW()-21,COLUMN())),0,8)</f>
        <v>0</v>
      </c>
      <c r="U22" s="55">
        <f ca="1">OFFSET(INDIRECT("Reading!"&amp;ADDRESS(3*ROW()-21,COLUMN())),0,8)</f>
        <v>1</v>
      </c>
      <c r="V22" s="55">
        <f ca="1">OFFSET(INDIRECT("Reading!"&amp;ADDRESS(3*ROW()-21,COLUMN())),0,8)</f>
        <v>0</v>
      </c>
      <c r="W22" s="55">
        <f ca="1">OFFSET(INDIRECT("Reading!"&amp;ADDRESS(3*ROW()-21,COLUMN())),0,8)</f>
        <v>0</v>
      </c>
      <c r="X22" s="55">
        <f ca="1">OFFSET(INDIRECT("Reading!"&amp;ADDRESS(3*ROW()-21,COLUMN())),0,8)</f>
        <v>0.80000000000000004</v>
      </c>
      <c r="Y22" s="56">
        <f ca="1">OFFSET(INDIRECT("Reading!"&amp;ADDRESS(3*ROW()-21,COLUMN())),0,8)</f>
        <v>25.816666666666666</v>
      </c>
      <c r="Z22" s="59">
        <f ca="1">OFFSET(INDIRECT("Listening!"&amp;ADDRESS(2*ROW()-13,COLUMN())),0,0)</f>
        <v>0</v>
      </c>
      <c r="AA22" s="55">
        <f ca="1">OFFSET(INDIRECT("Listening!"&amp;ADDRESS(2*ROW()-13,COLUMN())),0,0)</f>
        <v>0</v>
      </c>
      <c r="AB22" s="55">
        <f ca="1">OFFSET(INDIRECT("Listening!"&amp;ADDRESS(2*ROW()-13,COLUMN())),0,0)</f>
        <v>1</v>
      </c>
      <c r="AC22" s="55">
        <f ca="1">OFFSET(INDIRECT("Listening!"&amp;ADDRESS(2*ROW()-13,COLUMN())),0,0)</f>
        <v>0</v>
      </c>
      <c r="AD22" s="55">
        <f ca="1">OFFSET(INDIRECT("Listening!"&amp;ADDRESS(2*ROW()-13,COLUMN())),0,0)</f>
        <v>1</v>
      </c>
      <c r="AE22" s="55">
        <f ca="1">OFFSET(INDIRECT("Listening!"&amp;ADDRESS(2*ROW()-13,COLUMN())),0,0)</f>
        <v>0</v>
      </c>
      <c r="AF22" s="55">
        <f ca="1">OFFSET(INDIRECT("Listening!"&amp;ADDRESS(2*ROW()-13,COLUMN())),0,0)</f>
        <v>0.82352941176470584</v>
      </c>
      <c r="AG22" s="56">
        <f ca="1">OFFSET(INDIRECT("Listening!"&amp;ADDRESS(2*ROW()-13,COLUMN())),0,0)</f>
        <v>0</v>
      </c>
      <c r="AH22" s="1"/>
      <c r="AI22" s="1"/>
    </row>
    <row r="23" ht="16.5">
      <c r="A23" s="66">
        <v>9</v>
      </c>
      <c r="B23" s="28">
        <f ca="1">INDIRECT("Reading!A"&amp;3*ROW()-18)</f>
        <v>45445.392361111109</v>
      </c>
      <c r="C23" s="29" t="str">
        <f ca="1">INDIRECT("Reading!B"&amp;3*ROW()-18)</f>
        <v>T28</v>
      </c>
      <c r="D23" s="30">
        <f t="shared" ca="1" si="0"/>
        <v>0.80000000000000004</v>
      </c>
      <c r="E23" s="31">
        <f t="shared" ca="1" si="1"/>
        <v>0.8666666666666667</v>
      </c>
      <c r="F23" s="32">
        <f t="shared" ca="1" si="2"/>
        <v>0.66666666666666663</v>
      </c>
      <c r="G23" s="30">
        <f t="shared" ca="1" si="3"/>
        <v>0.88235294117647056</v>
      </c>
      <c r="H23" s="33">
        <f t="shared" ca="1" si="4"/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 ca="1">INDIRECT("K"&amp;2)*INDIRECT("I"&amp;ROW())+(1-INDIRECT("K"&amp;2))*INDIRECT("k"&amp;ROW()-2)</f>
        <v>22.595378306666664</v>
      </c>
      <c r="L23" s="37">
        <f ca="1">INDIRECT("L"&amp;2)*INDIRECT("J"&amp;ROW())+(1-INDIRECT("L"&amp;2))*INDIRECT("L"&amp;ROW()-2)</f>
        <v>23.158692176470584</v>
      </c>
      <c r="M23" s="38">
        <f ca="1">AVERAGE(_xlfn._xlws.FILTER(INDIRECT("I7:I"&amp;ROW()),MOD(ROW(INDIRECT("I7:I"&amp;ROW())),2)=1))</f>
        <v>21.851851851851855</v>
      </c>
      <c r="N23" s="39">
        <f ca="1">AVERAGE(_xlfn._xlws.FILTER(INDIRECT("J7:J"&amp;ROW()),MOD(ROW(INDIRECT("J7:J"&amp;ROW())),2)=1))</f>
        <v>22.058823529411764</v>
      </c>
      <c r="O23" s="40">
        <f ca="1">INDIRECT("K4")*INDIRECT(ADDRESS(ROW()+1,COLUMN()))+(1-INDIRECT("K4"))*INDIRECT(ADDRESS(ROW()-2,COLUMN()))</f>
        <v>1.1328125</v>
      </c>
      <c r="P23" s="41">
        <f ca="1">INDIRECT("K4")*INDIRECT(ADDRESS(ROW()+1,COLUMN()))+(1-INDIRECT("K4"))*INDIRECT(ADDRESS(ROW()-2,COLUMN()))</f>
        <v>0.30078125</v>
      </c>
      <c r="Q23" s="41">
        <f ca="1">INDIRECT("K4")*INDIRECT(ADDRESS(ROW()+1,COLUMN()))+(1-INDIRECT("K4"))*INDIRECT(ADDRESS(ROW()-2,COLUMN()))</f>
        <v>0.90625</v>
      </c>
      <c r="R23" s="41">
        <f ca="1">INDIRECT("K4")*INDIRECT(ADDRESS(ROW()+1,COLUMN()))+(1-INDIRECT("K4"))*INDIRECT(ADDRESS(ROW()-2,COLUMN()))</f>
        <v>0</v>
      </c>
      <c r="S23" s="41">
        <f ca="1">INDIRECT("K4")*INDIRECT(ADDRESS(ROW()+1,COLUMN()))+(1-INDIRECT("K4"))*INDIRECT(ADDRESS(ROW()-2,COLUMN()))</f>
        <v>1.453125</v>
      </c>
      <c r="T23" s="41">
        <f ca="1">INDIRECT("K4")*INDIRECT(ADDRESS(ROW()+1,COLUMN()))+(1-INDIRECT("K4"))*INDIRECT(ADDRESS(ROW()-2,COLUMN()))</f>
        <v>0</v>
      </c>
      <c r="U23" s="41">
        <f ca="1">INDIRECT("K4")*INDIRECT(ADDRESS(ROW()+1,COLUMN()))+(1-INDIRECT("K4"))*INDIRECT(ADDRESS(ROW()-2,COLUMN()))</f>
        <v>0.25</v>
      </c>
      <c r="V23" s="41">
        <f ca="1">INDIRECT("K4")*INDIRECT(ADDRESS(ROW()+1,COLUMN()))+(1-INDIRECT("K4"))*INDIRECT(ADDRESS(ROW()-2,COLUMN()))</f>
        <v>0.1953125</v>
      </c>
      <c r="W23" s="41">
        <f ca="1">INDIRECT("K4")*INDIRECT(ADDRESS(ROW()+1,COLUMN()))+(1-INDIRECT("K4"))*INDIRECT(ADDRESS(ROW()-2,COLUMN()))</f>
        <v>1.10546875</v>
      </c>
      <c r="X23" s="41">
        <f ca="1">INDIRECT("K4")*INDIRECT(ADDRESS(ROW()+1,COLUMN()))+(1-INDIRECT("K4"))*INDIRECT(ADDRESS(ROW()-2,COLUMN()))</f>
        <v>0.79166666666666674</v>
      </c>
      <c r="Y23" s="42">
        <f ca="1">INDIRECT("K4")*INDIRECT(ADDRESS(ROW()+1,COLUMN()))+(1-INDIRECT("K4"))*INDIRECT(ADDRESS(ROW()-2,COLUMN()))</f>
        <v>24.857812500000001</v>
      </c>
      <c r="Z23" s="57">
        <f ca="1">INDIRECT("L4")*INDIRECT(ADDRESS(ROW()+1,COLUMN()))+(1-INDIRECT("L4"))*INDIRECT(ADDRESS(ROW()-2,COLUMN()))</f>
        <v>0.7421875</v>
      </c>
      <c r="AA23" s="63">
        <f ca="1">INDIRECT("L4")*INDIRECT(ADDRESS(ROW()+1,COLUMN()))+(1-INDIRECT("L4"))*INDIRECT(ADDRESS(ROW()-2,COLUMN()))</f>
        <v>0.01953125</v>
      </c>
      <c r="AB23" s="63">
        <f ca="1">INDIRECT("L4")*INDIRECT(ADDRESS(ROW()+1,COLUMN()))+(1-INDIRECT("L4"))*INDIRECT(ADDRESS(ROW()-2,COLUMN()))</f>
        <v>0.56640625</v>
      </c>
      <c r="AC23" s="63">
        <f ca="1">INDIRECT("L4")*INDIRECT(ADDRESS(ROW()+1,COLUMN()))+(1-INDIRECT("L4"))*INDIRECT(ADDRESS(ROW()-2,COLUMN()))</f>
        <v>0</v>
      </c>
      <c r="AD23" s="63">
        <f ca="1">INDIRECT("L4")*INDIRECT(ADDRESS(ROW()+1,COLUMN()))+(1-INDIRECT("L4"))*INDIRECT(ADDRESS(ROW()-2,COLUMN()))</f>
        <v>0.26171875</v>
      </c>
      <c r="AE23" s="63">
        <f ca="1">INDIRECT("L4")*INDIRECT(ADDRESS(ROW()+1,COLUMN()))+(1-INDIRECT("L4"))*INDIRECT(ADDRESS(ROW()-2,COLUMN()))</f>
        <v>0.77734375</v>
      </c>
      <c r="AF23" s="63">
        <f ca="1">INDIRECT("L4")*INDIRECT(ADDRESS(ROW()+1,COLUMN()))+(1-INDIRECT("L4"))*INDIRECT(ADDRESS(ROW()-2,COLUMN()))</f>
        <v>0.79940257352941169</v>
      </c>
      <c r="AG23" s="64">
        <f ca="1">INDIRECT("L4")*INDIRECT(ADDRESS(ROW()+1,COLUMN()))+(1-INDIRECT("L4"))*INDIRECT(ADDRESS(ROW()-2,COLUMN()))</f>
        <v>0</v>
      </c>
      <c r="AH23" s="1"/>
      <c r="AI23" s="1"/>
    </row>
    <row r="24" ht="16.5">
      <c r="A24" s="67"/>
      <c r="B24" s="43"/>
      <c r="C24" s="44"/>
      <c r="D24" s="45">
        <f t="shared" ca="1" si="0"/>
        <v>23.550000000000001</v>
      </c>
      <c r="E24" s="46">
        <f t="shared" ca="1" si="1"/>
        <v>27.466666666666665</v>
      </c>
      <c r="F24" s="47">
        <f t="shared" ca="1" si="2"/>
        <v>19.766666666666666</v>
      </c>
      <c r="G24" s="46">
        <f t="shared" ca="1" si="3"/>
        <v>9</v>
      </c>
      <c r="H24" s="47">
        <f t="shared" ca="1" si="4"/>
        <v>10.816666666666666</v>
      </c>
      <c r="I24" s="48">
        <f>SUM(D24:F24)</f>
        <v>70.783333333333331</v>
      </c>
      <c r="J24" s="49">
        <f>SUM(G24:H24)</f>
        <v>19.816666666666666</v>
      </c>
      <c r="K24" s="50">
        <f ca="1">INDIRECT("K"&amp;3)*INDIRECT("I"&amp;ROW())+(1-INDIRECT("K"&amp;3))*INDIRECT("k"&amp;ROW()-2)</f>
        <v>79.298485537166655</v>
      </c>
      <c r="L24" s="50">
        <f ca="1">INDIRECT("L"&amp;3)*INDIRECT("J"&amp;ROW())+(1-INDIRECT("L"&amp;3))*INDIRECT("L"&amp;ROW()-2)</f>
        <v>21.595428418333327</v>
      </c>
      <c r="M24" s="51">
        <f ca="1">AVERAGE(_xlfn._xlws.FILTER(INDIRECT("I8:I"&amp;ROW()),MOD(ROW(INDIRECT("I8:I"&amp;ROW())),2)=0))</f>
        <v>84.288888888888877</v>
      </c>
      <c r="N24" s="49">
        <f ca="1">AVERAGE(_xlfn._xlws.FILTER(INDIRECT("J8:J"&amp;ROW()),MOD(ROW(INDIRECT("J8:J"&amp;ROW())),2)=0))</f>
        <v>22.68703703703704</v>
      </c>
      <c r="O24" s="59">
        <f ca="1">OFFSET(INDIRECT("Reading!"&amp;ADDRESS(3*ROW()-21,COLUMN())),0,8)</f>
        <v>1</v>
      </c>
      <c r="P24" s="55">
        <f ca="1">OFFSET(INDIRECT("Reading!"&amp;ADDRESS(3*ROW()-21,COLUMN())),0,8)</f>
        <v>0</v>
      </c>
      <c r="Q24" s="55">
        <f ca="1">OFFSET(INDIRECT("Reading!"&amp;ADDRESS(3*ROW()-21,COLUMN())),0,8)</f>
        <v>1</v>
      </c>
      <c r="R24" s="55">
        <f ca="1">OFFSET(INDIRECT("Reading!"&amp;ADDRESS(3*ROW()-21,COLUMN())),0,8)</f>
        <v>0</v>
      </c>
      <c r="S24" s="55">
        <f ca="1">OFFSET(INDIRECT("Reading!"&amp;ADDRESS(3*ROW()-21,COLUMN())),0,8)</f>
        <v>2</v>
      </c>
      <c r="T24" s="55">
        <f ca="1">OFFSET(INDIRECT("Reading!"&amp;ADDRESS(3*ROW()-21,COLUMN())),0,8)</f>
        <v>0</v>
      </c>
      <c r="U24" s="55">
        <f ca="1">OFFSET(INDIRECT("Reading!"&amp;ADDRESS(3*ROW()-21,COLUMN())),0,8)</f>
        <v>0</v>
      </c>
      <c r="V24" s="55">
        <f ca="1">OFFSET(INDIRECT("Reading!"&amp;ADDRESS(3*ROW()-21,COLUMN())),0,8)</f>
        <v>0</v>
      </c>
      <c r="W24" s="55">
        <f ca="1">OFFSET(INDIRECT("Reading!"&amp;ADDRESS(3*ROW()-21,COLUMN())),0,8)</f>
        <v>1</v>
      </c>
      <c r="X24" s="55">
        <f ca="1">OFFSET(INDIRECT("Reading!"&amp;ADDRESS(3*ROW()-21,COLUMN())),0,8)</f>
        <v>0.80000000000000004</v>
      </c>
      <c r="Y24" s="56">
        <f ca="1">OFFSET(INDIRECT("Reading!"&amp;ADDRESS(3*ROW()-21,COLUMN())),0,8)</f>
        <v>23.550000000000001</v>
      </c>
      <c r="Z24" s="59">
        <f ca="1">OFFSET(INDIRECT("Listening!"&amp;ADDRESS(2*ROW()-13,COLUMN())),0,0)</f>
        <v>1</v>
      </c>
      <c r="AA24" s="55">
        <f ca="1">OFFSET(INDIRECT("Listening!"&amp;ADDRESS(2*ROW()-13,COLUMN())),0,0)</f>
        <v>0</v>
      </c>
      <c r="AB24" s="55">
        <f ca="1">OFFSET(INDIRECT("Listening!"&amp;ADDRESS(2*ROW()-13,COLUMN())),0,0)</f>
        <v>0</v>
      </c>
      <c r="AC24" s="55">
        <f ca="1">OFFSET(INDIRECT("Listening!"&amp;ADDRESS(2*ROW()-13,COLUMN())),0,0)</f>
        <v>0</v>
      </c>
      <c r="AD24" s="55">
        <f ca="1">OFFSET(INDIRECT("Listening!"&amp;ADDRESS(2*ROW()-13,COLUMN())),0,0)</f>
        <v>0</v>
      </c>
      <c r="AE24" s="55">
        <f ca="1">OFFSET(INDIRECT("Listening!"&amp;ADDRESS(2*ROW()-13,COLUMN())),0,0)</f>
        <v>1</v>
      </c>
      <c r="AF24" s="55">
        <f ca="1">OFFSET(INDIRECT("Listening!"&amp;ADDRESS(2*ROW()-13,COLUMN())),0,0)</f>
        <v>0.88235294117647056</v>
      </c>
      <c r="AG24" s="56">
        <f ca="1">OFFSET(INDIRECT("Listening!"&amp;ADDRESS(2*ROW()-13,COLUMN())),0,0)</f>
        <v>0</v>
      </c>
      <c r="AH24" s="1"/>
      <c r="AI24" s="1"/>
    </row>
    <row r="25" ht="16.5">
      <c r="A25" s="20">
        <v>10</v>
      </c>
      <c r="B25" s="28">
        <f ca="1">INDIRECT("Reading!A"&amp;3*ROW()-18)</f>
        <v>45446.382638888892</v>
      </c>
      <c r="C25" s="29" t="str">
        <f ca="1">INDIRECT("Reading!B"&amp;3*ROW()-18)</f>
        <v>T29</v>
      </c>
      <c r="D25" s="30">
        <f t="shared" ca="1" si="0"/>
        <v>0.73333333333333328</v>
      </c>
      <c r="E25" s="31">
        <f t="shared" ca="1" si="1"/>
        <v>0.93333333333333335</v>
      </c>
      <c r="F25" s="32">
        <f t="shared" ca="1" si="2"/>
        <v>0.8666666666666667</v>
      </c>
      <c r="G25" s="30">
        <f t="shared" ca="1" si="3"/>
        <v>0.94117647058823528</v>
      </c>
      <c r="H25" s="33">
        <f t="shared" ca="1" si="4"/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 ca="1">INDIRECT("K"&amp;2)*INDIRECT("I"&amp;ROW())+(1-INDIRECT("K"&amp;2))*INDIRECT("k"&amp;ROW()-2)</f>
        <v>23.416764814666664</v>
      </c>
      <c r="L25" s="37">
        <f ca="1">INDIRECT("L"&amp;2)*INDIRECT("J"&amp;ROW())+(1-INDIRECT("L"&amp;2))*INDIRECT("L"&amp;ROW()-2)</f>
        <v>24.681672758823524</v>
      </c>
      <c r="M25" s="38">
        <f ca="1">AVERAGE(_xlfn._xlws.FILTER(INDIRECT("I7:I"&amp;ROW()),MOD(ROW(INDIRECT("I7:I"&amp;ROW())),2)=1))</f>
        <v>22.200000000000003</v>
      </c>
      <c r="N25" s="39">
        <f ca="1">AVERAGE(_xlfn._xlws.FILTER(INDIRECT("J7:J"&amp;ROW()),MOD(ROW(INDIRECT("J7:J"&amp;ROW())),2)=1))</f>
        <v>22.676470588235293</v>
      </c>
      <c r="O25" s="60">
        <f ca="1">INDIRECT("K4")*INDIRECT(ADDRESS(ROW()+1,COLUMN()))+(1-INDIRECT("K4"))*INDIRECT(ADDRESS(ROW()-2,COLUMN()))</f>
        <v>0.56640625</v>
      </c>
      <c r="P25" s="61">
        <f ca="1">INDIRECT("K4")*INDIRECT(ADDRESS(ROW()+1,COLUMN()))+(1-INDIRECT("K4"))*INDIRECT(ADDRESS(ROW()-2,COLUMN()))</f>
        <v>0.650390625</v>
      </c>
      <c r="Q25" s="61">
        <f ca="1">INDIRECT("K4")*INDIRECT(ADDRESS(ROW()+1,COLUMN()))+(1-INDIRECT("K4"))*INDIRECT(ADDRESS(ROW()-2,COLUMN()))</f>
        <v>0.453125</v>
      </c>
      <c r="R25" s="61">
        <f ca="1">INDIRECT("K4")*INDIRECT(ADDRESS(ROW()+1,COLUMN()))+(1-INDIRECT("K4"))*INDIRECT(ADDRESS(ROW()-2,COLUMN()))</f>
        <v>0</v>
      </c>
      <c r="S25" s="61">
        <f ca="1">INDIRECT("K4")*INDIRECT(ADDRESS(ROW()+1,COLUMN()))+(1-INDIRECT("K4"))*INDIRECT(ADDRESS(ROW()-2,COLUMN()))</f>
        <v>1.7265625</v>
      </c>
      <c r="T25" s="61">
        <f ca="1">INDIRECT("K4")*INDIRECT(ADDRESS(ROW()+1,COLUMN()))+(1-INDIRECT("K4"))*INDIRECT(ADDRESS(ROW()-2,COLUMN()))</f>
        <v>0</v>
      </c>
      <c r="U25" s="61">
        <f ca="1">INDIRECT("K4")*INDIRECT(ADDRESS(ROW()+1,COLUMN()))+(1-INDIRECT("K4"))*INDIRECT(ADDRESS(ROW()-2,COLUMN()))</f>
        <v>0.625</v>
      </c>
      <c r="V25" s="61">
        <f ca="1">INDIRECT("K4")*INDIRECT(ADDRESS(ROW()+1,COLUMN()))+(1-INDIRECT("K4"))*INDIRECT(ADDRESS(ROW()-2,COLUMN()))</f>
        <v>0.09765625</v>
      </c>
      <c r="W25" s="61">
        <f ca="1">INDIRECT("K4")*INDIRECT(ADDRESS(ROW()+1,COLUMN()))+(1-INDIRECT("K4"))*INDIRECT(ADDRESS(ROW()-2,COLUMN()))</f>
        <v>0.552734375</v>
      </c>
      <c r="X25" s="61">
        <f ca="1">INDIRECT("K4")*INDIRECT(ADDRESS(ROW()+1,COLUMN()))+(1-INDIRECT("K4"))*INDIRECT(ADDRESS(ROW()-2,COLUMN()))</f>
        <v>0.76249999999999996</v>
      </c>
      <c r="Y25" s="62">
        <f ca="1">INDIRECT("K4")*INDIRECT(ADDRESS(ROW()+1,COLUMN()))+(1-INDIRECT("K4"))*INDIRECT(ADDRESS(ROW()-2,COLUMN()))</f>
        <v>25.262239583333333</v>
      </c>
      <c r="Z25" s="65">
        <f ca="1">INDIRECT("L4")*INDIRECT(ADDRESS(ROW()+1,COLUMN()))+(1-INDIRECT("L4"))*INDIRECT(ADDRESS(ROW()-2,COLUMN()))</f>
        <v>0.87109375</v>
      </c>
      <c r="AA25" s="63">
        <f ca="1">INDIRECT("L4")*INDIRECT(ADDRESS(ROW()+1,COLUMN()))+(1-INDIRECT("L4"))*INDIRECT(ADDRESS(ROW()-2,COLUMN()))</f>
        <v>0.009765625</v>
      </c>
      <c r="AB25" s="63">
        <f ca="1">INDIRECT("L4")*INDIRECT(ADDRESS(ROW()+1,COLUMN()))+(1-INDIRECT("L4"))*INDIRECT(ADDRESS(ROW()-2,COLUMN()))</f>
        <v>0.283203125</v>
      </c>
      <c r="AC25" s="63">
        <f ca="1">INDIRECT("L4")*INDIRECT(ADDRESS(ROW()+1,COLUMN()))+(1-INDIRECT("L4"))*INDIRECT(ADDRESS(ROW()-2,COLUMN()))</f>
        <v>0</v>
      </c>
      <c r="AD25" s="63">
        <f ca="1">INDIRECT("L4")*INDIRECT(ADDRESS(ROW()+1,COLUMN()))+(1-INDIRECT("L4"))*INDIRECT(ADDRESS(ROW()-2,COLUMN()))</f>
        <v>0.130859375</v>
      </c>
      <c r="AE25" s="63">
        <f ca="1">INDIRECT("L4")*INDIRECT(ADDRESS(ROW()+1,COLUMN()))+(1-INDIRECT("L4"))*INDIRECT(ADDRESS(ROW()-2,COLUMN()))</f>
        <v>0.388671875</v>
      </c>
      <c r="AF25" s="63">
        <f ca="1">INDIRECT("L4")*INDIRECT(ADDRESS(ROW()+1,COLUMN()))+(1-INDIRECT("L4"))*INDIRECT(ADDRESS(ROW()-2,COLUMN()))</f>
        <v>0.87028952205882348</v>
      </c>
      <c r="AG25" s="64">
        <f ca="1">INDIRECT("L4")*INDIRECT(ADDRESS(ROW()+1,COLUMN()))+(1-INDIRECT("L4"))*INDIRECT(ADDRESS(ROW()-2,COLUMN()))</f>
        <v>0</v>
      </c>
      <c r="AH25" s="1"/>
      <c r="AI25" s="1"/>
    </row>
    <row r="26" ht="16.5">
      <c r="A26" s="20"/>
      <c r="B26" s="43"/>
      <c r="C26" s="44"/>
      <c r="D26" s="45">
        <f t="shared" ca="1" si="0"/>
        <v>25.666666666666668</v>
      </c>
      <c r="E26" s="46">
        <f t="shared" ca="1" si="1"/>
        <v>20.133333333333333</v>
      </c>
      <c r="F26" s="47">
        <f t="shared" ca="1" si="2"/>
        <v>23.550000000000001</v>
      </c>
      <c r="G26" s="46">
        <f t="shared" ca="1" si="3"/>
        <v>11.333333333333334</v>
      </c>
      <c r="H26" s="47">
        <f t="shared" ca="1" si="4"/>
        <v>12.9</v>
      </c>
      <c r="I26" s="48">
        <f>SUM(D26:F26)</f>
        <v>69.349999999999994</v>
      </c>
      <c r="J26" s="49">
        <f>SUM(G26:H26)</f>
        <v>24.233333333333334</v>
      </c>
      <c r="K26" s="50">
        <f ca="1">INDIRECT("K"&amp;3)*INDIRECT("I"&amp;ROW())+(1-INDIRECT("K"&amp;3))*INDIRECT("k"&amp;ROW()-2)</f>
        <v>76.313939876016647</v>
      </c>
      <c r="L26" s="50">
        <f ca="1">INDIRECT("L"&amp;3)*INDIRECT("J"&amp;ROW())+(1-INDIRECT("L"&amp;3))*INDIRECT("L"&amp;ROW()-2)</f>
        <v>22.386799892833327</v>
      </c>
      <c r="M26" s="51">
        <f ca="1">AVERAGE(_xlfn._xlws.FILTER(INDIRECT("I8:I"&amp;ROW()),MOD(ROW(INDIRECT("I8:I"&amp;ROW())),2)=0))</f>
        <v>82.794999999999987</v>
      </c>
      <c r="N26" s="49">
        <f ca="1">AVERAGE(_xlfn._xlws.FILTER(INDIRECT("J8:J"&amp;ROW()),MOD(ROW(INDIRECT("J8:J"&amp;ROW())),2)=0))</f>
        <v>22.841666666666669</v>
      </c>
      <c r="O26" s="59">
        <f ca="1">OFFSET(INDIRECT("Reading!"&amp;ADDRESS(3*ROW()-21,COLUMN())),0,8)</f>
        <v>0</v>
      </c>
      <c r="P26" s="55">
        <f ca="1">OFFSET(INDIRECT("Reading!"&amp;ADDRESS(3*ROW()-21,COLUMN())),0,8)</f>
        <v>1</v>
      </c>
      <c r="Q26" s="55">
        <f ca="1">OFFSET(INDIRECT("Reading!"&amp;ADDRESS(3*ROW()-21,COLUMN())),0,8)</f>
        <v>0</v>
      </c>
      <c r="R26" s="55">
        <f ca="1">OFFSET(INDIRECT("Reading!"&amp;ADDRESS(3*ROW()-21,COLUMN())),0,8)</f>
        <v>0</v>
      </c>
      <c r="S26" s="55">
        <f ca="1">OFFSET(INDIRECT("Reading!"&amp;ADDRESS(3*ROW()-21,COLUMN())),0,8)</f>
        <v>2</v>
      </c>
      <c r="T26" s="55">
        <f ca="1">OFFSET(INDIRECT("Reading!"&amp;ADDRESS(3*ROW()-21,COLUMN())),0,8)</f>
        <v>0</v>
      </c>
      <c r="U26" s="55">
        <f ca="1">OFFSET(INDIRECT("Reading!"&amp;ADDRESS(3*ROW()-21,COLUMN())),0,8)</f>
        <v>1</v>
      </c>
      <c r="V26" s="55">
        <f ca="1">OFFSET(INDIRECT("Reading!"&amp;ADDRESS(3*ROW()-21,COLUMN())),0,8)</f>
        <v>0</v>
      </c>
      <c r="W26" s="55">
        <f ca="1">OFFSET(INDIRECT("Reading!"&amp;ADDRESS(3*ROW()-21,COLUMN())),0,8)</f>
        <v>0</v>
      </c>
      <c r="X26" s="55">
        <f ca="1">OFFSET(INDIRECT("Reading!"&amp;ADDRESS(3*ROW()-21,COLUMN())),0,8)</f>
        <v>0.73333333333333328</v>
      </c>
      <c r="Y26" s="56">
        <f ca="1">OFFSET(INDIRECT("Reading!"&amp;ADDRESS(3*ROW()-21,COLUMN())),0,8)</f>
        <v>25.666666666666668</v>
      </c>
      <c r="Z26" s="59">
        <f ca="1">OFFSET(INDIRECT("Listening!"&amp;ADDRESS(2*ROW()-13,COLUMN())),0,0)</f>
        <v>1</v>
      </c>
      <c r="AA26" s="55">
        <f ca="1">OFFSET(INDIRECT("Listening!"&amp;ADDRESS(2*ROW()-13,COLUMN())),0,0)</f>
        <v>0</v>
      </c>
      <c r="AB26" s="55">
        <f ca="1">OFFSET(INDIRECT("Listening!"&amp;ADDRESS(2*ROW()-13,COLUMN())),0,0)</f>
        <v>0</v>
      </c>
      <c r="AC26" s="55">
        <f ca="1">OFFSET(INDIRECT("Listening!"&amp;ADDRESS(2*ROW()-13,COLUMN())),0,0)</f>
        <v>0</v>
      </c>
      <c r="AD26" s="55">
        <f ca="1">OFFSET(INDIRECT("Listening!"&amp;ADDRESS(2*ROW()-13,COLUMN())),0,0)</f>
        <v>0</v>
      </c>
      <c r="AE26" s="55">
        <f ca="1">OFFSET(INDIRECT("Listening!"&amp;ADDRESS(2*ROW()-13,COLUMN())),0,0)</f>
        <v>0</v>
      </c>
      <c r="AF26" s="55">
        <f ca="1">OFFSET(INDIRECT("Listening!"&amp;ADDRESS(2*ROW()-13,COLUMN())),0,0)</f>
        <v>0.94117647058823528</v>
      </c>
      <c r="AG26" s="56">
        <f ca="1">OFFSET(INDIRECT("Listening!"&amp;ADDRESS(2*ROW()-13,COLUMN())),0,0)</f>
        <v>0</v>
      </c>
      <c r="AH26" s="1"/>
      <c r="AI26" s="1"/>
    </row>
    <row r="27" ht="16.5">
      <c r="A27" s="20">
        <v>11</v>
      </c>
      <c r="B27" s="28">
        <f ca="1">INDIRECT("Reading!A"&amp;3*ROW()-18)</f>
        <v>45447.757638888892</v>
      </c>
      <c r="C27" s="29" t="str">
        <f ca="1">INDIRECT("Reading!B"&amp;3*ROW()-18)</f>
        <v>T30</v>
      </c>
      <c r="D27" s="68">
        <f t="shared" ca="1" si="0"/>
        <v>0.8666666666666667</v>
      </c>
      <c r="E27" s="68">
        <f t="shared" ca="1" si="1"/>
        <v>0.93333333333333335</v>
      </c>
      <c r="F27" s="33">
        <f t="shared" ca="1" si="2"/>
        <v>1</v>
      </c>
      <c r="G27" s="68">
        <f t="shared" ca="1" si="3"/>
        <v>1</v>
      </c>
      <c r="H27" s="33">
        <f t="shared" ca="1" si="4"/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 ca="1">INDIRECT("K"&amp;2)*INDIRECT("I"&amp;ROW())+(1-INDIRECT("K"&amp;2))*INDIRECT("k"&amp;ROW()-2)</f>
        <v>24.791735370266661</v>
      </c>
      <c r="L27" s="69">
        <f ca="1">INDIRECT("L"&amp;2)*INDIRECT("J"&amp;ROW())+(1-INDIRECT("L"&amp;2))*INDIRECT("L"&amp;ROW()-2)</f>
        <v>25.483053284117638</v>
      </c>
      <c r="M27" s="38">
        <f ca="1">AVERAGE(_xlfn._xlws.FILTER(INDIRECT("I7:I"&amp;ROW()),MOD(ROW(INDIRECT("I7:I"&amp;ROW())),2)=1))</f>
        <v>22.72727272727273</v>
      </c>
      <c r="N27" s="39">
        <f ca="1">AVERAGE(_xlfn._xlws.FILTER(INDIRECT("J7:J"&amp;ROW()),MOD(ROW(INDIRECT("J7:J"&amp;ROW())),2)=1))</f>
        <v>23.101604278074863</v>
      </c>
      <c r="O27" s="60">
        <f ca="1">INDIRECT("K4")*INDIRECT(ADDRESS(ROW()+1,COLUMN()))+(1-INDIRECT("K4"))*INDIRECT(ADDRESS(ROW()-2,COLUMN()))</f>
        <v>0.283203125</v>
      </c>
      <c r="P27" s="61">
        <f ca="1">INDIRECT("K4")*INDIRECT(ADDRESS(ROW()+1,COLUMN()))+(1-INDIRECT("K4"))*INDIRECT(ADDRESS(ROW()-2,COLUMN()))</f>
        <v>0.3251953125</v>
      </c>
      <c r="Q27" s="61">
        <f ca="1">INDIRECT("K4")*INDIRECT(ADDRESS(ROW()+1,COLUMN()))+(1-INDIRECT("K4"))*INDIRECT(ADDRESS(ROW()-2,COLUMN()))</f>
        <v>0.2265625</v>
      </c>
      <c r="R27" s="61">
        <f ca="1">INDIRECT("K4")*INDIRECT(ADDRESS(ROW()+1,COLUMN()))+(1-INDIRECT("K4"))*INDIRECT(ADDRESS(ROW()-2,COLUMN()))</f>
        <v>0</v>
      </c>
      <c r="S27" s="61">
        <f ca="1">INDIRECT("K4")*INDIRECT(ADDRESS(ROW()+1,COLUMN()))+(1-INDIRECT("K4"))*INDIRECT(ADDRESS(ROW()-2,COLUMN()))</f>
        <v>1.36328125</v>
      </c>
      <c r="T27" s="61">
        <f ca="1">INDIRECT("K4")*INDIRECT(ADDRESS(ROW()+1,COLUMN()))+(1-INDIRECT("K4"))*INDIRECT(ADDRESS(ROW()-2,COLUMN()))</f>
        <v>0</v>
      </c>
      <c r="U27" s="61">
        <f ca="1">INDIRECT("K4")*INDIRECT(ADDRESS(ROW()+1,COLUMN()))+(1-INDIRECT("K4"))*INDIRECT(ADDRESS(ROW()-2,COLUMN()))</f>
        <v>0.3125</v>
      </c>
      <c r="V27" s="61">
        <f ca="1">INDIRECT("K4")*INDIRECT(ADDRESS(ROW()+1,COLUMN()))+(1-INDIRECT("K4"))*INDIRECT(ADDRESS(ROW()-2,COLUMN()))</f>
        <v>0.048828125</v>
      </c>
      <c r="W27" s="61">
        <f ca="1">INDIRECT("K4")*INDIRECT(ADDRESS(ROW()+1,COLUMN()))+(1-INDIRECT("K4"))*INDIRECT(ADDRESS(ROW()-2,COLUMN()))</f>
        <v>0.2763671875</v>
      </c>
      <c r="X27" s="61">
        <f ca="1">INDIRECT("K4")*INDIRECT(ADDRESS(ROW()+1,COLUMN()))+(1-INDIRECT("K4"))*INDIRECT(ADDRESS(ROW()-2,COLUMN()))</f>
        <v>0.81458333333333333</v>
      </c>
      <c r="Y27" s="62">
        <f ca="1">INDIRECT("K4")*INDIRECT(ADDRESS(ROW()+1,COLUMN()))+(1-INDIRECT("K4"))*INDIRECT(ADDRESS(ROW()-2,COLUMN()))</f>
        <v>21.356119791666664</v>
      </c>
      <c r="Z27" s="70">
        <f ca="1">INDIRECT("L4")*INDIRECT(ADDRESS(ROW()+1,COLUMN()))+(1-INDIRECT("L4"))*INDIRECT(ADDRESS(ROW()-2,COLUMN()))</f>
        <v>0.435546875</v>
      </c>
      <c r="AA27" s="63">
        <f ca="1">INDIRECT("L4")*INDIRECT(ADDRESS(ROW()+1,COLUMN()))+(1-INDIRECT("L4"))*INDIRECT(ADDRESS(ROW()-2,COLUMN()))</f>
        <v>0.0048828125</v>
      </c>
      <c r="AB27" s="63">
        <f ca="1">INDIRECT("L4")*INDIRECT(ADDRESS(ROW()+1,COLUMN()))+(1-INDIRECT("L4"))*INDIRECT(ADDRESS(ROW()-2,COLUMN()))</f>
        <v>0.1416015625</v>
      </c>
      <c r="AC27" s="63">
        <f ca="1">INDIRECT("L4")*INDIRECT(ADDRESS(ROW()+1,COLUMN()))+(1-INDIRECT("L4"))*INDIRECT(ADDRESS(ROW()-2,COLUMN()))</f>
        <v>0</v>
      </c>
      <c r="AD27" s="63">
        <f ca="1">INDIRECT("L4")*INDIRECT(ADDRESS(ROW()+1,COLUMN()))+(1-INDIRECT("L4"))*INDIRECT(ADDRESS(ROW()-2,COLUMN()))</f>
        <v>0.0654296875</v>
      </c>
      <c r="AE27" s="63">
        <f ca="1">INDIRECT("L4")*INDIRECT(ADDRESS(ROW()+1,COLUMN()))+(1-INDIRECT("L4"))*INDIRECT(ADDRESS(ROW()-2,COLUMN()))</f>
        <v>0.1943359375</v>
      </c>
      <c r="AF27" s="63">
        <f ca="1">INDIRECT("L4")*INDIRECT(ADDRESS(ROW()+1,COLUMN()))+(1-INDIRECT("L4"))*INDIRECT(ADDRESS(ROW()-2,COLUMN()))</f>
        <v>0.93514476102941169</v>
      </c>
      <c r="AG27" s="64">
        <f ca="1">INDIRECT("L4")*INDIRECT(ADDRESS(ROW()+1,COLUMN()))+(1-INDIRECT("L4"))*INDIRECT(ADDRESS(ROW()-2,COLUMN()))</f>
        <v>0</v>
      </c>
      <c r="AH27" s="1"/>
      <c r="AI27" s="1"/>
    </row>
    <row r="28" ht="16.5">
      <c r="A28" s="20"/>
      <c r="B28" s="43"/>
      <c r="C28" s="44"/>
      <c r="D28" s="45">
        <f t="shared" ca="1" si="0"/>
        <v>17.449999999999999</v>
      </c>
      <c r="E28" s="46">
        <f t="shared" ca="1" si="1"/>
        <v>27.833333333333332</v>
      </c>
      <c r="F28" s="47">
        <f t="shared" ca="1" si="2"/>
        <v>22.350000000000001</v>
      </c>
      <c r="G28" s="45">
        <f t="shared" ca="1" si="3"/>
        <v>8.1999999999999993</v>
      </c>
      <c r="H28" s="47">
        <f t="shared" ca="1" si="4"/>
        <v>9.8333333333333339</v>
      </c>
      <c r="I28" s="51">
        <f>SUM(D28:F28)</f>
        <v>67.633333333333326</v>
      </c>
      <c r="J28" s="49">
        <f>SUM(G28:H28)</f>
        <v>18.033333333333331</v>
      </c>
      <c r="K28" s="71">
        <f ca="1">INDIRECT("K"&amp;3)*INDIRECT("I"&amp;ROW())+(1-INDIRECT("K"&amp;3))*INDIRECT("k"&amp;ROW()-2)</f>
        <v>73.709757913211646</v>
      </c>
      <c r="L28" s="72">
        <f ca="1">INDIRECT("L"&amp;3)*INDIRECT("J"&amp;ROW())+(1-INDIRECT("L"&amp;3))*INDIRECT("L"&amp;ROW()-2)</f>
        <v>21.080759924983326</v>
      </c>
      <c r="M28" s="51">
        <f ca="1">AVERAGE(_xlfn._xlws.FILTER(INDIRECT("I8:I"&amp;ROW()),MOD(ROW(INDIRECT("I8:I"&amp;ROW())),2)=0))</f>
        <v>81.416666666666657</v>
      </c>
      <c r="N28" s="49">
        <f ca="1">AVERAGE(_xlfn._xlws.FILTER(INDIRECT("J8:J"&amp;ROW()),MOD(ROW(INDIRECT("J8:J"&amp;ROW())),2)=0))</f>
        <v>22.404545454545456</v>
      </c>
      <c r="O28" s="59">
        <f ca="1">OFFSET(INDIRECT("Reading!"&amp;ADDRESS(3*ROW()-21,COLUMN())),0,8)</f>
        <v>0</v>
      </c>
      <c r="P28" s="55">
        <f ca="1">OFFSET(INDIRECT("Reading!"&amp;ADDRESS(3*ROW()-21,COLUMN())),0,8)</f>
        <v>0</v>
      </c>
      <c r="Q28" s="55">
        <f ca="1">OFFSET(INDIRECT("Reading!"&amp;ADDRESS(3*ROW()-21,COLUMN())),0,8)</f>
        <v>0</v>
      </c>
      <c r="R28" s="55">
        <f ca="1">OFFSET(INDIRECT("Reading!"&amp;ADDRESS(3*ROW()-21,COLUMN())),0,8)</f>
        <v>0</v>
      </c>
      <c r="S28" s="55">
        <f ca="1">OFFSET(INDIRECT("Reading!"&amp;ADDRESS(3*ROW()-21,COLUMN())),0,8)</f>
        <v>1</v>
      </c>
      <c r="T28" s="55">
        <f ca="1">OFFSET(INDIRECT("Reading!"&amp;ADDRESS(3*ROW()-21,COLUMN())),0,8)</f>
        <v>0</v>
      </c>
      <c r="U28" s="55">
        <f ca="1">OFFSET(INDIRECT("Reading!"&amp;ADDRESS(3*ROW()-21,COLUMN())),0,8)</f>
        <v>0</v>
      </c>
      <c r="V28" s="55">
        <f ca="1">OFFSET(INDIRECT("Reading!"&amp;ADDRESS(3*ROW()-21,COLUMN())),0,8)</f>
        <v>0</v>
      </c>
      <c r="W28" s="55">
        <f ca="1">OFFSET(INDIRECT("Reading!"&amp;ADDRESS(3*ROW()-21,COLUMN())),0,8)</f>
        <v>0</v>
      </c>
      <c r="X28" s="55">
        <f ca="1">OFFSET(INDIRECT("Reading!"&amp;ADDRESS(3*ROW()-21,COLUMN())),0,8)</f>
        <v>0.8666666666666667</v>
      </c>
      <c r="Y28" s="56">
        <f ca="1">OFFSET(INDIRECT("Reading!"&amp;ADDRESS(3*ROW()-21,COLUMN())),0,8)</f>
        <v>17.449999999999999</v>
      </c>
      <c r="Z28" s="59">
        <f ca="1">OFFSET(INDIRECT("Listening!"&amp;ADDRESS(2*ROW()-13,COLUMN())),0,0)</f>
        <v>0</v>
      </c>
      <c r="AA28" s="55">
        <f ca="1">OFFSET(INDIRECT("Listening!"&amp;ADDRESS(2*ROW()-13,COLUMN())),0,0)</f>
        <v>0</v>
      </c>
      <c r="AB28" s="55">
        <f ca="1">OFFSET(INDIRECT("Listening!"&amp;ADDRESS(2*ROW()-13,COLUMN())),0,0)</f>
        <v>0</v>
      </c>
      <c r="AC28" s="55">
        <f ca="1">OFFSET(INDIRECT("Listening!"&amp;ADDRESS(2*ROW()-13,COLUMN())),0,0)</f>
        <v>0</v>
      </c>
      <c r="AD28" s="55">
        <f ca="1">OFFSET(INDIRECT("Listening!"&amp;ADDRESS(2*ROW()-13,COLUMN())),0,0)</f>
        <v>0</v>
      </c>
      <c r="AE28" s="55">
        <f ca="1">OFFSET(INDIRECT("Listening!"&amp;ADDRESS(2*ROW()-13,COLUMN())),0,0)</f>
        <v>0</v>
      </c>
      <c r="AF28" s="55">
        <f ca="1">OFFSET(INDIRECT("Listening!"&amp;ADDRESS(2*ROW()-13,COLUMN())),0,0)</f>
        <v>1</v>
      </c>
      <c r="AG28" s="56">
        <f ca="1">OFFSET(INDIRECT("Listening!"&amp;ADDRESS(2*ROW()-13,COLUMN())),0,0)</f>
        <v>0</v>
      </c>
      <c r="AH28" s="1"/>
      <c r="AI28" s="1"/>
    </row>
    <row r="29" ht="16.5">
      <c r="A29" s="20">
        <v>12</v>
      </c>
      <c r="B29" s="28">
        <f ca="1">INDIRECT("Reading!A"&amp;3*ROW()-18)</f>
        <v>45450.757638888892</v>
      </c>
      <c r="C29" s="29" t="str">
        <f ca="1">INDIRECT("Reading!B"&amp;3*ROW()-18)</f>
        <v>T31</v>
      </c>
      <c r="D29" s="68">
        <f t="shared" ca="1" si="0"/>
        <v>0.93333333333333335</v>
      </c>
      <c r="E29" s="68">
        <f t="shared" ca="1" si="1"/>
        <v>0.80000000000000004</v>
      </c>
      <c r="F29" s="33">
        <f t="shared" ca="1" si="2"/>
        <v>1</v>
      </c>
      <c r="G29" s="73">
        <f t="shared" ca="1" si="3"/>
        <v>0.70588235294117652</v>
      </c>
      <c r="H29" s="32">
        <f t="shared" ca="1" si="4"/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 ca="1">INDIRECT("K"&amp;2)*INDIRECT("I"&amp;ROW())+(1-INDIRECT("K"&amp;2))*INDIRECT("k"&amp;ROW()-2)</f>
        <v>25.55421475918666</v>
      </c>
      <c r="L29" s="69">
        <f ca="1">INDIRECT("L"&amp;2)*INDIRECT("J"&amp;ROW())+(1-INDIRECT("L"&amp;2))*INDIRECT("L"&amp;ROW()-2)</f>
        <v>24.191078475352931</v>
      </c>
      <c r="M29" s="38">
        <f ca="1">AVERAGE(_xlfn._xlws.FILTER(INDIRECT("I7:I"&amp;ROW()),MOD(ROW(INDIRECT("I7:I"&amp;ROW())),2)=1))</f>
        <v>23.111111111111114</v>
      </c>
      <c r="N29" s="39">
        <f ca="1">AVERAGE(_xlfn._xlws.FILTER(INDIRECT("J7:J"&amp;ROW()),MOD(ROW(INDIRECT("J7:J"&amp;ROW())),2)=1))</f>
        <v>22.941176470588232</v>
      </c>
      <c r="O29" s="60">
        <f ca="1">INDIRECT("K4")*INDIRECT(ADDRESS(ROW()+1,COLUMN()))+(1-INDIRECT("K4"))*INDIRECT(ADDRESS(ROW()-2,COLUMN()))</f>
        <v>0.6416015625</v>
      </c>
      <c r="P29" s="61">
        <f ca="1">INDIRECT("K4")*INDIRECT(ADDRESS(ROW()+1,COLUMN()))+(1-INDIRECT("K4"))*INDIRECT(ADDRESS(ROW()-2,COLUMN()))</f>
        <v>0.16259765625</v>
      </c>
      <c r="Q29" s="61">
        <f ca="1">INDIRECT("K4")*INDIRECT(ADDRESS(ROW()+1,COLUMN()))+(1-INDIRECT("K4"))*INDIRECT(ADDRESS(ROW()-2,COLUMN()))</f>
        <v>0.11328125</v>
      </c>
      <c r="R29" s="61">
        <f ca="1">INDIRECT("K4")*INDIRECT(ADDRESS(ROW()+1,COLUMN()))+(1-INDIRECT("K4"))*INDIRECT(ADDRESS(ROW()-2,COLUMN()))</f>
        <v>0</v>
      </c>
      <c r="S29" s="61">
        <f ca="1">INDIRECT("K4")*INDIRECT(ADDRESS(ROW()+1,COLUMN()))+(1-INDIRECT("K4"))*INDIRECT(ADDRESS(ROW()-2,COLUMN()))</f>
        <v>0.681640625</v>
      </c>
      <c r="T29" s="61">
        <f ca="1">INDIRECT("K4")*INDIRECT(ADDRESS(ROW()+1,COLUMN()))+(1-INDIRECT("K4"))*INDIRECT(ADDRESS(ROW()-2,COLUMN()))</f>
        <v>0</v>
      </c>
      <c r="U29" s="61">
        <f ca="1">INDIRECT("K4")*INDIRECT(ADDRESS(ROW()+1,COLUMN()))+(1-INDIRECT("K4"))*INDIRECT(ADDRESS(ROW()-2,COLUMN()))</f>
        <v>0.15625</v>
      </c>
      <c r="V29" s="61">
        <f ca="1">INDIRECT("K4")*INDIRECT(ADDRESS(ROW()+1,COLUMN()))+(1-INDIRECT("K4"))*INDIRECT(ADDRESS(ROW()-2,COLUMN()))</f>
        <v>0.0244140625</v>
      </c>
      <c r="W29" s="61">
        <f ca="1">INDIRECT("K4")*INDIRECT(ADDRESS(ROW()+1,COLUMN()))+(1-INDIRECT("K4"))*INDIRECT(ADDRESS(ROW()-2,COLUMN()))</f>
        <v>1.63818359375</v>
      </c>
      <c r="X29" s="61">
        <f ca="1">INDIRECT("K4")*INDIRECT(ADDRESS(ROW()+1,COLUMN()))+(1-INDIRECT("K4"))*INDIRECT(ADDRESS(ROW()-2,COLUMN()))</f>
        <v>0.87395833333333339</v>
      </c>
      <c r="Y29" s="62">
        <f ca="1">INDIRECT("K4")*INDIRECT(ADDRESS(ROW()+1,COLUMN()))+(1-INDIRECT("K4"))*INDIRECT(ADDRESS(ROW()-2,COLUMN()))</f>
        <v>21.944726562500001</v>
      </c>
      <c r="Z29" s="70">
        <f ca="1">INDIRECT("L4")*INDIRECT(ADDRESS(ROW()+1,COLUMN()))+(1-INDIRECT("L4"))*INDIRECT(ADDRESS(ROW()-2,COLUMN()))</f>
        <v>0.7177734375</v>
      </c>
      <c r="AA29" s="63">
        <f ca="1">INDIRECT("L4")*INDIRECT(ADDRESS(ROW()+1,COLUMN()))+(1-INDIRECT("L4"))*INDIRECT(ADDRESS(ROW()-2,COLUMN()))</f>
        <v>0.00244140625</v>
      </c>
      <c r="AB29" s="63">
        <f ca="1">INDIRECT("L4")*INDIRECT(ADDRESS(ROW()+1,COLUMN()))+(1-INDIRECT("L4"))*INDIRECT(ADDRESS(ROW()-2,COLUMN()))</f>
        <v>0.57080078125</v>
      </c>
      <c r="AC29" s="63">
        <f ca="1">INDIRECT("L4")*INDIRECT(ADDRESS(ROW()+1,COLUMN()))+(1-INDIRECT("L4"))*INDIRECT(ADDRESS(ROW()-2,COLUMN()))</f>
        <v>0</v>
      </c>
      <c r="AD29" s="63">
        <f ca="1">INDIRECT("L4")*INDIRECT(ADDRESS(ROW()+1,COLUMN()))+(1-INDIRECT("L4"))*INDIRECT(ADDRESS(ROW()-2,COLUMN()))</f>
        <v>0.53271484375</v>
      </c>
      <c r="AE29" s="63">
        <f ca="1">INDIRECT("L4")*INDIRECT(ADDRESS(ROW()+1,COLUMN()))+(1-INDIRECT("L4"))*INDIRECT(ADDRESS(ROW()-2,COLUMN()))</f>
        <v>0.09716796875</v>
      </c>
      <c r="AF29" s="63">
        <f ca="1">INDIRECT("L4")*INDIRECT(ADDRESS(ROW()+1,COLUMN()))+(1-INDIRECT("L4"))*INDIRECT(ADDRESS(ROW()-2,COLUMN()))</f>
        <v>0.82051355698529416</v>
      </c>
      <c r="AG29" s="64">
        <f ca="1">INDIRECT("L4")*INDIRECT(ADDRESS(ROW()+1,COLUMN()))+(1-INDIRECT("L4"))*INDIRECT(ADDRESS(ROW()-2,COLUMN()))</f>
        <v>0</v>
      </c>
      <c r="AH29" s="1"/>
      <c r="AI29" s="1"/>
    </row>
    <row r="30" ht="16.5">
      <c r="A30" s="20"/>
      <c r="B30" s="43"/>
      <c r="C30" s="44"/>
      <c r="D30" s="45">
        <f t="shared" ca="1" si="0"/>
        <v>22.533333333333335</v>
      </c>
      <c r="E30" s="46">
        <f t="shared" ca="1" si="1"/>
        <v>21.666666666666668</v>
      </c>
      <c r="F30" s="47">
        <f t="shared" ca="1" si="2"/>
        <v>25.733333333333334</v>
      </c>
      <c r="G30" s="45">
        <f t="shared" ca="1" si="3"/>
        <v>10.800000000000001</v>
      </c>
      <c r="H30" s="47">
        <f t="shared" ca="1" si="4"/>
        <v>14.233333333333333</v>
      </c>
      <c r="I30" s="51">
        <f>SUM(D30:F30)</f>
        <v>69.933333333333337</v>
      </c>
      <c r="J30" s="49">
        <f>SUM(G30:H30)</f>
        <v>25.033333333333331</v>
      </c>
      <c r="K30" s="71">
        <f ca="1">INDIRECT("K"&amp;3)*INDIRECT("I"&amp;ROW())+(1-INDIRECT("K"&amp;3))*INDIRECT("k"&amp;ROW()-2)</f>
        <v>72.576830539248149</v>
      </c>
      <c r="L30" s="72">
        <f ca="1">INDIRECT("L"&amp;3)*INDIRECT("J"&amp;ROW())+(1-INDIRECT("L"&amp;3))*INDIRECT("L"&amp;ROW()-2)</f>
        <v>22.266531947488325</v>
      </c>
      <c r="M30" s="51">
        <f ca="1">AVERAGE(_xlfn._xlws.FILTER(INDIRECT("I8:I"&amp;ROW()),MOD(ROW(INDIRECT("I8:I"&amp;ROW())),2)=0))</f>
        <v>80.459722222222226</v>
      </c>
      <c r="N30" s="49">
        <f ca="1">AVERAGE(_xlfn._xlws.FILTER(INDIRECT("J8:J"&amp;ROW()),MOD(ROW(INDIRECT("J8:J"&amp;ROW())),2)=0))</f>
        <v>22.623611111111114</v>
      </c>
      <c r="O30" s="59">
        <f ca="1">OFFSET(INDIRECT("Reading!"&amp;ADDRESS(3*ROW()-21,COLUMN())),0,8)</f>
        <v>1</v>
      </c>
      <c r="P30" s="55">
        <f ca="1">OFFSET(INDIRECT("Reading!"&amp;ADDRESS(3*ROW()-21,COLUMN())),0,8)</f>
        <v>0</v>
      </c>
      <c r="Q30" s="55">
        <f ca="1">OFFSET(INDIRECT("Reading!"&amp;ADDRESS(3*ROW()-21,COLUMN())),0,8)</f>
        <v>0</v>
      </c>
      <c r="R30" s="55">
        <f ca="1">OFFSET(INDIRECT("Reading!"&amp;ADDRESS(3*ROW()-21,COLUMN())),0,8)</f>
        <v>0</v>
      </c>
      <c r="S30" s="55">
        <f ca="1">OFFSET(INDIRECT("Reading!"&amp;ADDRESS(3*ROW()-21,COLUMN())),0,8)</f>
        <v>0</v>
      </c>
      <c r="T30" s="55">
        <f ca="1">OFFSET(INDIRECT("Reading!"&amp;ADDRESS(3*ROW()-21,COLUMN())),0,8)</f>
        <v>0</v>
      </c>
      <c r="U30" s="55">
        <f ca="1">OFFSET(INDIRECT("Reading!"&amp;ADDRESS(3*ROW()-21,COLUMN())),0,8)</f>
        <v>0</v>
      </c>
      <c r="V30" s="55">
        <f ca="1">OFFSET(INDIRECT("Reading!"&amp;ADDRESS(3*ROW()-21,COLUMN())),0,8)</f>
        <v>0</v>
      </c>
      <c r="W30" s="55">
        <f ca="1">OFFSET(INDIRECT("Reading!"&amp;ADDRESS(3*ROW()-21,COLUMN())),0,8)</f>
        <v>3</v>
      </c>
      <c r="X30" s="55">
        <f ca="1">OFFSET(INDIRECT("Reading!"&amp;ADDRESS(3*ROW()-21,COLUMN())),0,8)</f>
        <v>0.93333333333333335</v>
      </c>
      <c r="Y30" s="56">
        <f ca="1">OFFSET(INDIRECT("Reading!"&amp;ADDRESS(3*ROW()-21,COLUMN())),0,8)</f>
        <v>22.533333333333335</v>
      </c>
      <c r="Z30" s="59">
        <f ca="1">OFFSET(INDIRECT("Listening!"&amp;ADDRESS(2*ROW()-13,COLUMN())),0,0)</f>
        <v>1</v>
      </c>
      <c r="AA30" s="55">
        <f ca="1">OFFSET(INDIRECT("Listening!"&amp;ADDRESS(2*ROW()-13,COLUMN())),0,0)</f>
        <v>0</v>
      </c>
      <c r="AB30" s="55">
        <f ca="1">OFFSET(INDIRECT("Listening!"&amp;ADDRESS(2*ROW()-13,COLUMN())),0,0)</f>
        <v>1</v>
      </c>
      <c r="AC30" s="55">
        <f ca="1">OFFSET(INDIRECT("Listening!"&amp;ADDRESS(2*ROW()-13,COLUMN())),0,0)</f>
        <v>0</v>
      </c>
      <c r="AD30" s="55">
        <f ca="1">OFFSET(INDIRECT("Listening!"&amp;ADDRESS(2*ROW()-13,COLUMN())),0,0)</f>
        <v>1</v>
      </c>
      <c r="AE30" s="55">
        <f ca="1">OFFSET(INDIRECT("Listening!"&amp;ADDRESS(2*ROW()-13,COLUMN())),0,0)</f>
        <v>0</v>
      </c>
      <c r="AF30" s="55">
        <f ca="1">OFFSET(INDIRECT("Listening!"&amp;ADDRESS(2*ROW()-13,COLUMN())),0,0)</f>
        <v>0.70588235294117652</v>
      </c>
      <c r="AG30" s="56">
        <f ca="1">OFFSET(INDIRECT("Listening!"&amp;ADDRESS(2*ROW()-13,COLUMN())),0,0)</f>
        <v>0</v>
      </c>
      <c r="AH30" s="1"/>
      <c r="AI30" s="1"/>
    </row>
    <row r="31" ht="16.5">
      <c r="A31" s="20">
        <v>13</v>
      </c>
      <c r="B31" s="28">
        <f ca="1">INDIRECT("Reading!A"&amp;3*ROW()-18)</f>
        <v>45455.757638888892</v>
      </c>
      <c r="C31" s="29" t="str">
        <f ca="1">INDIRECT("Reading!B"&amp;3*ROW()-18)</f>
        <v>T32</v>
      </c>
      <c r="D31" s="73">
        <f t="shared" ca="1" si="0"/>
        <v>0.80000000000000004</v>
      </c>
      <c r="E31" s="68">
        <f t="shared" ca="1" si="1"/>
        <v>0.8666666666666667</v>
      </c>
      <c r="F31" s="33">
        <f t="shared" ca="1" si="2"/>
        <v>0.93333333333333335</v>
      </c>
      <c r="G31" s="73">
        <f t="shared" ca="1" si="3"/>
        <v>0.76470588235294112</v>
      </c>
      <c r="H31" s="32">
        <f t="shared" ca="1" si="4"/>
        <v>0.70588235294117652</v>
      </c>
      <c r="I31" s="74">
        <f>AVERAGE(D31:F31)*30</f>
        <v>26</v>
      </c>
      <c r="J31" s="35">
        <f>AVERAGE(G31:H31)*30</f>
        <v>22.058823529411768</v>
      </c>
      <c r="K31" s="75">
        <f ca="1">INDIRECT("K"&amp;2)*INDIRECT("I"&amp;ROW())+(1-INDIRECT("K"&amp;2))*INDIRECT("k"&amp;ROW()-2)</f>
        <v>25.687950331430663</v>
      </c>
      <c r="L31" s="69">
        <f ca="1">INDIRECT("L"&amp;2)*INDIRECT("J"&amp;ROW())+(1-INDIRECT("L"&amp;2))*INDIRECT("L"&amp;ROW()-2)</f>
        <v>23.551401991570579</v>
      </c>
      <c r="M31" s="38">
        <f ca="1">AVERAGE(_xlfn._xlws.FILTER(INDIRECT("I7:I"&amp;ROW()),MOD(ROW(INDIRECT("I7:I"&amp;ROW())),2)=1))</f>
        <v>23.333333333333336</v>
      </c>
      <c r="N31" s="39">
        <f ca="1">AVERAGE(_xlfn._xlws.FILTER(INDIRECT("J7:J"&amp;ROW()),MOD(ROW(INDIRECT("J7:J"&amp;ROW())),2)=1))</f>
        <v>22.873303167420811</v>
      </c>
      <c r="O31" s="60">
        <f ca="1">INDIRECT("K4")*INDIRECT(ADDRESS(ROW()+1,COLUMN()))+(1-INDIRECT("K4"))*INDIRECT(ADDRESS(ROW()-2,COLUMN()))</f>
        <v>0.32080078125</v>
      </c>
      <c r="P31" s="61">
        <f ca="1">INDIRECT("K4")*INDIRECT(ADDRESS(ROW()+1,COLUMN()))+(1-INDIRECT("K4"))*INDIRECT(ADDRESS(ROW()-2,COLUMN()))</f>
        <v>0.081298828125</v>
      </c>
      <c r="Q31" s="61">
        <f ca="1">INDIRECT("K4")*INDIRECT(ADDRESS(ROW()+1,COLUMN()))+(1-INDIRECT("K4"))*INDIRECT(ADDRESS(ROW()-2,COLUMN()))</f>
        <v>0.056640625</v>
      </c>
      <c r="R31" s="61">
        <f ca="1">INDIRECT("K4")*INDIRECT(ADDRESS(ROW()+1,COLUMN()))+(1-INDIRECT("K4"))*INDIRECT(ADDRESS(ROW()-2,COLUMN()))</f>
        <v>0</v>
      </c>
      <c r="S31" s="61">
        <f ca="1">INDIRECT("K4")*INDIRECT(ADDRESS(ROW()+1,COLUMN()))+(1-INDIRECT("K4"))*INDIRECT(ADDRESS(ROW()-2,COLUMN()))</f>
        <v>0.8408203125</v>
      </c>
      <c r="T31" s="61">
        <f ca="1">INDIRECT("K4")*INDIRECT(ADDRESS(ROW()+1,COLUMN()))+(1-INDIRECT("K4"))*INDIRECT(ADDRESS(ROW()-2,COLUMN()))</f>
        <v>0</v>
      </c>
      <c r="U31" s="61">
        <f ca="1">INDIRECT("K4")*INDIRECT(ADDRESS(ROW()+1,COLUMN()))+(1-INDIRECT("K4"))*INDIRECT(ADDRESS(ROW()-2,COLUMN()))</f>
        <v>0.078125</v>
      </c>
      <c r="V31" s="61">
        <f ca="1">INDIRECT("K4")*INDIRECT(ADDRESS(ROW()+1,COLUMN()))+(1-INDIRECT("K4"))*INDIRECT(ADDRESS(ROW()-2,COLUMN()))</f>
        <v>0.51220703125</v>
      </c>
      <c r="W31" s="61">
        <f ca="1">INDIRECT("K4")*INDIRECT(ADDRESS(ROW()+1,COLUMN()))+(1-INDIRECT("K4"))*INDIRECT(ADDRESS(ROW()-2,COLUMN()))</f>
        <v>1.819091796875</v>
      </c>
      <c r="X31" s="61">
        <f ca="1">INDIRECT("K4")*INDIRECT(ADDRESS(ROW()+1,COLUMN()))+(1-INDIRECT("K4"))*INDIRECT(ADDRESS(ROW()-2,COLUMN()))</f>
        <v>0.83697916666666672</v>
      </c>
      <c r="Y31" s="62">
        <f ca="1">INDIRECT("K4")*INDIRECT(ADDRESS(ROW()+1,COLUMN()))+(1-INDIRECT("K4"))*INDIRECT(ADDRESS(ROW()-2,COLUMN()))</f>
        <v>28.097363281250001</v>
      </c>
      <c r="Z31" s="70">
        <f ca="1">INDIRECT("L4")*INDIRECT(ADDRESS(ROW()+1,COLUMN()))+(1-INDIRECT("L4"))*INDIRECT(ADDRESS(ROW()-2,COLUMN()))</f>
        <v>0.85888671875</v>
      </c>
      <c r="AA31" s="63">
        <f ca="1">INDIRECT("L4")*INDIRECT(ADDRESS(ROW()+1,COLUMN()))+(1-INDIRECT("L4"))*INDIRECT(ADDRESS(ROW()-2,COLUMN()))</f>
        <v>0.001220703125</v>
      </c>
      <c r="AB31" s="63">
        <f ca="1">INDIRECT("L4")*INDIRECT(ADDRESS(ROW()+1,COLUMN()))+(1-INDIRECT("L4"))*INDIRECT(ADDRESS(ROW()-2,COLUMN()))</f>
        <v>0.785400390625</v>
      </c>
      <c r="AC31" s="63">
        <f ca="1">INDIRECT("L4")*INDIRECT(ADDRESS(ROW()+1,COLUMN()))+(1-INDIRECT("L4"))*INDIRECT(ADDRESS(ROW()-2,COLUMN()))</f>
        <v>0</v>
      </c>
      <c r="AD31" s="63">
        <f ca="1">INDIRECT("L4")*INDIRECT(ADDRESS(ROW()+1,COLUMN()))+(1-INDIRECT("L4"))*INDIRECT(ADDRESS(ROW()-2,COLUMN()))</f>
        <v>0.266357421875</v>
      </c>
      <c r="AE31" s="63">
        <f ca="1">INDIRECT("L4")*INDIRECT(ADDRESS(ROW()+1,COLUMN()))+(1-INDIRECT("L4"))*INDIRECT(ADDRESS(ROW()-2,COLUMN()))</f>
        <v>0.048583984375</v>
      </c>
      <c r="AF31" s="63">
        <f ca="1">INDIRECT("L4")*INDIRECT(ADDRESS(ROW()+1,COLUMN()))+(1-INDIRECT("L4"))*INDIRECT(ADDRESS(ROW()-2,COLUMN()))</f>
        <v>0.79260971966911764</v>
      </c>
      <c r="AG31" s="64">
        <f ca="1">INDIRECT("L4")*INDIRECT(ADDRESS(ROW()+1,COLUMN()))+(1-INDIRECT("L4"))*INDIRECT(ADDRESS(ROW()-2,COLUMN()))</f>
        <v>0</v>
      </c>
      <c r="AH31" s="1"/>
      <c r="AI31" s="1"/>
    </row>
    <row r="32" ht="16.5">
      <c r="A32" s="20"/>
      <c r="B32" s="43"/>
      <c r="C32" s="44"/>
      <c r="D32" s="45">
        <f t="shared" ca="1" si="0"/>
        <v>34.25</v>
      </c>
      <c r="E32" s="46">
        <f t="shared" ca="1" si="1"/>
        <v>22.550000000000001</v>
      </c>
      <c r="F32" s="47">
        <f t="shared" ca="1" si="2"/>
        <v>25.666666666666668</v>
      </c>
      <c r="G32" s="45">
        <f t="shared" ca="1" si="3"/>
        <v>12.75</v>
      </c>
      <c r="H32" s="47">
        <f t="shared" ca="1" si="4"/>
        <v>11.166666666666666</v>
      </c>
      <c r="I32" s="51">
        <f>SUM(D32:F32)</f>
        <v>82.466666666666669</v>
      </c>
      <c r="J32" s="49">
        <f>SUM(G32:H32)</f>
        <v>23.916666666666664</v>
      </c>
      <c r="K32" s="71">
        <f ca="1">INDIRECT("K"&amp;3)*INDIRECT("I"&amp;ROW())+(1-INDIRECT("K"&amp;3))*INDIRECT("k"&amp;ROW()-2)</f>
        <v>75.543781377473707</v>
      </c>
      <c r="L32" s="72">
        <f ca="1">INDIRECT("L"&amp;3)*INDIRECT("J"&amp;ROW())+(1-INDIRECT("L"&amp;3))*INDIRECT("L"&amp;ROW()-2)</f>
        <v>22.761572363241825</v>
      </c>
      <c r="M32" s="51">
        <f ca="1">AVERAGE(_xlfn._xlws.FILTER(INDIRECT("I8:I"&amp;ROW()),MOD(ROW(INDIRECT("I8:I"&amp;ROW())),2)=0))</f>
        <v>80.614102564102566</v>
      </c>
      <c r="N32" s="49">
        <f ca="1">AVERAGE(_xlfn._xlws.FILTER(INDIRECT("J8:J"&amp;ROW()),MOD(ROW(INDIRECT("J8:J"&amp;ROW())),2)=0))</f>
        <v>22.723076923076924</v>
      </c>
      <c r="O32" s="59">
        <f ca="1">OFFSET(INDIRECT("Reading!"&amp;ADDRESS(3*ROW()-21,COLUMN())),0,8)</f>
        <v>0</v>
      </c>
      <c r="P32" s="55">
        <f ca="1">OFFSET(INDIRECT("Reading!"&amp;ADDRESS(3*ROW()-21,COLUMN())),0,8)</f>
        <v>0</v>
      </c>
      <c r="Q32" s="55">
        <f ca="1">OFFSET(INDIRECT("Reading!"&amp;ADDRESS(3*ROW()-21,COLUMN())),0,8)</f>
        <v>0</v>
      </c>
      <c r="R32" s="55">
        <f ca="1">OFFSET(INDIRECT("Reading!"&amp;ADDRESS(3*ROW()-21,COLUMN())),0,8)</f>
        <v>0</v>
      </c>
      <c r="S32" s="55">
        <f ca="1">OFFSET(INDIRECT("Reading!"&amp;ADDRESS(3*ROW()-21,COLUMN())),0,8)</f>
        <v>1</v>
      </c>
      <c r="T32" s="55">
        <f ca="1">OFFSET(INDIRECT("Reading!"&amp;ADDRESS(3*ROW()-21,COLUMN())),0,8)</f>
        <v>0</v>
      </c>
      <c r="U32" s="55">
        <f ca="1">OFFSET(INDIRECT("Reading!"&amp;ADDRESS(3*ROW()-21,COLUMN())),0,8)</f>
        <v>0</v>
      </c>
      <c r="V32" s="55">
        <f ca="1">OFFSET(INDIRECT("Reading!"&amp;ADDRESS(3*ROW()-21,COLUMN())),0,8)</f>
        <v>1</v>
      </c>
      <c r="W32" s="55">
        <f ca="1">OFFSET(INDIRECT("Reading!"&amp;ADDRESS(3*ROW()-21,COLUMN())),0,8)</f>
        <v>2</v>
      </c>
      <c r="X32" s="55">
        <f ca="1">OFFSET(INDIRECT("Reading!"&amp;ADDRESS(3*ROW()-21,COLUMN())),0,8)</f>
        <v>0.80000000000000004</v>
      </c>
      <c r="Y32" s="56">
        <f ca="1">OFFSET(INDIRECT("Reading!"&amp;ADDRESS(3*ROW()-21,COLUMN())),0,8)</f>
        <v>34.25</v>
      </c>
      <c r="Z32" s="59">
        <f ca="1">OFFSET(INDIRECT("Listening!"&amp;ADDRESS(2*ROW()-13,COLUMN())),0,0)</f>
        <v>1</v>
      </c>
      <c r="AA32" s="55">
        <f ca="1">OFFSET(INDIRECT("Listening!"&amp;ADDRESS(2*ROW()-13,COLUMN())),0,0)</f>
        <v>0</v>
      </c>
      <c r="AB32" s="55">
        <f ca="1">OFFSET(INDIRECT("Listening!"&amp;ADDRESS(2*ROW()-13,COLUMN())),0,0)</f>
        <v>1</v>
      </c>
      <c r="AC32" s="55">
        <f ca="1">OFFSET(INDIRECT("Listening!"&amp;ADDRESS(2*ROW()-13,COLUMN())),0,0)</f>
        <v>0</v>
      </c>
      <c r="AD32" s="55">
        <f ca="1">OFFSET(INDIRECT("Listening!"&amp;ADDRESS(2*ROW()-13,COLUMN())),0,0)</f>
        <v>0</v>
      </c>
      <c r="AE32" s="55">
        <f ca="1">OFFSET(INDIRECT("Listening!"&amp;ADDRESS(2*ROW()-13,COLUMN())),0,0)</f>
        <v>0</v>
      </c>
      <c r="AF32" s="55">
        <f ca="1">OFFSET(INDIRECT("Listening!"&amp;ADDRESS(2*ROW()-13,COLUMN())),0,0)</f>
        <v>0.76470588235294112</v>
      </c>
      <c r="AG32" s="56">
        <f ca="1">OFFSET(INDIRECT("Listening!"&amp;ADDRESS(2*ROW()-13,COLUMN())),0,0)</f>
        <v>0</v>
      </c>
      <c r="AH32" s="1"/>
      <c r="AI32" s="1"/>
    </row>
    <row r="33" ht="16.5">
      <c r="A33" s="20">
        <v>14</v>
      </c>
      <c r="B33" s="28">
        <f ca="1">INDIRECT("Reading!A"&amp;3*ROW()-18)</f>
        <v>45456.757638888892</v>
      </c>
      <c r="C33" s="29" t="str">
        <f ca="1">INDIRECT("Reading!B"&amp;3*ROW()-18)</f>
        <v>T33</v>
      </c>
      <c r="D33" s="73">
        <f t="shared" ca="1" si="0"/>
        <v>0.93333333333333335</v>
      </c>
      <c r="E33" s="68">
        <f t="shared" ca="1" si="1"/>
        <v>0.80000000000000004</v>
      </c>
      <c r="F33" s="33">
        <f t="shared" ca="1" si="2"/>
        <v>0.73333333333333328</v>
      </c>
      <c r="G33" s="73">
        <f t="shared" ca="1" si="3"/>
        <v>0.82352941176470584</v>
      </c>
      <c r="H33" s="32">
        <f t="shared" ca="1" si="4"/>
        <v>0.70588235294117652</v>
      </c>
      <c r="I33" s="34">
        <f>AVERAGE(D33:F33)*30</f>
        <v>24.666666666666668</v>
      </c>
      <c r="J33" s="35">
        <f>AVERAGE(G33:H33)*30</f>
        <v>22.941176470588232</v>
      </c>
      <c r="K33" s="37">
        <f ca="1">INDIRECT("K"&amp;2)*INDIRECT("I"&amp;ROW())+(1-INDIRECT("K"&amp;2))*INDIRECT("k"&amp;ROW()-2)</f>
        <v>25.381565232001464</v>
      </c>
      <c r="L33" s="69">
        <f ca="1">INDIRECT("L"&amp;2)*INDIRECT("J"&amp;ROW())+(1-INDIRECT("L"&amp;2))*INDIRECT("L"&amp;ROW()-2)</f>
        <v>23.368334335275875</v>
      </c>
      <c r="M33" s="38">
        <f ca="1">AVERAGE(_xlfn._xlws.FILTER(INDIRECT("I7:I"&amp;ROW()),MOD(ROW(INDIRECT("I7:I"&amp;ROW())),2)=1))</f>
        <v>23.428571428571434</v>
      </c>
      <c r="N33" s="39">
        <f ca="1">AVERAGE(_xlfn._xlws.FILTER(INDIRECT("J7:J"&amp;ROW()),MOD(ROW(INDIRECT("J7:J"&amp;ROW())),2)=1))</f>
        <v>22.8781512605042</v>
      </c>
      <c r="O33" s="60">
        <f ca="1">INDIRECT("K4")*INDIRECT(ADDRESS(ROW()+1,COLUMN()))+(1-INDIRECT("K4"))*INDIRECT(ADDRESS(ROW()-2,COLUMN()))</f>
        <v>0.660400390625</v>
      </c>
      <c r="P33" s="61">
        <f ca="1">INDIRECT("K4")*INDIRECT(ADDRESS(ROW()+1,COLUMN()))+(1-INDIRECT("K4"))*INDIRECT(ADDRESS(ROW()-2,COLUMN()))</f>
        <v>0.0406494140625</v>
      </c>
      <c r="Q33" s="61">
        <f ca="1">INDIRECT("K4")*INDIRECT(ADDRESS(ROW()+1,COLUMN()))+(1-INDIRECT("K4"))*INDIRECT(ADDRESS(ROW()-2,COLUMN()))</f>
        <v>0.5283203125</v>
      </c>
      <c r="R33" s="61">
        <f ca="1">INDIRECT("K4")*INDIRECT(ADDRESS(ROW()+1,COLUMN()))+(1-INDIRECT("K4"))*INDIRECT(ADDRESS(ROW()-2,COLUMN()))</f>
        <v>0</v>
      </c>
      <c r="S33" s="61">
        <f ca="1">INDIRECT("K4")*INDIRECT(ADDRESS(ROW()+1,COLUMN()))+(1-INDIRECT("K4"))*INDIRECT(ADDRESS(ROW()-2,COLUMN()))</f>
        <v>0.92041015625</v>
      </c>
      <c r="T33" s="61">
        <f ca="1">INDIRECT("K4")*INDIRECT(ADDRESS(ROW()+1,COLUMN()))+(1-INDIRECT("K4"))*INDIRECT(ADDRESS(ROW()-2,COLUMN()))</f>
        <v>0</v>
      </c>
      <c r="U33" s="61">
        <f ca="1">INDIRECT("K4")*INDIRECT(ADDRESS(ROW()+1,COLUMN()))+(1-INDIRECT("K4"))*INDIRECT(ADDRESS(ROW()-2,COLUMN()))</f>
        <v>0.0390625</v>
      </c>
      <c r="V33" s="61">
        <f ca="1">INDIRECT("K4")*INDIRECT(ADDRESS(ROW()+1,COLUMN()))+(1-INDIRECT("K4"))*INDIRECT(ADDRESS(ROW()-2,COLUMN()))</f>
        <v>0.756103515625</v>
      </c>
      <c r="W33" s="61">
        <f ca="1">INDIRECT("K4")*INDIRECT(ADDRESS(ROW()+1,COLUMN()))+(1-INDIRECT("K4"))*INDIRECT(ADDRESS(ROW()-2,COLUMN()))</f>
        <v>0.9095458984375</v>
      </c>
      <c r="X33" s="61">
        <f ca="1">INDIRECT("K4")*INDIRECT(ADDRESS(ROW()+1,COLUMN()))+(1-INDIRECT("K4"))*INDIRECT(ADDRESS(ROW()-2,COLUMN()))</f>
        <v>0.88515625000000009</v>
      </c>
      <c r="Y33" s="62">
        <f ca="1">INDIRECT("K4")*INDIRECT(ADDRESS(ROW()+1,COLUMN()))+(1-INDIRECT("K4"))*INDIRECT(ADDRESS(ROW()-2,COLUMN()))</f>
        <v>29.873681640625001</v>
      </c>
      <c r="Z33" s="70">
        <f ca="1">INDIRECT("L4")*INDIRECT(ADDRESS(ROW()+1,COLUMN()))+(1-INDIRECT("L4"))*INDIRECT(ADDRESS(ROW()-2,COLUMN()))</f>
        <v>0.929443359375</v>
      </c>
      <c r="AA33" s="63">
        <f ca="1">INDIRECT("L4")*INDIRECT(ADDRESS(ROW()+1,COLUMN()))+(1-INDIRECT("L4"))*INDIRECT(ADDRESS(ROW()-2,COLUMN()))</f>
        <v>0.0006103515625</v>
      </c>
      <c r="AB33" s="63">
        <f ca="1">INDIRECT("L4")*INDIRECT(ADDRESS(ROW()+1,COLUMN()))+(1-INDIRECT("L4"))*INDIRECT(ADDRESS(ROW()-2,COLUMN()))</f>
        <v>0.8927001953125</v>
      </c>
      <c r="AC33" s="63">
        <f ca="1">INDIRECT("L4")*INDIRECT(ADDRESS(ROW()+1,COLUMN()))+(1-INDIRECT("L4"))*INDIRECT(ADDRESS(ROW()-2,COLUMN()))</f>
        <v>0</v>
      </c>
      <c r="AD33" s="63">
        <f ca="1">INDIRECT("L4")*INDIRECT(ADDRESS(ROW()+1,COLUMN()))+(1-INDIRECT("L4"))*INDIRECT(ADDRESS(ROW()-2,COLUMN()))</f>
        <v>0.1331787109375</v>
      </c>
      <c r="AE33" s="63">
        <f ca="1">INDIRECT("L4")*INDIRECT(ADDRESS(ROW()+1,COLUMN()))+(1-INDIRECT("L4"))*INDIRECT(ADDRESS(ROW()-2,COLUMN()))</f>
        <v>0.0242919921875</v>
      </c>
      <c r="AF33" s="63">
        <f ca="1">INDIRECT("L4")*INDIRECT(ADDRESS(ROW()+1,COLUMN()))+(1-INDIRECT("L4"))*INDIRECT(ADDRESS(ROW()-2,COLUMN()))</f>
        <v>0.80806956571691169</v>
      </c>
      <c r="AG33" s="64">
        <f ca="1">INDIRECT("L4")*INDIRECT(ADDRESS(ROW()+1,COLUMN()))+(1-INDIRECT("L4"))*INDIRECT(ADDRESS(ROW()-2,COLUMN()))</f>
        <v>0</v>
      </c>
      <c r="AH33" s="1"/>
      <c r="AI33" s="1"/>
    </row>
    <row r="34" ht="16.5">
      <c r="A34" s="20"/>
      <c r="B34" s="43"/>
      <c r="C34" s="44"/>
      <c r="D34" s="45">
        <f t="shared" ca="1" si="0"/>
        <v>31.649999999999999</v>
      </c>
      <c r="E34" s="46">
        <f t="shared" ca="1" si="1"/>
        <v>31.133333333333333</v>
      </c>
      <c r="F34" s="47">
        <f t="shared" ca="1" si="2"/>
        <v>27.899999999999999</v>
      </c>
      <c r="G34" s="45">
        <f t="shared" ca="1" si="3"/>
        <v>13.566666666666666</v>
      </c>
      <c r="H34" s="47">
        <f t="shared" ca="1" si="4"/>
        <v>10.316666666666666</v>
      </c>
      <c r="I34" s="51">
        <f>SUM(D34:F34)</f>
        <v>90.683333333333337</v>
      </c>
      <c r="J34" s="49">
        <f>SUM(G34:H34)</f>
        <v>23.883333333333333</v>
      </c>
      <c r="K34" s="71">
        <f ca="1">INDIRECT("K"&amp;3)*INDIRECT("I"&amp;ROW())+(1-INDIRECT("K"&amp;3))*INDIRECT("k"&amp;ROW()-2)</f>
        <v>80.0856469642316</v>
      </c>
      <c r="L34" s="72">
        <f ca="1">INDIRECT("L"&amp;3)*INDIRECT("J"&amp;ROW())+(1-INDIRECT("L"&amp;3))*INDIRECT("L"&amp;ROW()-2)</f>
        <v>23.098100654269277</v>
      </c>
      <c r="M34" s="51">
        <f ca="1">AVERAGE(_xlfn._xlws.FILTER(INDIRECT("I8:I"&amp;ROW()),MOD(ROW(INDIRECT("I8:I"&amp;ROW())),2)=0))</f>
        <v>81.333333333333343</v>
      </c>
      <c r="N34" s="49">
        <f ca="1">AVERAGE(_xlfn._xlws.FILTER(INDIRECT("J8:J"&amp;ROW()),MOD(ROW(INDIRECT("J8:J"&amp;ROW())),2)=0))</f>
        <v>22.805952380952384</v>
      </c>
      <c r="O34" s="59">
        <f ca="1">OFFSET(INDIRECT("Reading!"&amp;ADDRESS(3*ROW()-21,COLUMN())),0,8)</f>
        <v>1</v>
      </c>
      <c r="P34" s="55">
        <f ca="1">OFFSET(INDIRECT("Reading!"&amp;ADDRESS(3*ROW()-21,COLUMN())),0,8)</f>
        <v>0</v>
      </c>
      <c r="Q34" s="55">
        <f ca="1">OFFSET(INDIRECT("Reading!"&amp;ADDRESS(3*ROW()-21,COLUMN())),0,8)</f>
        <v>1</v>
      </c>
      <c r="R34" s="55">
        <f ca="1">OFFSET(INDIRECT("Reading!"&amp;ADDRESS(3*ROW()-21,COLUMN())),0,8)</f>
        <v>0</v>
      </c>
      <c r="S34" s="55">
        <f ca="1">OFFSET(INDIRECT("Reading!"&amp;ADDRESS(3*ROW()-21,COLUMN())),0,8)</f>
        <v>1</v>
      </c>
      <c r="T34" s="55">
        <f ca="1">OFFSET(INDIRECT("Reading!"&amp;ADDRESS(3*ROW()-21,COLUMN())),0,8)</f>
        <v>0</v>
      </c>
      <c r="U34" s="55">
        <f ca="1">OFFSET(INDIRECT("Reading!"&amp;ADDRESS(3*ROW()-21,COLUMN())),0,8)</f>
        <v>0</v>
      </c>
      <c r="V34" s="55">
        <f ca="1">OFFSET(INDIRECT("Reading!"&amp;ADDRESS(3*ROW()-21,COLUMN())),0,8)</f>
        <v>1</v>
      </c>
      <c r="W34" s="55">
        <f ca="1">OFFSET(INDIRECT("Reading!"&amp;ADDRESS(3*ROW()-21,COLUMN())),0,8)</f>
        <v>0</v>
      </c>
      <c r="X34" s="55">
        <f ca="1">OFFSET(INDIRECT("Reading!"&amp;ADDRESS(3*ROW()-21,COLUMN())),0,8)</f>
        <v>0.93333333333333335</v>
      </c>
      <c r="Y34" s="56">
        <f ca="1">OFFSET(INDIRECT("Reading!"&amp;ADDRESS(3*ROW()-21,COLUMN())),0,8)</f>
        <v>31.649999999999999</v>
      </c>
      <c r="Z34" s="59">
        <f ca="1">OFFSET(INDIRECT("Listening!"&amp;ADDRESS(2*ROW()-13,COLUMN())),0,0)</f>
        <v>1</v>
      </c>
      <c r="AA34" s="55">
        <f ca="1">OFFSET(INDIRECT("Listening!"&amp;ADDRESS(2*ROW()-13,COLUMN())),0,0)</f>
        <v>0</v>
      </c>
      <c r="AB34" s="55">
        <f ca="1">OFFSET(INDIRECT("Listening!"&amp;ADDRESS(2*ROW()-13,COLUMN())),0,0)</f>
        <v>1</v>
      </c>
      <c r="AC34" s="55">
        <f ca="1">OFFSET(INDIRECT("Listening!"&amp;ADDRESS(2*ROW()-13,COLUMN())),0,0)</f>
        <v>0</v>
      </c>
      <c r="AD34" s="55">
        <f ca="1">OFFSET(INDIRECT("Listening!"&amp;ADDRESS(2*ROW()-13,COLUMN())),0,0)</f>
        <v>0</v>
      </c>
      <c r="AE34" s="55">
        <f ca="1">OFFSET(INDIRECT("Listening!"&amp;ADDRESS(2*ROW()-13,COLUMN())),0,0)</f>
        <v>0</v>
      </c>
      <c r="AF34" s="55">
        <f ca="1">OFFSET(INDIRECT("Listening!"&amp;ADDRESS(2*ROW()-13,COLUMN())),0,0)</f>
        <v>0.82352941176470584</v>
      </c>
      <c r="AG34" s="56">
        <f ca="1">OFFSET(INDIRECT("Listening!"&amp;ADDRESS(2*ROW()-13,COLUMN())),0,0)</f>
        <v>0</v>
      </c>
      <c r="AH34" s="1"/>
      <c r="AI34" s="1"/>
    </row>
    <row r="35" ht="16.5">
      <c r="A35" s="20">
        <v>15</v>
      </c>
      <c r="B35" s="28">
        <f ca="1">INDIRECT("Reading!A"&amp;3*ROW()-18)</f>
        <v>45460.757638888892</v>
      </c>
      <c r="C35" s="29" t="str">
        <f ca="1">INDIRECT("Reading!B"&amp;3*ROW()-18)</f>
        <v>T34</v>
      </c>
      <c r="D35" s="73">
        <f t="shared" ca="1" si="0"/>
        <v>0.93333333333333335</v>
      </c>
      <c r="E35" s="68">
        <f t="shared" ca="1" si="1"/>
        <v>0.8666666666666667</v>
      </c>
      <c r="F35" s="33">
        <f t="shared" ca="1" si="2"/>
        <v>0.8666666666666667</v>
      </c>
      <c r="G35" s="73">
        <f t="shared" ca="1" si="3"/>
        <v>0.82352941176470584</v>
      </c>
      <c r="H35" s="32">
        <f t="shared" ca="1" si="4"/>
        <v>0.70588235294117652</v>
      </c>
      <c r="I35" s="34">
        <f>AVERAGE(D35:F35)*30</f>
        <v>26.666666666666668</v>
      </c>
      <c r="J35" s="35">
        <f>AVERAGE(G35:H35)*30</f>
        <v>22.941176470588232</v>
      </c>
      <c r="K35" s="37">
        <f ca="1">INDIRECT("K"&amp;2)*INDIRECT("I"&amp;ROW())+(1-INDIRECT("K"&amp;2))*INDIRECT("k"&amp;ROW()-2)</f>
        <v>25.767095662401022</v>
      </c>
      <c r="L35" s="69">
        <f ca="1">INDIRECT("L"&amp;2)*INDIRECT("J"&amp;ROW())+(1-INDIRECT("L"&amp;2))*INDIRECT("L"&amp;ROW()-2)</f>
        <v>23.240186975869584</v>
      </c>
      <c r="M35" s="38">
        <f ca="1">AVERAGE(_xlfn._xlws.FILTER(INDIRECT("I7:I"&amp;ROW()),MOD(ROW(INDIRECT("I7:I"&amp;ROW())),2)=1))</f>
        <v>23.644444444444449</v>
      </c>
      <c r="N35" s="39">
        <f ca="1">AVERAGE(_xlfn._xlws.FILTER(INDIRECT("J7:J"&amp;ROW()),MOD(ROW(INDIRECT("J7:J"&amp;ROW())),2)=1))</f>
        <v>22.882352941176467</v>
      </c>
      <c r="O35" s="60">
        <f ca="1">INDIRECT("K4")*INDIRECT(ADDRESS(ROW()+1,COLUMN()))+(1-INDIRECT("K4"))*INDIRECT(ADDRESS(ROW()-2,COLUMN()))</f>
        <v>0.3302001953125</v>
      </c>
      <c r="P35" s="61">
        <f ca="1">INDIRECT("K4")*INDIRECT(ADDRESS(ROW()+1,COLUMN()))+(1-INDIRECT("K4"))*INDIRECT(ADDRESS(ROW()-2,COLUMN()))</f>
        <v>0.52032470703125</v>
      </c>
      <c r="Q35" s="61">
        <f ca="1">INDIRECT("K4")*INDIRECT(ADDRESS(ROW()+1,COLUMN()))+(1-INDIRECT("K4"))*INDIRECT(ADDRESS(ROW()-2,COLUMN()))</f>
        <v>0.26416015625</v>
      </c>
      <c r="R35" s="61">
        <f ca="1">INDIRECT("K4")*INDIRECT(ADDRESS(ROW()+1,COLUMN()))+(1-INDIRECT("K4"))*INDIRECT(ADDRESS(ROW()-2,COLUMN()))</f>
        <v>0</v>
      </c>
      <c r="S35" s="61">
        <f ca="1">INDIRECT("K4")*INDIRECT(ADDRESS(ROW()+1,COLUMN()))+(1-INDIRECT("K4"))*INDIRECT(ADDRESS(ROW()-2,COLUMN()))</f>
        <v>0.460205078125</v>
      </c>
      <c r="T35" s="61">
        <f ca="1">INDIRECT("K4")*INDIRECT(ADDRESS(ROW()+1,COLUMN()))+(1-INDIRECT("K4"))*INDIRECT(ADDRESS(ROW()-2,COLUMN()))</f>
        <v>0</v>
      </c>
      <c r="U35" s="61">
        <f ca="1">INDIRECT("K4")*INDIRECT(ADDRESS(ROW()+1,COLUMN()))+(1-INDIRECT("K4"))*INDIRECT(ADDRESS(ROW()-2,COLUMN()))</f>
        <v>0.51953125</v>
      </c>
      <c r="V35" s="61">
        <f ca="1">INDIRECT("K4")*INDIRECT(ADDRESS(ROW()+1,COLUMN()))+(1-INDIRECT("K4"))*INDIRECT(ADDRESS(ROW()-2,COLUMN()))</f>
        <v>0.3780517578125</v>
      </c>
      <c r="W35" s="61">
        <f ca="1">INDIRECT("K4")*INDIRECT(ADDRESS(ROW()+1,COLUMN()))+(1-INDIRECT("K4"))*INDIRECT(ADDRESS(ROW()-2,COLUMN()))</f>
        <v>0.45477294921875</v>
      </c>
      <c r="X35" s="61">
        <f ca="1">INDIRECT("K4")*INDIRECT(ADDRESS(ROW()+1,COLUMN()))+(1-INDIRECT("K4"))*INDIRECT(ADDRESS(ROW()-2,COLUMN()))</f>
        <v>0.90924479166666672</v>
      </c>
      <c r="Y35" s="62">
        <f ca="1">INDIRECT("K4")*INDIRECT(ADDRESS(ROW()+1,COLUMN()))+(1-INDIRECT("K4"))*INDIRECT(ADDRESS(ROW()-2,COLUMN()))</f>
        <v>27.370174153645834</v>
      </c>
      <c r="Z35" s="70">
        <f ca="1">INDIRECT("L4")*INDIRECT(ADDRESS(ROW()+1,COLUMN()))+(1-INDIRECT("L4"))*INDIRECT(ADDRESS(ROW()-2,COLUMN()))</f>
        <v>0.9647216796875</v>
      </c>
      <c r="AA35" s="63">
        <f ca="1">INDIRECT("L4")*INDIRECT(ADDRESS(ROW()+1,COLUMN()))+(1-INDIRECT("L4"))*INDIRECT(ADDRESS(ROW()-2,COLUMN()))</f>
        <v>0.00030517578125</v>
      </c>
      <c r="AB35" s="63">
        <f ca="1">INDIRECT("L4")*INDIRECT(ADDRESS(ROW()+1,COLUMN()))+(1-INDIRECT("L4"))*INDIRECT(ADDRESS(ROW()-2,COLUMN()))</f>
        <v>0.94635009765625</v>
      </c>
      <c r="AC35" s="63">
        <f ca="1">INDIRECT("L4")*INDIRECT(ADDRESS(ROW()+1,COLUMN()))+(1-INDIRECT("L4"))*INDIRECT(ADDRESS(ROW()-2,COLUMN()))</f>
        <v>0</v>
      </c>
      <c r="AD35" s="63">
        <f ca="1">INDIRECT("L4")*INDIRECT(ADDRESS(ROW()+1,COLUMN()))+(1-INDIRECT("L4"))*INDIRECT(ADDRESS(ROW()-2,COLUMN()))</f>
        <v>0.56658935546875</v>
      </c>
      <c r="AE35" s="63">
        <f ca="1">INDIRECT("L4")*INDIRECT(ADDRESS(ROW()+1,COLUMN()))+(1-INDIRECT("L4"))*INDIRECT(ADDRESS(ROW()-2,COLUMN()))</f>
        <v>0.51214599609375</v>
      </c>
      <c r="AF35" s="63">
        <f ca="1">INDIRECT("L4")*INDIRECT(ADDRESS(ROW()+1,COLUMN()))+(1-INDIRECT("L4"))*INDIRECT(ADDRESS(ROW()-2,COLUMN()))</f>
        <v>0.81579948874080876</v>
      </c>
      <c r="AG35" s="64">
        <f ca="1">INDIRECT("L4")*INDIRECT(ADDRESS(ROW()+1,COLUMN()))+(1-INDIRECT("L4"))*INDIRECT(ADDRESS(ROW()-2,COLUMN()))</f>
        <v>0</v>
      </c>
      <c r="AH35" s="1"/>
      <c r="AI35" s="1"/>
    </row>
    <row r="36" ht="16.5">
      <c r="A36" s="20"/>
      <c r="B36" s="43"/>
      <c r="C36" s="44"/>
      <c r="D36" s="45">
        <f t="shared" ca="1" si="0"/>
        <v>24.866666666666667</v>
      </c>
      <c r="E36" s="46">
        <f t="shared" ca="1" si="1"/>
        <v>22.666666666666668</v>
      </c>
      <c r="F36" s="47">
        <f t="shared" ca="1" si="2"/>
        <v>24.850000000000001</v>
      </c>
      <c r="G36" s="45">
        <f t="shared" ca="1" si="3"/>
        <v>9.5666666666666664</v>
      </c>
      <c r="H36" s="47">
        <f t="shared" ca="1" si="4"/>
        <v>11.133333333333333</v>
      </c>
      <c r="I36" s="51">
        <f>SUM(D36:F36)</f>
        <v>72.383333333333326</v>
      </c>
      <c r="J36" s="49">
        <f>SUM(G36:H36)</f>
        <v>20.699999999999999</v>
      </c>
      <c r="K36" s="71">
        <f ca="1">INDIRECT("K"&amp;3)*INDIRECT("I"&amp;ROW())+(1-INDIRECT("K"&amp;3))*INDIRECT("k"&amp;ROW()-2)</f>
        <v>77.774952874962111</v>
      </c>
      <c r="L36" s="72">
        <f ca="1">INDIRECT("L"&amp;3)*INDIRECT("J"&amp;ROW())+(1-INDIRECT("L"&amp;3))*INDIRECT("L"&amp;ROW()-2)</f>
        <v>22.378670457988495</v>
      </c>
      <c r="M36" s="51">
        <f ca="1">AVERAGE(_xlfn._xlws.FILTER(INDIRECT("I8:I"&amp;ROW()),MOD(ROW(INDIRECT("I8:I"&amp;ROW())),2)=0))</f>
        <v>80.736666666666679</v>
      </c>
      <c r="N36" s="49">
        <f ca="1">AVERAGE(_xlfn._xlws.FILTER(INDIRECT("J8:J"&amp;ROW()),MOD(ROW(INDIRECT("J8:J"&amp;ROW())),2)=0))</f>
        <v>22.665555555555557</v>
      </c>
      <c r="O36" s="59">
        <f ca="1">OFFSET(INDIRECT("Reading!"&amp;ADDRESS(3*ROW()-21,COLUMN())),0,8)</f>
        <v>0</v>
      </c>
      <c r="P36" s="55">
        <f ca="1">OFFSET(INDIRECT("Reading!"&amp;ADDRESS(3*ROW()-21,COLUMN())),0,8)</f>
        <v>1</v>
      </c>
      <c r="Q36" s="55">
        <f ca="1">OFFSET(INDIRECT("Reading!"&amp;ADDRESS(3*ROW()-21,COLUMN())),0,8)</f>
        <v>0</v>
      </c>
      <c r="R36" s="55">
        <f ca="1">OFFSET(INDIRECT("Reading!"&amp;ADDRESS(3*ROW()-21,COLUMN())),0,8)</f>
        <v>0</v>
      </c>
      <c r="S36" s="55">
        <f ca="1">OFFSET(INDIRECT("Reading!"&amp;ADDRESS(3*ROW()-21,COLUMN())),0,8)</f>
        <v>0</v>
      </c>
      <c r="T36" s="55">
        <f ca="1">OFFSET(INDIRECT("Reading!"&amp;ADDRESS(3*ROW()-21,COLUMN())),0,8)</f>
        <v>0</v>
      </c>
      <c r="U36" s="55">
        <f ca="1">OFFSET(INDIRECT("Reading!"&amp;ADDRESS(3*ROW()-21,COLUMN())),0,8)</f>
        <v>1</v>
      </c>
      <c r="V36" s="55">
        <f ca="1">OFFSET(INDIRECT("Reading!"&amp;ADDRESS(3*ROW()-21,COLUMN())),0,8)</f>
        <v>0</v>
      </c>
      <c r="W36" s="55">
        <f ca="1">OFFSET(INDIRECT("Reading!"&amp;ADDRESS(3*ROW()-21,COLUMN())),0,8)</f>
        <v>0</v>
      </c>
      <c r="X36" s="55">
        <f ca="1">OFFSET(INDIRECT("Reading!"&amp;ADDRESS(3*ROW()-21,COLUMN())),0,8)</f>
        <v>0.93333333333333335</v>
      </c>
      <c r="Y36" s="56">
        <f ca="1">OFFSET(INDIRECT("Reading!"&amp;ADDRESS(3*ROW()-21,COLUMN())),0,8)</f>
        <v>24.866666666666667</v>
      </c>
      <c r="Z36" s="59">
        <f ca="1">OFFSET(INDIRECT("Listening!"&amp;ADDRESS(2*ROW()-13,COLUMN())),0,0)</f>
        <v>1</v>
      </c>
      <c r="AA36" s="55">
        <f ca="1">OFFSET(INDIRECT("Listening!"&amp;ADDRESS(2*ROW()-13,COLUMN())),0,0)</f>
        <v>0</v>
      </c>
      <c r="AB36" s="55">
        <f ca="1">OFFSET(INDIRECT("Listening!"&amp;ADDRESS(2*ROW()-13,COLUMN())),0,0)</f>
        <v>1</v>
      </c>
      <c r="AC36" s="55">
        <f ca="1">OFFSET(INDIRECT("Listening!"&amp;ADDRESS(2*ROW()-13,COLUMN())),0,0)</f>
        <v>0</v>
      </c>
      <c r="AD36" s="55">
        <f ca="1">OFFSET(INDIRECT("Listening!"&amp;ADDRESS(2*ROW()-13,COLUMN())),0,0)</f>
        <v>1</v>
      </c>
      <c r="AE36" s="55">
        <f ca="1">OFFSET(INDIRECT("Listening!"&amp;ADDRESS(2*ROW()-13,COLUMN())),0,0)</f>
        <v>1</v>
      </c>
      <c r="AF36" s="55">
        <f ca="1">OFFSET(INDIRECT("Listening!"&amp;ADDRESS(2*ROW()-13,COLUMN())),0,0)</f>
        <v>0.82352941176470584</v>
      </c>
      <c r="AG36" s="56">
        <f ca="1">OFFSET(INDIRECT("Listening!"&amp;ADDRESS(2*ROW()-13,COLUMN())),0,0)</f>
        <v>0</v>
      </c>
      <c r="AH36" s="1"/>
      <c r="AI36" s="1"/>
    </row>
    <row r="37" ht="16.5">
      <c r="A37" s="20">
        <v>16</v>
      </c>
      <c r="B37" s="28">
        <f ca="1">INDIRECT("Reading!A"&amp;3*ROW()-18)</f>
        <v>45461.882638888892</v>
      </c>
      <c r="C37" s="29" t="str">
        <f ca="1">INDIRECT("Reading!B"&amp;3*ROW()-18)</f>
        <v>T35</v>
      </c>
      <c r="D37" s="73">
        <f t="shared" ca="1" si="0"/>
        <v>0.80000000000000004</v>
      </c>
      <c r="E37" s="68">
        <f t="shared" ca="1" si="1"/>
        <v>0.80000000000000004</v>
      </c>
      <c r="F37" s="33">
        <f t="shared" ca="1" si="2"/>
        <v>0.93333333333333335</v>
      </c>
      <c r="G37" s="73">
        <f t="shared" ca="1" si="3"/>
        <v>0.70588235294117652</v>
      </c>
      <c r="H37" s="32">
        <f t="shared" ca="1" si="4"/>
        <v>0.88235294117647056</v>
      </c>
      <c r="I37" s="34">
        <f>AVERAGE(D37:F37)*30</f>
        <v>25.333333333333332</v>
      </c>
      <c r="J37" s="35">
        <f>AVERAGE(G37:H37)*30</f>
        <v>23.823529411764707</v>
      </c>
      <c r="K37" s="75">
        <f ca="1">INDIRECT("K"&amp;2)*INDIRECT("I"&amp;ROW())+(1-INDIRECT("K"&amp;2))*INDIRECT("k"&amp;ROW()-2)</f>
        <v>25.636966963680713</v>
      </c>
      <c r="L37" s="69">
        <f ca="1">INDIRECT("L"&amp;2)*INDIRECT("J"&amp;ROW())+(1-INDIRECT("L"&amp;2))*INDIRECT("L"&amp;ROW()-2)</f>
        <v>23.41518970663812</v>
      </c>
      <c r="M37" s="38">
        <f ca="1">AVERAGE(_xlfn._xlws.FILTER(INDIRECT("I7:I"&amp;ROW()),MOD(ROW(INDIRECT("I7:I"&amp;ROW())),2)=1))</f>
        <v>23.750000000000004</v>
      </c>
      <c r="N37" s="39">
        <f ca="1">AVERAGE(_xlfn._xlws.FILTER(INDIRECT("J7:J"&amp;ROW()),MOD(ROW(INDIRECT("J7:J"&amp;ROW())),2)=1))</f>
        <v>22.941176470588232</v>
      </c>
      <c r="O37" s="60">
        <f ca="1">INDIRECT("K4")*INDIRECT(ADDRESS(ROW()+1,COLUMN()))+(1-INDIRECT("K4"))*INDIRECT(ADDRESS(ROW()-2,COLUMN()))</f>
        <v>0.16510009765625</v>
      </c>
      <c r="P37" s="61">
        <f ca="1">INDIRECT("K4")*INDIRECT(ADDRESS(ROW()+1,COLUMN()))+(1-INDIRECT("K4"))*INDIRECT(ADDRESS(ROW()-2,COLUMN()))</f>
        <v>0.760162353515625</v>
      </c>
      <c r="Q37" s="61">
        <f ca="1">INDIRECT("K4")*INDIRECT(ADDRESS(ROW()+1,COLUMN()))+(1-INDIRECT("K4"))*INDIRECT(ADDRESS(ROW()-2,COLUMN()))</f>
        <v>0.132080078125</v>
      </c>
      <c r="R37" s="61">
        <f ca="1">INDIRECT("K4")*INDIRECT(ADDRESS(ROW()+1,COLUMN()))+(1-INDIRECT("K4"))*INDIRECT(ADDRESS(ROW()-2,COLUMN()))</f>
        <v>0</v>
      </c>
      <c r="S37" s="61">
        <f ca="1">INDIRECT("K4")*INDIRECT(ADDRESS(ROW()+1,COLUMN()))+(1-INDIRECT("K4"))*INDIRECT(ADDRESS(ROW()-2,COLUMN()))</f>
        <v>1.2301025390625</v>
      </c>
      <c r="T37" s="61">
        <f ca="1">INDIRECT("K4")*INDIRECT(ADDRESS(ROW()+1,COLUMN()))+(1-INDIRECT("K4"))*INDIRECT(ADDRESS(ROW()-2,COLUMN()))</f>
        <v>0</v>
      </c>
      <c r="U37" s="61">
        <f ca="1">INDIRECT("K4")*INDIRECT(ADDRESS(ROW()+1,COLUMN()))+(1-INDIRECT("K4"))*INDIRECT(ADDRESS(ROW()-2,COLUMN()))</f>
        <v>0.259765625</v>
      </c>
      <c r="V37" s="61">
        <f ca="1">INDIRECT("K4")*INDIRECT(ADDRESS(ROW()+1,COLUMN()))+(1-INDIRECT("K4"))*INDIRECT(ADDRESS(ROW()-2,COLUMN()))</f>
        <v>0.18902587890625</v>
      </c>
      <c r="W37" s="61">
        <f ca="1">INDIRECT("K4")*INDIRECT(ADDRESS(ROW()+1,COLUMN()))+(1-INDIRECT("K4"))*INDIRECT(ADDRESS(ROW()-2,COLUMN()))</f>
        <v>0.727386474609375</v>
      </c>
      <c r="X37" s="61">
        <f ca="1">INDIRECT("K4")*INDIRECT(ADDRESS(ROW()+1,COLUMN()))+(1-INDIRECT("K4"))*INDIRECT(ADDRESS(ROW()-2,COLUMN()))</f>
        <v>0.85462239583333344</v>
      </c>
      <c r="Y37" s="62">
        <f ca="1">INDIRECT("K4")*INDIRECT(ADDRESS(ROW()+1,COLUMN()))+(1-INDIRECT("K4"))*INDIRECT(ADDRESS(ROW()-2,COLUMN()))</f>
        <v>26.185087076822917</v>
      </c>
      <c r="Z37" s="70">
        <f ca="1">INDIRECT("L4")*INDIRECT(ADDRESS(ROW()+1,COLUMN()))+(1-INDIRECT("L4"))*INDIRECT(ADDRESS(ROW()-2,COLUMN()))</f>
        <v>1.48236083984375</v>
      </c>
      <c r="AA37" s="63">
        <f ca="1">INDIRECT("L4")*INDIRECT(ADDRESS(ROW()+1,COLUMN()))+(1-INDIRECT("L4"))*INDIRECT(ADDRESS(ROW()-2,COLUMN()))</f>
        <v>0.500152587890625</v>
      </c>
      <c r="AB37" s="63">
        <f ca="1">INDIRECT("L4")*INDIRECT(ADDRESS(ROW()+1,COLUMN()))+(1-INDIRECT("L4"))*INDIRECT(ADDRESS(ROW()-2,COLUMN()))</f>
        <v>0.473175048828125</v>
      </c>
      <c r="AC37" s="63">
        <f ca="1">INDIRECT("L4")*INDIRECT(ADDRESS(ROW()+1,COLUMN()))+(1-INDIRECT("L4"))*INDIRECT(ADDRESS(ROW()-2,COLUMN()))</f>
        <v>0</v>
      </c>
      <c r="AD37" s="63">
        <f ca="1">INDIRECT("L4")*INDIRECT(ADDRESS(ROW()+1,COLUMN()))+(1-INDIRECT("L4"))*INDIRECT(ADDRESS(ROW()-2,COLUMN()))</f>
        <v>0.283294677734375</v>
      </c>
      <c r="AE37" s="63">
        <f ca="1">INDIRECT("L4")*INDIRECT(ADDRESS(ROW()+1,COLUMN()))+(1-INDIRECT("L4"))*INDIRECT(ADDRESS(ROW()-2,COLUMN()))</f>
        <v>0.256072998046875</v>
      </c>
      <c r="AF37" s="63">
        <f ca="1">INDIRECT("L4")*INDIRECT(ADDRESS(ROW()+1,COLUMN()))+(1-INDIRECT("L4"))*INDIRECT(ADDRESS(ROW()-2,COLUMN()))</f>
        <v>0.76084092084099264</v>
      </c>
      <c r="AG37" s="64">
        <f ca="1">INDIRECT("L4")*INDIRECT(ADDRESS(ROW()+1,COLUMN()))+(1-INDIRECT("L4"))*INDIRECT(ADDRESS(ROW()-2,COLUMN()))</f>
        <v>0</v>
      </c>
      <c r="AH37" s="1"/>
      <c r="AI37" s="1"/>
    </row>
    <row r="38" ht="16.5">
      <c r="A38" s="20"/>
      <c r="B38" s="43"/>
      <c r="C38" s="44"/>
      <c r="D38" s="45">
        <f t="shared" ca="1" si="0"/>
        <v>25</v>
      </c>
      <c r="E38" s="46">
        <f t="shared" ca="1" si="1"/>
        <v>20.716666666666665</v>
      </c>
      <c r="F38" s="47">
        <f t="shared" ca="1" si="2"/>
        <v>19.116666666666667</v>
      </c>
      <c r="G38" s="45">
        <f t="shared" ca="1" si="3"/>
        <v>11.1</v>
      </c>
      <c r="H38" s="47">
        <f t="shared" ca="1" si="4"/>
        <v>10.766666666666667</v>
      </c>
      <c r="I38" s="51">
        <f>SUM(D38:F38)</f>
        <v>64.833333333333343</v>
      </c>
      <c r="J38" s="49">
        <f>SUM(G38:H38)</f>
        <v>21.866666666666667</v>
      </c>
      <c r="K38" s="71">
        <f ca="1">INDIRECT("K"&amp;3)*INDIRECT("I"&amp;ROW())+(1-INDIRECT("K"&amp;3))*INDIRECT("k"&amp;ROW()-2)</f>
        <v>73.892467012473475</v>
      </c>
      <c r="L38" s="72">
        <f ca="1">INDIRECT("L"&amp;3)*INDIRECT("J"&amp;ROW())+(1-INDIRECT("L"&amp;3))*INDIRECT("L"&amp;ROW()-2)</f>
        <v>22.225069320591945</v>
      </c>
      <c r="M38" s="51">
        <f ca="1">AVERAGE(_xlfn._xlws.FILTER(INDIRECT("I8:I"&amp;ROW()),MOD(ROW(INDIRECT("I8:I"&amp;ROW())),2)=0))</f>
        <v>79.74270833333334</v>
      </c>
      <c r="N38" s="49">
        <f ca="1">AVERAGE(_xlfn._xlws.FILTER(INDIRECT("J8:J"&amp;ROW()),MOD(ROW(INDIRECT("J8:J"&amp;ROW())),2)=0))</f>
        <v>22.615625000000001</v>
      </c>
      <c r="O38" s="59">
        <f ca="1">OFFSET(INDIRECT("Reading!"&amp;ADDRESS(3*ROW()-21,COLUMN())),0,8)</f>
        <v>0</v>
      </c>
      <c r="P38" s="55">
        <f ca="1">OFFSET(INDIRECT("Reading!"&amp;ADDRESS(3*ROW()-21,COLUMN())),0,8)</f>
        <v>1</v>
      </c>
      <c r="Q38" s="55">
        <f ca="1">OFFSET(INDIRECT("Reading!"&amp;ADDRESS(3*ROW()-21,COLUMN())),0,8)</f>
        <v>0</v>
      </c>
      <c r="R38" s="55">
        <f ca="1">OFFSET(INDIRECT("Reading!"&amp;ADDRESS(3*ROW()-21,COLUMN())),0,8)</f>
        <v>0</v>
      </c>
      <c r="S38" s="55">
        <f ca="1">OFFSET(INDIRECT("Reading!"&amp;ADDRESS(3*ROW()-21,COLUMN())),0,8)</f>
        <v>2</v>
      </c>
      <c r="T38" s="55">
        <f ca="1">OFFSET(INDIRECT("Reading!"&amp;ADDRESS(3*ROW()-21,COLUMN())),0,8)</f>
        <v>0</v>
      </c>
      <c r="U38" s="55">
        <f ca="1">OFFSET(INDIRECT("Reading!"&amp;ADDRESS(3*ROW()-21,COLUMN())),0,8)</f>
        <v>0</v>
      </c>
      <c r="V38" s="55">
        <f ca="1">OFFSET(INDIRECT("Reading!"&amp;ADDRESS(3*ROW()-21,COLUMN())),0,8)</f>
        <v>0</v>
      </c>
      <c r="W38" s="55">
        <f ca="1">OFFSET(INDIRECT("Reading!"&amp;ADDRESS(3*ROW()-21,COLUMN())),0,8)</f>
        <v>1</v>
      </c>
      <c r="X38" s="55">
        <f ca="1">OFFSET(INDIRECT("Reading!"&amp;ADDRESS(3*ROW()-21,COLUMN())),0,8)</f>
        <v>0.80000000000000004</v>
      </c>
      <c r="Y38" s="56">
        <f ca="1">OFFSET(INDIRECT("Reading!"&amp;ADDRESS(3*ROW()-21,COLUMN())),0,8)</f>
        <v>25</v>
      </c>
      <c r="Z38" s="59">
        <f ca="1">OFFSET(INDIRECT("Listening!"&amp;ADDRESS(2*ROW()-13,COLUMN())),0,0)</f>
        <v>2</v>
      </c>
      <c r="AA38" s="55">
        <f ca="1">OFFSET(INDIRECT("Listening!"&amp;ADDRESS(2*ROW()-13,COLUMN())),0,0)</f>
        <v>1</v>
      </c>
      <c r="AB38" s="55">
        <f ca="1">OFFSET(INDIRECT("Listening!"&amp;ADDRESS(2*ROW()-13,COLUMN())),0,0)</f>
        <v>0</v>
      </c>
      <c r="AC38" s="55">
        <f ca="1">OFFSET(INDIRECT("Listening!"&amp;ADDRESS(2*ROW()-13,COLUMN())),0,0)</f>
        <v>0</v>
      </c>
      <c r="AD38" s="55">
        <f ca="1">OFFSET(INDIRECT("Listening!"&amp;ADDRESS(2*ROW()-13,COLUMN())),0,0)</f>
        <v>0</v>
      </c>
      <c r="AE38" s="55">
        <f ca="1">OFFSET(INDIRECT("Listening!"&amp;ADDRESS(2*ROW()-13,COLUMN())),0,0)</f>
        <v>0</v>
      </c>
      <c r="AF38" s="55">
        <f ca="1">OFFSET(INDIRECT("Listening!"&amp;ADDRESS(2*ROW()-13,COLUMN())),0,0)</f>
        <v>0.70588235294117652</v>
      </c>
      <c r="AG38" s="56">
        <f ca="1">OFFSET(INDIRECT("Listening!"&amp;ADDRESS(2*ROW()-13,COLUMN())),0,0)</f>
        <v>0</v>
      </c>
      <c r="AH38" s="1"/>
      <c r="AI38" s="1"/>
    </row>
    <row r="39" ht="16.5">
      <c r="A39" s="20">
        <v>17</v>
      </c>
      <c r="B39" s="28">
        <f ca="1">INDIRECT("Reading!A"&amp;3*ROW()-18)</f>
        <v>45478.674305555556</v>
      </c>
      <c r="C39" s="29" t="str">
        <f ca="1">INDIRECT("Reading!B"&amp;3*ROW()-18)</f>
        <v>T36</v>
      </c>
      <c r="D39" s="73">
        <f t="shared" ca="1" si="0"/>
        <v>0.8666666666666667</v>
      </c>
      <c r="E39" s="68">
        <f t="shared" ca="1" si="1"/>
        <v>0.73333333333333328</v>
      </c>
      <c r="F39" s="33">
        <f t="shared" ca="1" si="2"/>
        <v>0.59999999999999998</v>
      </c>
      <c r="G39" s="73">
        <f t="shared" ca="1" si="3"/>
        <v>0.76470588235294112</v>
      </c>
      <c r="H39" s="32">
        <f t="shared" ca="1" si="4"/>
        <v>0.88235294117647056</v>
      </c>
      <c r="I39" s="34">
        <f>AVERAGE(D39:F39)*30</f>
        <v>22</v>
      </c>
      <c r="J39" s="35">
        <f>AVERAGE(G39:H39)*30</f>
        <v>24.705882352941174</v>
      </c>
      <c r="K39" s="75">
        <f ca="1">INDIRECT("K"&amp;2)*INDIRECT("I"&amp;ROW())+(1-INDIRECT("K"&amp;2))*INDIRECT("k"&amp;ROW()-2)</f>
        <v>24.5458768745765</v>
      </c>
      <c r="L39" s="69">
        <f ca="1">INDIRECT("L"&amp;2)*INDIRECT("J"&amp;ROW())+(1-INDIRECT("L"&amp;2))*INDIRECT("L"&amp;ROW()-2)</f>
        <v>23.802397500529036</v>
      </c>
      <c r="M39" s="38">
        <f ca="1">AVERAGE(_xlfn._xlws.FILTER(INDIRECT("I7:I"&amp;ROW()),MOD(ROW(INDIRECT("I7:I"&amp;ROW())),2)=1))</f>
        <v>23.647058823529417</v>
      </c>
      <c r="N39" s="39">
        <f ca="1">AVERAGE(_xlfn._xlws.FILTER(INDIRECT("J7:J"&amp;ROW()),MOD(ROW(INDIRECT("J7:J"&amp;ROW())),2)=1))</f>
        <v>23.044982698961935</v>
      </c>
      <c r="O39" s="60">
        <f ca="1">INDIRECT("K4")*INDIRECT(ADDRESS(ROW()+1,COLUMN()))+(1-INDIRECT("K4"))*INDIRECT(ADDRESS(ROW()-2,COLUMN()))</f>
        <v>0.082550048828125</v>
      </c>
      <c r="P39" s="61">
        <f ca="1">INDIRECT("K4")*INDIRECT(ADDRESS(ROW()+1,COLUMN()))+(1-INDIRECT("K4"))*INDIRECT(ADDRESS(ROW()-2,COLUMN()))</f>
        <v>0.3800811767578125</v>
      </c>
      <c r="Q39" s="61">
        <f ca="1">INDIRECT("K4")*INDIRECT(ADDRESS(ROW()+1,COLUMN()))+(1-INDIRECT("K4"))*INDIRECT(ADDRESS(ROW()-2,COLUMN()))</f>
        <v>0.5660400390625</v>
      </c>
      <c r="R39" s="61">
        <f ca="1">INDIRECT("K4")*INDIRECT(ADDRESS(ROW()+1,COLUMN()))+(1-INDIRECT("K4"))*INDIRECT(ADDRESS(ROW()-2,COLUMN()))</f>
        <v>0</v>
      </c>
      <c r="S39" s="61">
        <f ca="1">INDIRECT("K4")*INDIRECT(ADDRESS(ROW()+1,COLUMN()))+(1-INDIRECT("K4"))*INDIRECT(ADDRESS(ROW()-2,COLUMN()))</f>
        <v>1.61505126953125</v>
      </c>
      <c r="T39" s="61">
        <f ca="1">INDIRECT("K4")*INDIRECT(ADDRESS(ROW()+1,COLUMN()))+(1-INDIRECT("K4"))*INDIRECT(ADDRESS(ROW()-2,COLUMN()))</f>
        <v>0</v>
      </c>
      <c r="U39" s="61">
        <f ca="1">INDIRECT("K4")*INDIRECT(ADDRESS(ROW()+1,COLUMN()))+(1-INDIRECT("K4"))*INDIRECT(ADDRESS(ROW()-2,COLUMN()))</f>
        <v>1.1298828125</v>
      </c>
      <c r="V39" s="61">
        <f ca="1">INDIRECT("K4")*INDIRECT(ADDRESS(ROW()+1,COLUMN()))+(1-INDIRECT("K4"))*INDIRECT(ADDRESS(ROW()-2,COLUMN()))</f>
        <v>0.594512939453125</v>
      </c>
      <c r="W39" s="61">
        <f ca="1">INDIRECT("K4")*INDIRECT(ADDRESS(ROW()+1,COLUMN()))+(1-INDIRECT("K4"))*INDIRECT(ADDRESS(ROW()-2,COLUMN()))</f>
        <v>0.8636932373046875</v>
      </c>
      <c r="X39" s="61">
        <f ca="1">INDIRECT("K4")*INDIRECT(ADDRESS(ROW()+1,COLUMN()))+(1-INDIRECT("K4"))*INDIRECT(ADDRESS(ROW()-2,COLUMN()))</f>
        <v>0.86064453125000007</v>
      </c>
      <c r="Y39" s="62">
        <f ca="1">INDIRECT("K4")*INDIRECT(ADDRESS(ROW()+1,COLUMN()))+(1-INDIRECT("K4"))*INDIRECT(ADDRESS(ROW()-2,COLUMN()))</f>
        <v>22.550876871744791</v>
      </c>
      <c r="Z39" s="70">
        <f ca="1">INDIRECT("L4")*INDIRECT(ADDRESS(ROW()+1,COLUMN()))+(1-INDIRECT("L4"))*INDIRECT(ADDRESS(ROW()-2,COLUMN()))</f>
        <v>1.241180419921875</v>
      </c>
      <c r="AA39" s="63">
        <f ca="1">INDIRECT("L4")*INDIRECT(ADDRESS(ROW()+1,COLUMN()))+(1-INDIRECT("L4"))*INDIRECT(ADDRESS(ROW()-2,COLUMN()))</f>
        <v>0.2500762939453125</v>
      </c>
      <c r="AB39" s="63">
        <f ca="1">INDIRECT("L4")*INDIRECT(ADDRESS(ROW()+1,COLUMN()))+(1-INDIRECT("L4"))*INDIRECT(ADDRESS(ROW()-2,COLUMN()))</f>
        <v>0.7365875244140625</v>
      </c>
      <c r="AC39" s="63">
        <f ca="1">INDIRECT("L4")*INDIRECT(ADDRESS(ROW()+1,COLUMN()))+(1-INDIRECT("L4"))*INDIRECT(ADDRESS(ROW()-2,COLUMN()))</f>
        <v>0</v>
      </c>
      <c r="AD39" s="63">
        <f ca="1">INDIRECT("L4")*INDIRECT(ADDRESS(ROW()+1,COLUMN()))+(1-INDIRECT("L4"))*INDIRECT(ADDRESS(ROW()-2,COLUMN()))</f>
        <v>0.6416473388671875</v>
      </c>
      <c r="AE39" s="63">
        <f ca="1">INDIRECT("L4")*INDIRECT(ADDRESS(ROW()+1,COLUMN()))+(1-INDIRECT("L4"))*INDIRECT(ADDRESS(ROW()-2,COLUMN()))</f>
        <v>0.6280364990234375</v>
      </c>
      <c r="AF39" s="63">
        <f ca="1">INDIRECT("L4")*INDIRECT(ADDRESS(ROW()+1,COLUMN()))+(1-INDIRECT("L4"))*INDIRECT(ADDRESS(ROW()-2,COLUMN()))</f>
        <v>0.76277340159696694</v>
      </c>
      <c r="AG39" s="64">
        <f ca="1">INDIRECT("L4")*INDIRECT(ADDRESS(ROW()+1,COLUMN()))+(1-INDIRECT("L4"))*INDIRECT(ADDRESS(ROW()-2,COLUMN()))</f>
        <v>0</v>
      </c>
      <c r="AH39" s="1"/>
      <c r="AI39" s="1"/>
    </row>
    <row r="40" ht="16.5">
      <c r="A40" s="20"/>
      <c r="B40" s="43"/>
      <c r="C40" s="44"/>
      <c r="D40" s="45">
        <f t="shared" ca="1" si="0"/>
        <v>18.916666666666668</v>
      </c>
      <c r="E40" s="46">
        <f t="shared" ca="1" si="1"/>
        <v>17.083333333333332</v>
      </c>
      <c r="F40" s="47">
        <f t="shared" ca="1" si="2"/>
        <v>14.5</v>
      </c>
      <c r="G40" s="45">
        <f t="shared" ca="1" si="3"/>
        <v>7.9333333333333336</v>
      </c>
      <c r="H40" s="47">
        <f t="shared" ca="1" si="4"/>
        <v>7.6833333333333336</v>
      </c>
      <c r="I40" s="51">
        <f>SUM(D40:F40)</f>
        <v>50.5</v>
      </c>
      <c r="J40" s="49">
        <f>SUM(G40:H40)</f>
        <v>15.616666666666667</v>
      </c>
      <c r="K40" s="71">
        <f ca="1">INDIRECT("K"&amp;3)*INDIRECT("I"&amp;ROW())+(1-INDIRECT("K"&amp;3))*INDIRECT("k"&amp;ROW()-2)</f>
        <v>66.874726908731418</v>
      </c>
      <c r="L40" s="72">
        <f ca="1">INDIRECT("L"&amp;3)*INDIRECT("J"&amp;ROW())+(1-INDIRECT("L"&amp;3))*INDIRECT("L"&amp;ROW()-2)</f>
        <v>20.24254852441436</v>
      </c>
      <c r="M40" s="51">
        <f ca="1">AVERAGE(_xlfn._xlws.FILTER(INDIRECT("I8:I"&amp;ROW()),MOD(ROW(INDIRECT("I8:I"&amp;ROW())),2)=0))</f>
        <v>78.022549019607851</v>
      </c>
      <c r="N40" s="49">
        <f ca="1">AVERAGE(_xlfn._xlws.FILTER(INDIRECT("J8:J"&amp;ROW()),MOD(ROW(INDIRECT("J8:J"&amp;ROW())),2)=0))</f>
        <v>22.203921568627454</v>
      </c>
      <c r="O40" s="59">
        <f ca="1">OFFSET(INDIRECT("Reading!"&amp;ADDRESS(3*ROW()-21,COLUMN())),0,8)</f>
        <v>0</v>
      </c>
      <c r="P40" s="55">
        <f ca="1">OFFSET(INDIRECT("Reading!"&amp;ADDRESS(3*ROW()-21,COLUMN())),0,8)</f>
        <v>0</v>
      </c>
      <c r="Q40" s="55">
        <f ca="1">OFFSET(INDIRECT("Reading!"&amp;ADDRESS(3*ROW()-21,COLUMN())),0,8)</f>
        <v>1</v>
      </c>
      <c r="R40" s="55">
        <f ca="1">OFFSET(INDIRECT("Reading!"&amp;ADDRESS(3*ROW()-21,COLUMN())),0,8)</f>
        <v>0</v>
      </c>
      <c r="S40" s="55">
        <f ca="1">OFFSET(INDIRECT("Reading!"&amp;ADDRESS(3*ROW()-21,COLUMN())),0,8)</f>
        <v>2</v>
      </c>
      <c r="T40" s="55">
        <f ca="1">OFFSET(INDIRECT("Reading!"&amp;ADDRESS(3*ROW()-21,COLUMN())),0,8)</f>
        <v>0</v>
      </c>
      <c r="U40" s="55">
        <f ca="1">OFFSET(INDIRECT("Reading!"&amp;ADDRESS(3*ROW()-21,COLUMN())),0,8)</f>
        <v>2</v>
      </c>
      <c r="V40" s="55">
        <f ca="1">OFFSET(INDIRECT("Reading!"&amp;ADDRESS(3*ROW()-21,COLUMN())),0,8)</f>
        <v>1</v>
      </c>
      <c r="W40" s="55">
        <f ca="1">OFFSET(INDIRECT("Reading!"&amp;ADDRESS(3*ROW()-21,COLUMN())),0,8)</f>
        <v>1</v>
      </c>
      <c r="X40" s="55">
        <f ca="1">OFFSET(INDIRECT("Reading!"&amp;ADDRESS(3*ROW()-21,COLUMN())),0,8)</f>
        <v>0.8666666666666667</v>
      </c>
      <c r="Y40" s="56">
        <f ca="1">OFFSET(INDIRECT("Reading!"&amp;ADDRESS(3*ROW()-21,COLUMN())),0,8)</f>
        <v>18.916666666666668</v>
      </c>
      <c r="Z40" s="59">
        <f ca="1">OFFSET(INDIRECT("Listening!"&amp;ADDRESS(2*ROW()-13,COLUMN())),0,0)</f>
        <v>1</v>
      </c>
      <c r="AA40" s="55">
        <f ca="1">OFFSET(INDIRECT("Listening!"&amp;ADDRESS(2*ROW()-13,COLUMN())),0,0)</f>
        <v>0</v>
      </c>
      <c r="AB40" s="55">
        <f ca="1">OFFSET(INDIRECT("Listening!"&amp;ADDRESS(2*ROW()-13,COLUMN())),0,0)</f>
        <v>1</v>
      </c>
      <c r="AC40" s="55">
        <f ca="1">OFFSET(INDIRECT("Listening!"&amp;ADDRESS(2*ROW()-13,COLUMN())),0,0)</f>
        <v>0</v>
      </c>
      <c r="AD40" s="55">
        <f ca="1">OFFSET(INDIRECT("Listening!"&amp;ADDRESS(2*ROW()-13,COLUMN())),0,0)</f>
        <v>1</v>
      </c>
      <c r="AE40" s="55">
        <f ca="1">OFFSET(INDIRECT("Listening!"&amp;ADDRESS(2*ROW()-13,COLUMN())),0,0)</f>
        <v>1</v>
      </c>
      <c r="AF40" s="55">
        <f ca="1">OFFSET(INDIRECT("Listening!"&amp;ADDRESS(2*ROW()-13,COLUMN())),0,0)</f>
        <v>0.76470588235294112</v>
      </c>
      <c r="AG40" s="56">
        <f ca="1">OFFSET(INDIRECT("Listening!"&amp;ADDRESS(2*ROW()-13,COLUMN())),0,0)</f>
        <v>0</v>
      </c>
      <c r="AH40" s="1"/>
      <c r="AI40" s="1"/>
    </row>
    <row r="41" ht="16.5">
      <c r="A41" s="20">
        <v>18</v>
      </c>
      <c r="B41" s="28">
        <f ca="1">INDIRECT("Reading!A"&amp;3*ROW()-18)</f>
        <v>45481.674305555556</v>
      </c>
      <c r="C41" s="29" t="str">
        <f ca="1">INDIRECT("Reading!B"&amp;3*ROW()-18)</f>
        <v>T37</v>
      </c>
      <c r="D41" s="73">
        <f t="shared" ca="1" si="0"/>
        <v>0.8666666666666667</v>
      </c>
      <c r="E41" s="68">
        <f t="shared" ca="1" si="1"/>
        <v>0.93333333333333335</v>
      </c>
      <c r="F41" s="33">
        <f t="shared" ca="1" si="2"/>
        <v>0.8666666666666667</v>
      </c>
      <c r="G41" s="73">
        <f t="shared" ca="1" si="3"/>
        <v>0.94117647058823528</v>
      </c>
      <c r="H41" s="32">
        <f t="shared" ca="1" si="4"/>
        <v>0.76470588235294112</v>
      </c>
      <c r="I41" s="34">
        <f>AVERAGE(D41:F41)*30</f>
        <v>26.666666666666668</v>
      </c>
      <c r="J41" s="35">
        <f>AVERAGE(G41:H41)*30</f>
        <v>25.588235294117645</v>
      </c>
      <c r="K41" s="75">
        <f ca="1">INDIRECT("K"&amp;2)*INDIRECT("I"&amp;ROW())+(1-INDIRECT("K"&amp;2))*INDIRECT("k"&amp;ROW()-2)</f>
        <v>25.18211381220355</v>
      </c>
      <c r="L41" s="69">
        <f ca="1">INDIRECT("L"&amp;2)*INDIRECT("J"&amp;ROW())+(1-INDIRECT("L"&amp;2))*INDIRECT("L"&amp;ROW()-2)</f>
        <v>24.338148838605619</v>
      </c>
      <c r="M41" s="38">
        <f ca="1">AVERAGE(_xlfn._xlws.FILTER(INDIRECT("I7:I"&amp;ROW()),MOD(ROW(INDIRECT("I7:I"&amp;ROW())),2)=1))</f>
        <v>23.81481481481482</v>
      </c>
      <c r="N41" s="39">
        <f ca="1">AVERAGE(_xlfn._xlws.FILTER(INDIRECT("J7:J"&amp;ROW()),MOD(ROW(INDIRECT("J7:J"&amp;ROW())),2)=1))</f>
        <v>23.186274509803916</v>
      </c>
      <c r="O41" s="60">
        <f ca="1">INDIRECT("K4")*INDIRECT(ADDRESS(ROW()+1,COLUMN()))+(1-INDIRECT("K4"))*INDIRECT(ADDRESS(ROW()-2,COLUMN()))</f>
        <v>0.0412750244140625</v>
      </c>
      <c r="P41" s="61">
        <f ca="1">INDIRECT("K4")*INDIRECT(ADDRESS(ROW()+1,COLUMN()))+(1-INDIRECT("K4"))*INDIRECT(ADDRESS(ROW()-2,COLUMN()))</f>
        <v>0.69004058837890625</v>
      </c>
      <c r="Q41" s="61">
        <f ca="1">INDIRECT("K4")*INDIRECT(ADDRESS(ROW()+1,COLUMN()))+(1-INDIRECT("K4"))*INDIRECT(ADDRESS(ROW()-2,COLUMN()))</f>
        <v>0.78302001953125</v>
      </c>
      <c r="R41" s="61">
        <f ca="1">INDIRECT("K4")*INDIRECT(ADDRESS(ROW()+1,COLUMN()))+(1-INDIRECT("K4"))*INDIRECT(ADDRESS(ROW()-2,COLUMN()))</f>
        <v>0</v>
      </c>
      <c r="S41" s="61">
        <f ca="1">INDIRECT("K4")*INDIRECT(ADDRESS(ROW()+1,COLUMN()))+(1-INDIRECT("K4"))*INDIRECT(ADDRESS(ROW()-2,COLUMN()))</f>
        <v>1.307525634765625</v>
      </c>
      <c r="T41" s="61">
        <f ca="1">INDIRECT("K4")*INDIRECT(ADDRESS(ROW()+1,COLUMN()))+(1-INDIRECT("K4"))*INDIRECT(ADDRESS(ROW()-2,COLUMN()))</f>
        <v>0</v>
      </c>
      <c r="U41" s="61">
        <f ca="1">INDIRECT("K4")*INDIRECT(ADDRESS(ROW()+1,COLUMN()))+(1-INDIRECT("K4"))*INDIRECT(ADDRESS(ROW()-2,COLUMN()))</f>
        <v>1.56494140625</v>
      </c>
      <c r="V41" s="61">
        <f ca="1">INDIRECT("K4")*INDIRECT(ADDRESS(ROW()+1,COLUMN()))+(1-INDIRECT("K4"))*INDIRECT(ADDRESS(ROW()-2,COLUMN()))</f>
        <v>0.2972564697265625</v>
      </c>
      <c r="W41" s="61">
        <f ca="1">INDIRECT("K4")*INDIRECT(ADDRESS(ROW()+1,COLUMN()))+(1-INDIRECT("K4"))*INDIRECT(ADDRESS(ROW()-2,COLUMN()))</f>
        <v>0.43184661865234375</v>
      </c>
      <c r="X41" s="61">
        <f ca="1">INDIRECT("K4")*INDIRECT(ADDRESS(ROW()+1,COLUMN()))+(1-INDIRECT("K4"))*INDIRECT(ADDRESS(ROW()-2,COLUMN()))</f>
        <v>0.86365559895833344</v>
      </c>
      <c r="Y41" s="62">
        <f ca="1">INDIRECT("K4")*INDIRECT(ADDRESS(ROW()+1,COLUMN()))+(1-INDIRECT("K4"))*INDIRECT(ADDRESS(ROW()-2,COLUMN()))</f>
        <v>20.808771769205727</v>
      </c>
      <c r="Z41" s="70">
        <f ca="1">INDIRECT("L4")*INDIRECT(ADDRESS(ROW()+1,COLUMN()))+(1-INDIRECT("L4"))*INDIRECT(ADDRESS(ROW()-2,COLUMN()))</f>
        <v>0.6205902099609375</v>
      </c>
      <c r="AA41" s="63">
        <f ca="1">INDIRECT("L4")*INDIRECT(ADDRESS(ROW()+1,COLUMN()))+(1-INDIRECT("L4"))*INDIRECT(ADDRESS(ROW()-2,COLUMN()))</f>
        <v>0.12503814697265625</v>
      </c>
      <c r="AB41" s="63">
        <f ca="1">INDIRECT("L4")*INDIRECT(ADDRESS(ROW()+1,COLUMN()))+(1-INDIRECT("L4"))*INDIRECT(ADDRESS(ROW()-2,COLUMN()))</f>
        <v>0.36829376220703125</v>
      </c>
      <c r="AC41" s="63">
        <f ca="1">INDIRECT("L4")*INDIRECT(ADDRESS(ROW()+1,COLUMN()))+(1-INDIRECT("L4"))*INDIRECT(ADDRESS(ROW()-2,COLUMN()))</f>
        <v>0</v>
      </c>
      <c r="AD41" s="63">
        <f ca="1">INDIRECT("L4")*INDIRECT(ADDRESS(ROW()+1,COLUMN()))+(1-INDIRECT("L4"))*INDIRECT(ADDRESS(ROW()-2,COLUMN()))</f>
        <v>1.3208236694335938</v>
      </c>
      <c r="AE41" s="63">
        <f ca="1">INDIRECT("L4")*INDIRECT(ADDRESS(ROW()+1,COLUMN()))+(1-INDIRECT("L4"))*INDIRECT(ADDRESS(ROW()-2,COLUMN()))</f>
        <v>0.81401824951171875</v>
      </c>
      <c r="AF41" s="63">
        <f ca="1">INDIRECT("L4")*INDIRECT(ADDRESS(ROW()+1,COLUMN()))+(1-INDIRECT("L4"))*INDIRECT(ADDRESS(ROW()-2,COLUMN()))</f>
        <v>0.85197493609260111</v>
      </c>
      <c r="AG41" s="64">
        <f ca="1">INDIRECT("L4")*INDIRECT(ADDRESS(ROW()+1,COLUMN()))+(1-INDIRECT("L4"))*INDIRECT(ADDRESS(ROW()-2,COLUMN()))</f>
        <v>0</v>
      </c>
      <c r="AH41" s="1"/>
      <c r="AI41" s="1"/>
    </row>
    <row r="42" ht="16.5">
      <c r="A42" s="20"/>
      <c r="B42" s="43"/>
      <c r="C42" s="44"/>
      <c r="D42" s="45">
        <f t="shared" ca="1" si="0"/>
        <v>19.066666666666666</v>
      </c>
      <c r="E42" s="46">
        <f t="shared" ca="1" si="1"/>
        <v>14.483333333333333</v>
      </c>
      <c r="F42" s="47">
        <f t="shared" ca="1" si="2"/>
        <v>18.333333333333332</v>
      </c>
      <c r="G42" s="45">
        <f t="shared" ca="1" si="3"/>
        <v>9.7333333333333325</v>
      </c>
      <c r="H42" s="47">
        <f t="shared" ca="1" si="4"/>
        <v>9.6999999999999993</v>
      </c>
      <c r="I42" s="51">
        <f>SUM(D42:F42)</f>
        <v>51.883333333333326</v>
      </c>
      <c r="J42" s="49">
        <f>SUM(G42:H42)</f>
        <v>19.43333333333333</v>
      </c>
      <c r="K42" s="71">
        <f ca="1">INDIRECT("K"&amp;3)*INDIRECT("I"&amp;ROW())+(1-INDIRECT("K"&amp;3))*INDIRECT("k"&amp;ROW()-2)</f>
        <v>62.377308836111986</v>
      </c>
      <c r="L42" s="72">
        <f ca="1">INDIRECT("L"&amp;3)*INDIRECT("J"&amp;ROW())+(1-INDIRECT("L"&amp;3))*INDIRECT("L"&amp;ROW()-2)</f>
        <v>19.99978396709005</v>
      </c>
      <c r="M42" s="51">
        <f ca="1">AVERAGE(_xlfn._xlws.FILTER(INDIRECT("I8:I"&amp;ROW()),MOD(ROW(INDIRECT("I8:I"&amp;ROW())),2)=0))</f>
        <v>76.570370370370384</v>
      </c>
      <c r="N42" s="49">
        <f ca="1">AVERAGE(_xlfn._xlws.FILTER(INDIRECT("J8:J"&amp;ROW()),MOD(ROW(INDIRECT("J8:J"&amp;ROW())),2)=0))</f>
        <v>22.050000000000001</v>
      </c>
      <c r="O42" s="59">
        <f ca="1">OFFSET(INDIRECT("Reading!"&amp;ADDRESS(3*ROW()-21,COLUMN())),0,8)</f>
        <v>0</v>
      </c>
      <c r="P42" s="55">
        <f ca="1">OFFSET(INDIRECT("Reading!"&amp;ADDRESS(3*ROW()-21,COLUMN())),0,8)</f>
        <v>1</v>
      </c>
      <c r="Q42" s="55">
        <f ca="1">OFFSET(INDIRECT("Reading!"&amp;ADDRESS(3*ROW()-21,COLUMN())),0,8)</f>
        <v>1</v>
      </c>
      <c r="R42" s="55">
        <f ca="1">OFFSET(INDIRECT("Reading!"&amp;ADDRESS(3*ROW()-21,COLUMN())),0,8)</f>
        <v>0</v>
      </c>
      <c r="S42" s="55">
        <f ca="1">OFFSET(INDIRECT("Reading!"&amp;ADDRESS(3*ROW()-21,COLUMN())),0,8)</f>
        <v>1</v>
      </c>
      <c r="T42" s="55">
        <f ca="1">OFFSET(INDIRECT("Reading!"&amp;ADDRESS(3*ROW()-21,COLUMN())),0,8)</f>
        <v>0</v>
      </c>
      <c r="U42" s="55">
        <f ca="1">OFFSET(INDIRECT("Reading!"&amp;ADDRESS(3*ROW()-21,COLUMN())),0,8)</f>
        <v>2</v>
      </c>
      <c r="V42" s="55">
        <f ca="1">OFFSET(INDIRECT("Reading!"&amp;ADDRESS(3*ROW()-21,COLUMN())),0,8)</f>
        <v>0</v>
      </c>
      <c r="W42" s="55">
        <f ca="1">OFFSET(INDIRECT("Reading!"&amp;ADDRESS(3*ROW()-21,COLUMN())),0,8)</f>
        <v>0</v>
      </c>
      <c r="X42" s="55">
        <f ca="1">OFFSET(INDIRECT("Reading!"&amp;ADDRESS(3*ROW()-21,COLUMN())),0,8)</f>
        <v>0.8666666666666667</v>
      </c>
      <c r="Y42" s="56">
        <f ca="1">OFFSET(INDIRECT("Reading!"&amp;ADDRESS(3*ROW()-21,COLUMN())),0,8)</f>
        <v>19.066666666666666</v>
      </c>
      <c r="Z42" s="59">
        <f ca="1">OFFSET(INDIRECT("Listening!"&amp;ADDRESS(2*ROW()-13,COLUMN())),0,0)</f>
        <v>0</v>
      </c>
      <c r="AA42" s="55">
        <f ca="1">OFFSET(INDIRECT("Listening!"&amp;ADDRESS(2*ROW()-13,COLUMN())),0,0)</f>
        <v>0</v>
      </c>
      <c r="AB42" s="55">
        <f ca="1">OFFSET(INDIRECT("Listening!"&amp;ADDRESS(2*ROW()-13,COLUMN())),0,0)</f>
        <v>0</v>
      </c>
      <c r="AC42" s="55">
        <f ca="1">OFFSET(INDIRECT("Listening!"&amp;ADDRESS(2*ROW()-13,COLUMN())),0,0)</f>
        <v>0</v>
      </c>
      <c r="AD42" s="55">
        <f ca="1">OFFSET(INDIRECT("Listening!"&amp;ADDRESS(2*ROW()-13,COLUMN())),0,0)</f>
        <v>2</v>
      </c>
      <c r="AE42" s="55">
        <f ca="1">OFFSET(INDIRECT("Listening!"&amp;ADDRESS(2*ROW()-13,COLUMN())),0,0)</f>
        <v>1</v>
      </c>
      <c r="AF42" s="55">
        <f ca="1">OFFSET(INDIRECT("Listening!"&amp;ADDRESS(2*ROW()-13,COLUMN())),0,0)</f>
        <v>0.94117647058823528</v>
      </c>
      <c r="AG42" s="56">
        <f ca="1">OFFSET(INDIRECT("Listening!"&amp;ADDRESS(2*ROW()-13,COLUMN())),0,0)</f>
        <v>0</v>
      </c>
      <c r="AH42" s="1"/>
      <c r="AI42" s="1"/>
    </row>
    <row r="43" ht="16.5">
      <c r="A43" s="20">
        <v>19</v>
      </c>
      <c r="B43" s="28">
        <f ca="1">INDIRECT("Reading!A"&amp;3*ROW()-18)</f>
        <v>45484.674305555556</v>
      </c>
      <c r="C43" s="29" t="str">
        <f ca="1">INDIRECT("Reading!B"&amp;3*ROW()-18)</f>
        <v>T38</v>
      </c>
      <c r="D43" s="73">
        <f t="shared" ca="1" si="0"/>
        <v>0.80000000000000004</v>
      </c>
      <c r="E43" s="68">
        <f t="shared" ca="1" si="1"/>
        <v>0.93333333333333335</v>
      </c>
      <c r="F43" s="33">
        <f t="shared" ca="1" si="2"/>
        <v>0.73333333333333328</v>
      </c>
      <c r="G43" s="73">
        <f t="shared" ca="1" si="3"/>
        <v>0.94117647058823528</v>
      </c>
      <c r="H43" s="32">
        <f t="shared" ca="1" si="4"/>
        <v>0.76470588235294112</v>
      </c>
      <c r="I43" s="74">
        <f>AVERAGE(D43:F43)*30</f>
        <v>24.666666666666668</v>
      </c>
      <c r="J43" s="35">
        <f>AVERAGE(G43:H43)*30</f>
        <v>25.588235294117645</v>
      </c>
      <c r="K43" s="75">
        <f ca="1">INDIRECT("K"&amp;2)*INDIRECT("I"&amp;ROW())+(1-INDIRECT("K"&amp;2))*INDIRECT("k"&amp;ROW()-2)</f>
        <v>25.027479668542483</v>
      </c>
      <c r="L43" s="69">
        <f ca="1">INDIRECT("L"&amp;2)*INDIRECT("J"&amp;ROW())+(1-INDIRECT("L"&amp;2))*INDIRECT("L"&amp;ROW()-2)</f>
        <v>24.713174775259226</v>
      </c>
      <c r="M43" s="38">
        <f ca="1">AVERAGE(_xlfn._xlws.FILTER(INDIRECT("I7:I"&amp;ROW()),MOD(ROW(INDIRECT("I7:I"&amp;ROW())),2)=1))</f>
        <v>23.859649122807024</v>
      </c>
      <c r="N43" s="39">
        <f ca="1">AVERAGE(_xlfn._xlws.FILTER(INDIRECT("J7:J"&amp;ROW()),MOD(ROW(INDIRECT("J7:J"&amp;ROW())),2)=1))</f>
        <v>23.312693498452006</v>
      </c>
      <c r="O43" s="60">
        <f ca="1">INDIRECT("K4")*INDIRECT(ADDRESS(ROW()+1,COLUMN()))+(1-INDIRECT("K4"))*INDIRECT(ADDRESS(ROW()-2,COLUMN()))</f>
        <v>0.02063751220703125</v>
      </c>
      <c r="P43" s="61">
        <f ca="1">INDIRECT("K4")*INDIRECT(ADDRESS(ROW()+1,COLUMN()))+(1-INDIRECT("K4"))*INDIRECT(ADDRESS(ROW()-2,COLUMN()))</f>
        <v>0.84502029418945312</v>
      </c>
      <c r="Q43" s="61">
        <f ca="1">INDIRECT("K4")*INDIRECT(ADDRESS(ROW()+1,COLUMN()))+(1-INDIRECT("K4"))*INDIRECT(ADDRESS(ROW()-2,COLUMN()))</f>
        <v>1.391510009765625</v>
      </c>
      <c r="R43" s="61">
        <f ca="1">INDIRECT("K4")*INDIRECT(ADDRESS(ROW()+1,COLUMN()))+(1-INDIRECT("K4"))*INDIRECT(ADDRESS(ROW()-2,COLUMN()))</f>
        <v>0</v>
      </c>
      <c r="S43" s="61">
        <f ca="1">INDIRECT("K4")*INDIRECT(ADDRESS(ROW()+1,COLUMN()))+(1-INDIRECT("K4"))*INDIRECT(ADDRESS(ROW()-2,COLUMN()))</f>
        <v>0.6537628173828125</v>
      </c>
      <c r="T43" s="61">
        <f ca="1">INDIRECT("K4")*INDIRECT(ADDRESS(ROW()+1,COLUMN()))+(1-INDIRECT("K4"))*INDIRECT(ADDRESS(ROW()-2,COLUMN()))</f>
        <v>0</v>
      </c>
      <c r="U43" s="61">
        <f ca="1">INDIRECT("K4")*INDIRECT(ADDRESS(ROW()+1,COLUMN()))+(1-INDIRECT("K4"))*INDIRECT(ADDRESS(ROW()-2,COLUMN()))</f>
        <v>1.282470703125</v>
      </c>
      <c r="V43" s="61">
        <f ca="1">INDIRECT("K4")*INDIRECT(ADDRESS(ROW()+1,COLUMN()))+(1-INDIRECT("K4"))*INDIRECT(ADDRESS(ROW()-2,COLUMN()))</f>
        <v>0.14862823486328125</v>
      </c>
      <c r="W43" s="61">
        <f ca="1">INDIRECT("K4")*INDIRECT(ADDRESS(ROW()+1,COLUMN()))+(1-INDIRECT("K4"))*INDIRECT(ADDRESS(ROW()-2,COLUMN()))</f>
        <v>0.71592330932617188</v>
      </c>
      <c r="X43" s="61">
        <f ca="1">INDIRECT("K4")*INDIRECT(ADDRESS(ROW()+1,COLUMN()))+(1-INDIRECT("K4"))*INDIRECT(ADDRESS(ROW()-2,COLUMN()))</f>
        <v>0.83182779947916674</v>
      </c>
      <c r="Y43" s="62">
        <f ca="1">INDIRECT("K4")*INDIRECT(ADDRESS(ROW()+1,COLUMN()))+(1-INDIRECT("K4"))*INDIRECT(ADDRESS(ROW()-2,COLUMN()))</f>
        <v>18.754385884602861</v>
      </c>
      <c r="Z43" s="70">
        <f ca="1">INDIRECT("L4")*INDIRECT(ADDRESS(ROW()+1,COLUMN()))+(1-INDIRECT("L4"))*INDIRECT(ADDRESS(ROW()-2,COLUMN()))</f>
        <v>0.31029510498046875</v>
      </c>
      <c r="AA43" s="63">
        <f ca="1">INDIRECT("L4")*INDIRECT(ADDRESS(ROW()+1,COLUMN()))+(1-INDIRECT("L4"))*INDIRECT(ADDRESS(ROW()-2,COLUMN()))</f>
        <v>0.062519073486328125</v>
      </c>
      <c r="AB43" s="63">
        <f ca="1">INDIRECT("L4")*INDIRECT(ADDRESS(ROW()+1,COLUMN()))+(1-INDIRECT("L4"))*INDIRECT(ADDRESS(ROW()-2,COLUMN()))</f>
        <v>0.68414688110351562</v>
      </c>
      <c r="AC43" s="63">
        <f ca="1">INDIRECT("L4")*INDIRECT(ADDRESS(ROW()+1,COLUMN()))+(1-INDIRECT("L4"))*INDIRECT(ADDRESS(ROW()-2,COLUMN()))</f>
        <v>0</v>
      </c>
      <c r="AD43" s="63">
        <f ca="1">INDIRECT("L4")*INDIRECT(ADDRESS(ROW()+1,COLUMN()))+(1-INDIRECT("L4"))*INDIRECT(ADDRESS(ROW()-2,COLUMN()))</f>
        <v>1.6604118347167969</v>
      </c>
      <c r="AE43" s="63">
        <f ca="1">INDIRECT("L4")*INDIRECT(ADDRESS(ROW()+1,COLUMN()))+(1-INDIRECT("L4"))*INDIRECT(ADDRESS(ROW()-2,COLUMN()))</f>
        <v>0.90700912475585938</v>
      </c>
      <c r="AF43" s="63">
        <f ca="1">INDIRECT("L4")*INDIRECT(ADDRESS(ROW()+1,COLUMN()))+(1-INDIRECT("L4"))*INDIRECT(ADDRESS(ROW()-2,COLUMN()))</f>
        <v>0.89657570334041825</v>
      </c>
      <c r="AG43" s="64">
        <f ca="1">INDIRECT("L4")*INDIRECT(ADDRESS(ROW()+1,COLUMN()))+(1-INDIRECT("L4"))*INDIRECT(ADDRESS(ROW()-2,COLUMN()))</f>
        <v>0</v>
      </c>
      <c r="AH43" s="1"/>
      <c r="AI43" s="1"/>
    </row>
    <row r="44" ht="16.5">
      <c r="A44" s="20"/>
      <c r="B44" s="43"/>
      <c r="C44" s="44"/>
      <c r="D44" s="45">
        <f t="shared" ca="1" si="0"/>
        <v>16.699999999999999</v>
      </c>
      <c r="E44" s="46">
        <f t="shared" ca="1" si="1"/>
        <v>18.633333333333333</v>
      </c>
      <c r="F44" s="47">
        <f t="shared" ca="1" si="2"/>
        <v>21.800000000000001</v>
      </c>
      <c r="G44" s="45">
        <f t="shared" ca="1" si="3"/>
        <v>9.9166666666666661</v>
      </c>
      <c r="H44" s="47">
        <f t="shared" ca="1" si="4"/>
        <v>10.033333333333333</v>
      </c>
      <c r="I44" s="51">
        <f>SUM(D44:F44)</f>
        <v>57.133333333333326</v>
      </c>
      <c r="J44" s="49">
        <f>SUM(G44:H44)</f>
        <v>19.949999999999999</v>
      </c>
      <c r="K44" s="71">
        <f ca="1">INDIRECT("K"&amp;3)*INDIRECT("I"&amp;ROW())+(1-INDIRECT("K"&amp;3))*INDIRECT("k"&amp;ROW()-2)</f>
        <v>60.804116185278389</v>
      </c>
      <c r="L44" s="72">
        <f ca="1">INDIRECT("L"&amp;3)*INDIRECT("J"&amp;ROW())+(1-INDIRECT("L"&amp;3))*INDIRECT("L"&amp;ROW()-2)</f>
        <v>19.984848776963034</v>
      </c>
      <c r="M44" s="51">
        <f ca="1">AVERAGE(_xlfn._xlws.FILTER(INDIRECT("I8:I"&amp;ROW()),MOD(ROW(INDIRECT("I8:I"&amp;ROW())),2)=0))</f>
        <v>75.547368421052639</v>
      </c>
      <c r="N44" s="49">
        <f ca="1">AVERAGE(_xlfn._xlws.FILTER(INDIRECT("J8:J"&amp;ROW()),MOD(ROW(INDIRECT("J8:J"&amp;ROW())),2)=0))</f>
        <v>21.939473684210526</v>
      </c>
      <c r="O44" s="59">
        <f ca="1">OFFSET(INDIRECT("Reading!"&amp;ADDRESS(3*ROW()-21,COLUMN())),0,8)</f>
        <v>0</v>
      </c>
      <c r="P44" s="55">
        <f ca="1">OFFSET(INDIRECT("Reading!"&amp;ADDRESS(3*ROW()-21,COLUMN())),0,8)</f>
        <v>1</v>
      </c>
      <c r="Q44" s="55">
        <f ca="1">OFFSET(INDIRECT("Reading!"&amp;ADDRESS(3*ROW()-21,COLUMN())),0,8)</f>
        <v>2</v>
      </c>
      <c r="R44" s="55">
        <f ca="1">OFFSET(INDIRECT("Reading!"&amp;ADDRESS(3*ROW()-21,COLUMN())),0,8)</f>
        <v>0</v>
      </c>
      <c r="S44" s="55">
        <f ca="1">OFFSET(INDIRECT("Reading!"&amp;ADDRESS(3*ROW()-21,COLUMN())),0,8)</f>
        <v>0</v>
      </c>
      <c r="T44" s="55">
        <f ca="1">OFFSET(INDIRECT("Reading!"&amp;ADDRESS(3*ROW()-21,COLUMN())),0,8)</f>
        <v>0</v>
      </c>
      <c r="U44" s="55">
        <f ca="1">OFFSET(INDIRECT("Reading!"&amp;ADDRESS(3*ROW()-21,COLUMN())),0,8)</f>
        <v>1</v>
      </c>
      <c r="V44" s="55">
        <f ca="1">OFFSET(INDIRECT("Reading!"&amp;ADDRESS(3*ROW()-21,COLUMN())),0,8)</f>
        <v>0</v>
      </c>
      <c r="W44" s="55">
        <f ca="1">OFFSET(INDIRECT("Reading!"&amp;ADDRESS(3*ROW()-21,COLUMN())),0,8)</f>
        <v>1</v>
      </c>
      <c r="X44" s="55">
        <f ca="1">OFFSET(INDIRECT("Reading!"&amp;ADDRESS(3*ROW()-21,COLUMN())),0,8)</f>
        <v>0.80000000000000004</v>
      </c>
      <c r="Y44" s="56">
        <f ca="1">OFFSET(INDIRECT("Reading!"&amp;ADDRESS(3*ROW()-21,COLUMN())),0,8)</f>
        <v>16.699999999999999</v>
      </c>
      <c r="Z44" s="59">
        <f ca="1">OFFSET(INDIRECT("Listening!"&amp;ADDRESS(2*ROW()-13,COLUMN())),0,0)</f>
        <v>0</v>
      </c>
      <c r="AA44" s="55">
        <f ca="1">OFFSET(INDIRECT("Listening!"&amp;ADDRESS(2*ROW()-13,COLUMN())),0,0)</f>
        <v>0</v>
      </c>
      <c r="AB44" s="55">
        <f ca="1">OFFSET(INDIRECT("Listening!"&amp;ADDRESS(2*ROW()-13,COLUMN())),0,0)</f>
        <v>1</v>
      </c>
      <c r="AC44" s="55">
        <f ca="1">OFFSET(INDIRECT("Listening!"&amp;ADDRESS(2*ROW()-13,COLUMN())),0,0)</f>
        <v>0</v>
      </c>
      <c r="AD44" s="55">
        <f ca="1">OFFSET(INDIRECT("Listening!"&amp;ADDRESS(2*ROW()-13,COLUMN())),0,0)</f>
        <v>2</v>
      </c>
      <c r="AE44" s="55">
        <f ca="1">OFFSET(INDIRECT("Listening!"&amp;ADDRESS(2*ROW()-13,COLUMN())),0,0)</f>
        <v>1</v>
      </c>
      <c r="AF44" s="55">
        <f ca="1">OFFSET(INDIRECT("Listening!"&amp;ADDRESS(2*ROW()-13,COLUMN())),0,0)</f>
        <v>0.94117647058823528</v>
      </c>
      <c r="AG44" s="56">
        <f ca="1">OFFSET(INDIRECT("Listening!"&amp;ADDRESS(2*ROW()-13,COLUMN())),0,0)</f>
        <v>0</v>
      </c>
      <c r="AH44" s="1"/>
      <c r="AI44" s="1"/>
    </row>
    <row r="45" ht="16.5">
      <c r="A45" s="20">
        <v>20</v>
      </c>
      <c r="B45" s="28">
        <f ca="1">INDIRECT("Reading!A"&amp;3*ROW()-18)</f>
        <v>45486.674305555556</v>
      </c>
      <c r="C45" s="29" t="str">
        <f ca="1">INDIRECT("Reading!B"&amp;3*ROW()-18)</f>
        <v>T43</v>
      </c>
      <c r="D45" s="73">
        <f t="shared" ca="1" si="0"/>
        <v>0.73333333333333328</v>
      </c>
      <c r="E45" s="68">
        <f t="shared" ca="1" si="1"/>
        <v>0.93333333333333335</v>
      </c>
      <c r="F45" s="33">
        <f t="shared" ca="1" si="2"/>
        <v>0.73333333333333328</v>
      </c>
      <c r="G45" s="73">
        <f t="shared" ca="1" si="3"/>
        <v>1</v>
      </c>
      <c r="H45" s="32">
        <f t="shared" ca="1" si="4"/>
        <v>0.82352941176470584</v>
      </c>
      <c r="I45" s="38">
        <f>AVERAGE(D45:F45)*30</f>
        <v>23.999999999999996</v>
      </c>
      <c r="J45" s="35">
        <f>AVERAGE(G45:H45)*30</f>
        <v>27.352941176470587</v>
      </c>
      <c r="K45" s="75">
        <f ca="1">INDIRECT("K"&amp;2)*INDIRECT("I"&amp;ROW())+(1-INDIRECT("K"&amp;2))*INDIRECT("k"&amp;ROW()-2)</f>
        <v>24.719235767979736</v>
      </c>
      <c r="L45" s="69">
        <f ca="1">INDIRECT("L"&amp;2)*INDIRECT("J"&amp;ROW())+(1-INDIRECT("L"&amp;2))*INDIRECT("L"&amp;ROW()-2)</f>
        <v>25.505104695622634</v>
      </c>
      <c r="M45" s="38">
        <f ca="1">AVERAGE(_xlfn._xlws.FILTER(INDIRECT("I7:I"&amp;ROW()),MOD(ROW(INDIRECT("I7:I"&amp;ROW())),2)=1))</f>
        <v>23.866666666666671</v>
      </c>
      <c r="N45" s="39">
        <f ca="1">AVERAGE(_xlfn._xlws.FILTER(INDIRECT("J7:J"&amp;ROW()),MOD(ROW(INDIRECT("J7:J"&amp;ROW())),2)=1))</f>
        <v>23.514705882352935</v>
      </c>
      <c r="O45" s="60">
        <f ca="1">INDIRECT("K4")*INDIRECT(ADDRESS(ROW()+1,COLUMN()))+(1-INDIRECT("K4"))*INDIRECT(ADDRESS(ROW()-2,COLUMN()))</f>
        <v>0.010318756103515625</v>
      </c>
      <c r="P45" s="61">
        <f ca="1">INDIRECT("K4")*INDIRECT(ADDRESS(ROW()+1,COLUMN()))+(1-INDIRECT("K4"))*INDIRECT(ADDRESS(ROW()-2,COLUMN()))</f>
        <v>1.4225101470947266</v>
      </c>
      <c r="Q45" s="61">
        <f ca="1">INDIRECT("K4")*INDIRECT(ADDRESS(ROW()+1,COLUMN()))+(1-INDIRECT("K4"))*INDIRECT(ADDRESS(ROW()-2,COLUMN()))</f>
        <v>1.6957550048828125</v>
      </c>
      <c r="R45" s="61">
        <f ca="1">INDIRECT("K4")*INDIRECT(ADDRESS(ROW()+1,COLUMN()))+(1-INDIRECT("K4"))*INDIRECT(ADDRESS(ROW()-2,COLUMN()))</f>
        <v>0</v>
      </c>
      <c r="S45" s="61">
        <f ca="1">INDIRECT("K4")*INDIRECT(ADDRESS(ROW()+1,COLUMN()))+(1-INDIRECT("K4"))*INDIRECT(ADDRESS(ROW()-2,COLUMN()))</f>
        <v>1.3268814086914062</v>
      </c>
      <c r="T45" s="61">
        <f ca="1">INDIRECT("K4")*INDIRECT(ADDRESS(ROW()+1,COLUMN()))+(1-INDIRECT("K4"))*INDIRECT(ADDRESS(ROW()-2,COLUMN()))</f>
        <v>0</v>
      </c>
      <c r="U45" s="61">
        <f ca="1">INDIRECT("K4")*INDIRECT(ADDRESS(ROW()+1,COLUMN()))+(1-INDIRECT("K4"))*INDIRECT(ADDRESS(ROW()-2,COLUMN()))</f>
        <v>0.6412353515625</v>
      </c>
      <c r="V45" s="61">
        <f ca="1">INDIRECT("K4")*INDIRECT(ADDRESS(ROW()+1,COLUMN()))+(1-INDIRECT("K4"))*INDIRECT(ADDRESS(ROW()-2,COLUMN()))</f>
        <v>0.074314117431640625</v>
      </c>
      <c r="W45" s="61">
        <f ca="1">INDIRECT("K4")*INDIRECT(ADDRESS(ROW()+1,COLUMN()))+(1-INDIRECT("K4"))*INDIRECT(ADDRESS(ROW()-2,COLUMN()))</f>
        <v>0.35796165466308594</v>
      </c>
      <c r="X45" s="61">
        <f ca="1">INDIRECT("K4")*INDIRECT(ADDRESS(ROW()+1,COLUMN()))+(1-INDIRECT("K4"))*INDIRECT(ADDRESS(ROW()-2,COLUMN()))</f>
        <v>0.78258056640624996</v>
      </c>
      <c r="Y45" s="62">
        <f ca="1">INDIRECT("K4")*INDIRECT(ADDRESS(ROW()+1,COLUMN()))+(1-INDIRECT("K4"))*INDIRECT(ADDRESS(ROW()-2,COLUMN()))</f>
        <v>17.585526275634763</v>
      </c>
      <c r="Z45" s="70">
        <f ca="1">INDIRECT("L4")*INDIRECT(ADDRESS(ROW()+1,COLUMN()))+(1-INDIRECT("L4"))*INDIRECT(ADDRESS(ROW()-2,COLUMN()))</f>
        <v>1.1551475524902344</v>
      </c>
      <c r="AA45" s="63">
        <f ca="1">INDIRECT("L4")*INDIRECT(ADDRESS(ROW()+1,COLUMN()))+(1-INDIRECT("L4"))*INDIRECT(ADDRESS(ROW()-2,COLUMN()))</f>
        <v>0.031259536743164062</v>
      </c>
      <c r="AB45" s="63">
        <f ca="1">INDIRECT("L4")*INDIRECT(ADDRESS(ROW()+1,COLUMN()))+(1-INDIRECT("L4"))*INDIRECT(ADDRESS(ROW()-2,COLUMN()))</f>
        <v>0.34207344055175781</v>
      </c>
      <c r="AC45" s="63">
        <f ca="1">INDIRECT("L4")*INDIRECT(ADDRESS(ROW()+1,COLUMN()))+(1-INDIRECT("L4"))*INDIRECT(ADDRESS(ROW()-2,COLUMN()))</f>
        <v>0</v>
      </c>
      <c r="AD45" s="63">
        <f ca="1">INDIRECT("L4")*INDIRECT(ADDRESS(ROW()+1,COLUMN()))+(1-INDIRECT("L4"))*INDIRECT(ADDRESS(ROW()-2,COLUMN()))</f>
        <v>0.83020591735839844</v>
      </c>
      <c r="AE45" s="63">
        <f ca="1">INDIRECT("L4")*INDIRECT(ADDRESS(ROW()+1,COLUMN()))+(1-INDIRECT("L4"))*INDIRECT(ADDRESS(ROW()-2,COLUMN()))</f>
        <v>0.45350456237792969</v>
      </c>
      <c r="AF45" s="63">
        <f ca="1">INDIRECT("L4")*INDIRECT(ADDRESS(ROW()+1,COLUMN()))+(1-INDIRECT("L4"))*INDIRECT(ADDRESS(ROW()-2,COLUMN()))</f>
        <v>0.94828785167020913</v>
      </c>
      <c r="AG45" s="64">
        <f ca="1">INDIRECT("L4")*INDIRECT(ADDRESS(ROW()+1,COLUMN()))+(1-INDIRECT("L4"))*INDIRECT(ADDRESS(ROW()-2,COLUMN()))</f>
        <v>0</v>
      </c>
      <c r="AH45" s="1"/>
      <c r="AI45" s="1"/>
    </row>
    <row r="46" ht="16.5">
      <c r="A46" s="20"/>
      <c r="B46" s="43"/>
      <c r="C46" s="44"/>
      <c r="D46" s="45">
        <f t="shared" ca="1" si="0"/>
        <v>16.416666666666668</v>
      </c>
      <c r="E46" s="46">
        <f t="shared" ca="1" si="1"/>
        <v>22.383333333333333</v>
      </c>
      <c r="F46" s="47">
        <f t="shared" ca="1" si="2"/>
        <v>21.550000000000001</v>
      </c>
      <c r="G46" s="45">
        <f t="shared" ca="1" si="3"/>
        <v>8.7833333333333332</v>
      </c>
      <c r="H46" s="47">
        <f t="shared" ca="1" si="4"/>
        <v>11.766666666666667</v>
      </c>
      <c r="I46" s="51">
        <f>SUM(D46:F46)</f>
        <v>60.349999999999994</v>
      </c>
      <c r="J46" s="49">
        <f>SUM(G46:H46)</f>
        <v>20.550000000000001</v>
      </c>
      <c r="K46" s="71">
        <f ca="1">INDIRECT("K"&amp;3)*INDIRECT("I"&amp;ROW())+(1-INDIRECT("K"&amp;3))*INDIRECT("k"&amp;ROW()-2)</f>
        <v>60.667881329694865</v>
      </c>
      <c r="L46" s="72">
        <f ca="1">INDIRECT("L"&amp;3)*INDIRECT("J"&amp;ROW())+(1-INDIRECT("L"&amp;3))*INDIRECT("L"&amp;ROW()-2)</f>
        <v>20.154394143874121</v>
      </c>
      <c r="M46" s="51">
        <f ca="1">AVERAGE(_xlfn._xlws.FILTER(INDIRECT("I8:I"&amp;ROW()),MOD(ROW(INDIRECT("I8:I"&amp;ROW())),2)=0))</f>
        <v>74.787499999999994</v>
      </c>
      <c r="N46" s="49">
        <f ca="1">AVERAGE(_xlfn._xlws.FILTER(INDIRECT("J8:J"&amp;ROW()),MOD(ROW(INDIRECT("J8:J"&amp;ROW())),2)=0))</f>
        <v>21.870000000000001</v>
      </c>
      <c r="O46" s="59">
        <f ca="1">OFFSET(INDIRECT("Reading!"&amp;ADDRESS(3*ROW()-21,COLUMN())),0,8)</f>
        <v>0</v>
      </c>
      <c r="P46" s="55">
        <f ca="1">OFFSET(INDIRECT("Reading!"&amp;ADDRESS(3*ROW()-21,COLUMN())),0,8)</f>
        <v>2</v>
      </c>
      <c r="Q46" s="55">
        <f ca="1">OFFSET(INDIRECT("Reading!"&amp;ADDRESS(3*ROW()-21,COLUMN())),0,8)</f>
        <v>2</v>
      </c>
      <c r="R46" s="55">
        <f ca="1">OFFSET(INDIRECT("Reading!"&amp;ADDRESS(3*ROW()-21,COLUMN())),0,8)</f>
        <v>0</v>
      </c>
      <c r="S46" s="55">
        <f ca="1">OFFSET(INDIRECT("Reading!"&amp;ADDRESS(3*ROW()-21,COLUMN())),0,8)</f>
        <v>2</v>
      </c>
      <c r="T46" s="55">
        <f ca="1">OFFSET(INDIRECT("Reading!"&amp;ADDRESS(3*ROW()-21,COLUMN())),0,8)</f>
        <v>0</v>
      </c>
      <c r="U46" s="55">
        <f ca="1">OFFSET(INDIRECT("Reading!"&amp;ADDRESS(3*ROW()-21,COLUMN())),0,8)</f>
        <v>0</v>
      </c>
      <c r="V46" s="55">
        <f ca="1">OFFSET(INDIRECT("Reading!"&amp;ADDRESS(3*ROW()-21,COLUMN())),0,8)</f>
        <v>0</v>
      </c>
      <c r="W46" s="55">
        <f ca="1">OFFSET(INDIRECT("Reading!"&amp;ADDRESS(3*ROW()-21,COLUMN())),0,8)</f>
        <v>0</v>
      </c>
      <c r="X46" s="55">
        <f ca="1">OFFSET(INDIRECT("Reading!"&amp;ADDRESS(3*ROW()-21,COLUMN())),0,8)</f>
        <v>0.73333333333333328</v>
      </c>
      <c r="Y46" s="56">
        <f ca="1">OFFSET(INDIRECT("Reading!"&amp;ADDRESS(3*ROW()-21,COLUMN())),0,8)</f>
        <v>16.416666666666668</v>
      </c>
      <c r="Z46" s="59">
        <f ca="1">OFFSET(INDIRECT("Listening!"&amp;ADDRESS(2*ROW()-13,COLUMN())),0,0)</f>
        <v>2</v>
      </c>
      <c r="AA46" s="55">
        <f ca="1">OFFSET(INDIRECT("Listening!"&amp;ADDRESS(2*ROW()-13,COLUMN())),0,0)</f>
        <v>0</v>
      </c>
      <c r="AB46" s="55">
        <f ca="1">OFFSET(INDIRECT("Listening!"&amp;ADDRESS(2*ROW()-13,COLUMN())),0,0)</f>
        <v>0</v>
      </c>
      <c r="AC46" s="55">
        <f ca="1">OFFSET(INDIRECT("Listening!"&amp;ADDRESS(2*ROW()-13,COLUMN())),0,0)</f>
        <v>0</v>
      </c>
      <c r="AD46" s="55">
        <f ca="1">OFFSET(INDIRECT("Listening!"&amp;ADDRESS(2*ROW()-13,COLUMN())),0,0)</f>
        <v>0</v>
      </c>
      <c r="AE46" s="55">
        <f ca="1">OFFSET(INDIRECT("Listening!"&amp;ADDRESS(2*ROW()-13,COLUMN())),0,0)</f>
        <v>0</v>
      </c>
      <c r="AF46" s="55">
        <f ca="1">OFFSET(INDIRECT("Listening!"&amp;ADDRESS(2*ROW()-13,COLUMN())),0,0)</f>
        <v>1</v>
      </c>
      <c r="AG46" s="56">
        <f ca="1">OFFSET(INDIRECT("Listening!"&amp;ADDRESS(2*ROW()-13,COLUMN())),0,0)</f>
        <v>0</v>
      </c>
      <c r="AH46" s="1"/>
      <c r="AI46" s="1"/>
    </row>
    <row r="47" ht="14.25">
      <c r="A47" s="20">
        <v>21</v>
      </c>
      <c r="B47" s="28"/>
      <c r="C47" s="29"/>
      <c r="D47" s="68"/>
      <c r="E47" s="68"/>
      <c r="F47" s="33"/>
      <c r="G47" s="68"/>
      <c r="H47" s="32"/>
      <c r="I47" s="74"/>
      <c r="J47" s="35"/>
      <c r="K47" s="74"/>
      <c r="L47" s="35"/>
      <c r="M47" s="38"/>
      <c r="N47" s="39"/>
      <c r="O47" s="73"/>
      <c r="P47" s="68"/>
      <c r="Q47" s="68"/>
      <c r="R47" s="68"/>
      <c r="S47" s="68"/>
      <c r="T47" s="68"/>
      <c r="U47" s="68"/>
      <c r="V47" s="68"/>
      <c r="W47" s="68"/>
      <c r="X47" s="68"/>
      <c r="Y47" s="33"/>
      <c r="Z47" s="15"/>
      <c r="AG47" s="16"/>
    </row>
    <row r="48" ht="14.25">
      <c r="A48" s="20"/>
      <c r="B48" s="43"/>
      <c r="C48" s="44"/>
      <c r="D48" s="76"/>
      <c r="E48" s="77"/>
      <c r="F48" s="78"/>
      <c r="G48" s="76"/>
      <c r="H48" s="78"/>
      <c r="I48" s="51"/>
      <c r="J48" s="49"/>
      <c r="K48" s="51"/>
      <c r="L48" s="49"/>
      <c r="M48" s="51"/>
      <c r="N48" s="49"/>
      <c r="O48" s="73"/>
      <c r="P48" s="68"/>
      <c r="Q48" s="68"/>
      <c r="R48" s="68"/>
      <c r="S48" s="68"/>
      <c r="T48" s="68"/>
      <c r="U48" s="68"/>
      <c r="V48" s="68"/>
      <c r="W48" s="68"/>
      <c r="X48" s="68"/>
      <c r="Y48" s="33"/>
      <c r="Z48" s="15"/>
      <c r="AG48" s="16"/>
    </row>
    <row r="49" ht="14.25">
      <c r="A49" s="20">
        <v>22</v>
      </c>
      <c r="B49" s="28"/>
      <c r="C49" s="29"/>
      <c r="D49" s="68"/>
      <c r="E49" s="68"/>
      <c r="F49" s="33"/>
      <c r="G49" s="68"/>
      <c r="H49" s="32"/>
      <c r="I49" s="34"/>
      <c r="J49" s="35"/>
      <c r="K49" s="74"/>
      <c r="L49" s="35"/>
      <c r="M49" s="38"/>
      <c r="N49" s="39"/>
      <c r="O49" s="73"/>
      <c r="P49" s="68"/>
      <c r="Q49" s="68"/>
      <c r="R49" s="68"/>
      <c r="S49" s="68"/>
      <c r="T49" s="68"/>
      <c r="U49" s="68"/>
      <c r="V49" s="68"/>
      <c r="W49" s="68"/>
      <c r="X49" s="68"/>
      <c r="Y49" s="33"/>
      <c r="Z49" s="15"/>
      <c r="AG49" s="16"/>
    </row>
    <row r="50" ht="14.25">
      <c r="A50" s="20"/>
      <c r="B50" s="43"/>
      <c r="C50" s="44"/>
      <c r="D50" s="76"/>
      <c r="E50" s="77"/>
      <c r="F50" s="78"/>
      <c r="G50" s="76"/>
      <c r="H50" s="78"/>
      <c r="I50" s="51"/>
      <c r="J50" s="49"/>
      <c r="K50" s="51"/>
      <c r="L50" s="49"/>
      <c r="M50" s="51"/>
      <c r="N50" s="49"/>
      <c r="O50" s="73"/>
      <c r="P50" s="68"/>
      <c r="Q50" s="68"/>
      <c r="R50" s="68"/>
      <c r="S50" s="68"/>
      <c r="T50" s="68"/>
      <c r="U50" s="68"/>
      <c r="V50" s="68"/>
      <c r="W50" s="68"/>
      <c r="X50" s="68"/>
      <c r="Y50" s="33"/>
      <c r="Z50" s="15"/>
      <c r="AG50" s="16"/>
    </row>
    <row r="51" ht="14.25">
      <c r="A51" s="20">
        <v>23</v>
      </c>
      <c r="B51" s="28"/>
      <c r="C51" s="29"/>
      <c r="D51" s="68"/>
      <c r="E51" s="68"/>
      <c r="F51" s="33"/>
      <c r="G51" s="68"/>
      <c r="H51" s="32"/>
      <c r="I51" s="34"/>
      <c r="J51" s="35"/>
      <c r="K51" s="74"/>
      <c r="L51" s="35"/>
      <c r="M51" s="38"/>
      <c r="N51" s="39"/>
      <c r="O51" s="73"/>
      <c r="P51" s="68"/>
      <c r="Q51" s="68"/>
      <c r="R51" s="68"/>
      <c r="S51" s="68"/>
      <c r="T51" s="68"/>
      <c r="U51" s="68"/>
      <c r="V51" s="68"/>
      <c r="W51" s="68"/>
      <c r="X51" s="68"/>
      <c r="Y51" s="33"/>
      <c r="Z51" s="15"/>
      <c r="AG51" s="16"/>
    </row>
    <row r="52" ht="14.25">
      <c r="A52" s="20"/>
      <c r="B52" s="43"/>
      <c r="C52" s="44"/>
      <c r="D52" s="76"/>
      <c r="E52" s="77"/>
      <c r="F52" s="78"/>
      <c r="G52" s="76"/>
      <c r="H52" s="78"/>
      <c r="I52" s="51"/>
      <c r="J52" s="49"/>
      <c r="K52" s="51"/>
      <c r="L52" s="49"/>
      <c r="M52" s="51"/>
      <c r="N52" s="49"/>
      <c r="O52" s="73"/>
      <c r="P52" s="68"/>
      <c r="Q52" s="68"/>
      <c r="R52" s="68"/>
      <c r="S52" s="68"/>
      <c r="T52" s="68"/>
      <c r="U52" s="68"/>
      <c r="V52" s="68"/>
      <c r="W52" s="68"/>
      <c r="X52" s="68"/>
      <c r="Y52" s="33"/>
      <c r="Z52" s="15"/>
      <c r="AG52" s="16"/>
    </row>
    <row r="53" ht="14.25">
      <c r="A53" s="20">
        <v>24</v>
      </c>
      <c r="B53" s="28"/>
      <c r="C53" s="29"/>
      <c r="D53" s="68"/>
      <c r="E53" s="68"/>
      <c r="F53" s="33"/>
      <c r="G53" s="68"/>
      <c r="H53" s="32"/>
      <c r="I53" s="34"/>
      <c r="J53" s="35"/>
      <c r="K53" s="74"/>
      <c r="L53" s="35"/>
      <c r="M53" s="38"/>
      <c r="N53" s="39"/>
      <c r="O53" s="73"/>
      <c r="P53" s="68"/>
      <c r="Q53" s="68"/>
      <c r="R53" s="68"/>
      <c r="S53" s="68"/>
      <c r="T53" s="68"/>
      <c r="U53" s="68"/>
      <c r="V53" s="68"/>
      <c r="W53" s="68"/>
      <c r="X53" s="68"/>
      <c r="Y53" s="33"/>
      <c r="Z53" s="15"/>
      <c r="AG53" s="16"/>
    </row>
    <row r="54" ht="14.25">
      <c r="A54" s="20"/>
      <c r="B54" s="43"/>
      <c r="C54" s="44"/>
      <c r="D54" s="76"/>
      <c r="E54" s="77"/>
      <c r="F54" s="78"/>
      <c r="G54" s="76"/>
      <c r="H54" s="78"/>
      <c r="I54" s="51"/>
      <c r="J54" s="49"/>
      <c r="K54" s="51"/>
      <c r="L54" s="49"/>
      <c r="M54" s="51"/>
      <c r="N54" s="49"/>
      <c r="O54" s="73"/>
      <c r="P54" s="68"/>
      <c r="Q54" s="68"/>
      <c r="R54" s="68"/>
      <c r="S54" s="68"/>
      <c r="T54" s="68"/>
      <c r="U54" s="68"/>
      <c r="V54" s="68"/>
      <c r="W54" s="68"/>
      <c r="X54" s="68"/>
      <c r="Y54" s="33"/>
      <c r="Z54" s="15"/>
      <c r="AG54" s="16"/>
    </row>
    <row r="55" ht="14.25">
      <c r="A55" s="20">
        <v>25</v>
      </c>
      <c r="B55" s="79"/>
      <c r="C55" s="79"/>
      <c r="D55" s="68"/>
      <c r="E55" s="68"/>
      <c r="F55" s="33"/>
      <c r="G55" s="68"/>
      <c r="H55" s="32"/>
      <c r="I55" s="34"/>
      <c r="J55" s="35"/>
      <c r="K55" s="74"/>
      <c r="L55" s="35"/>
      <c r="M55" s="38"/>
      <c r="N55" s="39"/>
      <c r="O55" s="73"/>
      <c r="P55" s="68"/>
      <c r="Q55" s="68"/>
      <c r="R55" s="68"/>
      <c r="S55" s="68"/>
      <c r="T55" s="68"/>
      <c r="U55" s="68"/>
      <c r="V55" s="68"/>
      <c r="W55" s="68"/>
      <c r="X55" s="68"/>
      <c r="Y55" s="33"/>
      <c r="Z55" s="15"/>
      <c r="AG55" s="16"/>
    </row>
    <row r="56" ht="14.25">
      <c r="A56" s="20"/>
      <c r="B56" s="80"/>
      <c r="C56" s="80"/>
      <c r="D56" s="76"/>
      <c r="E56" s="77"/>
      <c r="F56" s="78"/>
      <c r="G56" s="76"/>
      <c r="H56" s="78"/>
      <c r="I56" s="51"/>
      <c r="J56" s="49"/>
      <c r="K56" s="51"/>
      <c r="L56" s="49"/>
      <c r="M56" s="51"/>
      <c r="N56" s="49"/>
      <c r="O56" s="73"/>
      <c r="P56" s="68"/>
      <c r="Q56" s="68"/>
      <c r="R56" s="68"/>
      <c r="S56" s="68"/>
      <c r="T56" s="68"/>
      <c r="U56" s="68"/>
      <c r="V56" s="68"/>
      <c r="W56" s="68"/>
      <c r="X56" s="68"/>
      <c r="Y56" s="33"/>
      <c r="Z56" s="15"/>
      <c r="AG56" s="16"/>
    </row>
    <row r="57" ht="14.25">
      <c r="A57" s="20">
        <v>26</v>
      </c>
      <c r="B57" s="79"/>
      <c r="C57" s="79"/>
      <c r="D57" s="68"/>
      <c r="E57" s="68"/>
      <c r="F57" s="33"/>
      <c r="G57" s="68"/>
      <c r="H57" s="32"/>
      <c r="I57" s="34"/>
      <c r="J57" s="35"/>
      <c r="K57" s="74"/>
      <c r="L57" s="35"/>
      <c r="M57" s="38"/>
      <c r="N57" s="39"/>
      <c r="O57" s="73"/>
      <c r="P57" s="68"/>
      <c r="Q57" s="68"/>
      <c r="R57" s="68"/>
      <c r="S57" s="68"/>
      <c r="T57" s="68"/>
      <c r="U57" s="68"/>
      <c r="V57" s="68"/>
      <c r="W57" s="68"/>
      <c r="X57" s="68"/>
      <c r="Y57" s="33"/>
      <c r="Z57" s="15"/>
      <c r="AG57" s="16"/>
    </row>
    <row r="58" ht="14.25">
      <c r="A58" s="20"/>
      <c r="B58" s="80"/>
      <c r="C58" s="80"/>
      <c r="D58" s="76"/>
      <c r="E58" s="77"/>
      <c r="F58" s="78"/>
      <c r="G58" s="76"/>
      <c r="H58" s="78"/>
      <c r="I58" s="51"/>
      <c r="J58" s="49"/>
      <c r="K58" s="51"/>
      <c r="L58" s="49"/>
      <c r="M58" s="51"/>
      <c r="N58" s="49"/>
      <c r="O58" s="73"/>
      <c r="P58" s="68"/>
      <c r="Q58" s="68"/>
      <c r="R58" s="68"/>
      <c r="S58" s="68"/>
      <c r="T58" s="68"/>
      <c r="U58" s="68"/>
      <c r="V58" s="68"/>
      <c r="W58" s="68"/>
      <c r="X58" s="68"/>
      <c r="Y58" s="33"/>
      <c r="Z58" s="15"/>
      <c r="AG58" s="16"/>
    </row>
    <row r="59" ht="14.25">
      <c r="A59" s="20">
        <v>27</v>
      </c>
      <c r="B59" s="79"/>
      <c r="C59" s="79"/>
      <c r="D59" s="68"/>
      <c r="E59" s="68"/>
      <c r="F59" s="33"/>
      <c r="G59" s="68"/>
      <c r="H59" s="32"/>
      <c r="I59" s="34"/>
      <c r="J59" s="35"/>
      <c r="K59" s="74"/>
      <c r="L59" s="35"/>
      <c r="M59" s="38"/>
      <c r="N59" s="39"/>
      <c r="O59" s="73"/>
      <c r="P59" s="68"/>
      <c r="Q59" s="68"/>
      <c r="R59" s="68"/>
      <c r="S59" s="68"/>
      <c r="T59" s="68"/>
      <c r="U59" s="68"/>
      <c r="V59" s="68"/>
      <c r="W59" s="68"/>
      <c r="X59" s="68"/>
      <c r="Y59" s="33"/>
      <c r="Z59" s="15"/>
      <c r="AG59" s="16"/>
    </row>
    <row r="60" ht="14.25">
      <c r="A60" s="20"/>
      <c r="B60" s="80"/>
      <c r="C60" s="80"/>
      <c r="D60" s="76"/>
      <c r="E60" s="77"/>
      <c r="F60" s="78"/>
      <c r="G60" s="76"/>
      <c r="H60" s="78"/>
      <c r="I60" s="51"/>
      <c r="J60" s="49"/>
      <c r="K60" s="51"/>
      <c r="L60" s="49"/>
      <c r="M60" s="51"/>
      <c r="N60" s="49"/>
      <c r="O60" s="73"/>
      <c r="P60" s="68"/>
      <c r="Q60" s="68"/>
      <c r="R60" s="68"/>
      <c r="S60" s="68"/>
      <c r="T60" s="68"/>
      <c r="U60" s="68"/>
      <c r="V60" s="68"/>
      <c r="W60" s="68"/>
      <c r="X60" s="68"/>
      <c r="Y60" s="33"/>
      <c r="Z60" s="15"/>
      <c r="AG60" s="16"/>
    </row>
    <row r="61" ht="14.25">
      <c r="A61" s="20">
        <v>28</v>
      </c>
      <c r="B61" s="79"/>
      <c r="C61" s="79"/>
      <c r="D61" s="68"/>
      <c r="E61" s="68"/>
      <c r="F61" s="33"/>
      <c r="G61" s="68"/>
      <c r="H61" s="32"/>
      <c r="I61" s="34"/>
      <c r="J61" s="35"/>
      <c r="K61" s="74"/>
      <c r="L61" s="35"/>
      <c r="M61" s="38"/>
      <c r="N61" s="39"/>
      <c r="O61" s="73"/>
      <c r="P61" s="68"/>
      <c r="Q61" s="68"/>
      <c r="R61" s="68"/>
      <c r="S61" s="68"/>
      <c r="T61" s="68"/>
      <c r="U61" s="68"/>
      <c r="V61" s="68"/>
      <c r="W61" s="68"/>
      <c r="X61" s="68"/>
      <c r="Y61" s="33"/>
      <c r="Z61" s="15"/>
      <c r="AG61" s="16"/>
    </row>
    <row r="62" ht="14.25">
      <c r="A62" s="20"/>
      <c r="B62" s="80"/>
      <c r="C62" s="80"/>
      <c r="D62" s="76"/>
      <c r="E62" s="77"/>
      <c r="F62" s="78"/>
      <c r="G62" s="76"/>
      <c r="H62" s="78"/>
      <c r="I62" s="51"/>
      <c r="J62" s="49"/>
      <c r="K62" s="51"/>
      <c r="L62" s="49"/>
      <c r="M62" s="51"/>
      <c r="N62" s="49"/>
      <c r="O62" s="73"/>
      <c r="P62" s="68"/>
      <c r="Q62" s="68"/>
      <c r="R62" s="68"/>
      <c r="S62" s="68"/>
      <c r="T62" s="68"/>
      <c r="U62" s="68"/>
      <c r="V62" s="68"/>
      <c r="W62" s="68"/>
      <c r="X62" s="68"/>
      <c r="Y62" s="33"/>
      <c r="Z62" s="15"/>
      <c r="AG62" s="16"/>
    </row>
    <row r="63" ht="14.25">
      <c r="A63" s="20">
        <v>29</v>
      </c>
      <c r="B63" s="79"/>
      <c r="C63" s="79"/>
      <c r="D63" s="68"/>
      <c r="E63" s="68"/>
      <c r="F63" s="33"/>
      <c r="G63" s="68"/>
      <c r="H63" s="32"/>
      <c r="I63" s="34"/>
      <c r="J63" s="35"/>
      <c r="K63" s="74"/>
      <c r="L63" s="35"/>
      <c r="M63" s="38"/>
      <c r="N63" s="39"/>
      <c r="O63" s="73"/>
      <c r="P63" s="68"/>
      <c r="Q63" s="68"/>
      <c r="R63" s="68"/>
      <c r="S63" s="68"/>
      <c r="T63" s="68"/>
      <c r="U63" s="68"/>
      <c r="V63" s="68"/>
      <c r="W63" s="68"/>
      <c r="X63" s="68"/>
      <c r="Y63" s="33"/>
      <c r="Z63" s="15"/>
      <c r="AG63" s="16"/>
    </row>
    <row r="64" ht="14.25">
      <c r="A64" s="20"/>
      <c r="B64" s="80"/>
      <c r="C64" s="80"/>
      <c r="D64" s="76"/>
      <c r="E64" s="77"/>
      <c r="F64" s="78"/>
      <c r="G64" s="76"/>
      <c r="H64" s="78"/>
      <c r="I64" s="51"/>
      <c r="J64" s="49"/>
      <c r="K64" s="51"/>
      <c r="L64" s="49"/>
      <c r="M64" s="51"/>
      <c r="N64" s="49"/>
      <c r="O64" s="73"/>
      <c r="P64" s="68"/>
      <c r="Q64" s="68"/>
      <c r="R64" s="68"/>
      <c r="S64" s="68"/>
      <c r="T64" s="68"/>
      <c r="U64" s="68"/>
      <c r="V64" s="68"/>
      <c r="W64" s="68"/>
      <c r="X64" s="68"/>
      <c r="Y64" s="33"/>
      <c r="Z64" s="15"/>
      <c r="AG64" s="16"/>
    </row>
    <row r="65" ht="14.25">
      <c r="A65" s="20">
        <v>30</v>
      </c>
      <c r="B65" s="79"/>
      <c r="C65" s="79"/>
      <c r="D65" s="68"/>
      <c r="E65" s="68"/>
      <c r="F65" s="33"/>
      <c r="G65" s="68"/>
      <c r="H65" s="32"/>
      <c r="I65" s="34"/>
      <c r="J65" s="35"/>
      <c r="K65" s="74"/>
      <c r="L65" s="35"/>
      <c r="M65" s="38"/>
      <c r="N65" s="39"/>
      <c r="O65" s="73"/>
      <c r="P65" s="68"/>
      <c r="Q65" s="68"/>
      <c r="R65" s="68"/>
      <c r="S65" s="68"/>
      <c r="T65" s="68"/>
      <c r="U65" s="68"/>
      <c r="V65" s="68"/>
      <c r="W65" s="68"/>
      <c r="X65" s="68"/>
      <c r="Y65" s="33"/>
      <c r="Z65" s="15"/>
      <c r="AG65" s="16"/>
    </row>
    <row r="66" ht="14.25">
      <c r="A66" s="20"/>
      <c r="B66" s="80"/>
      <c r="C66" s="80"/>
      <c r="D66" s="76"/>
      <c r="E66" s="77"/>
      <c r="F66" s="78"/>
      <c r="G66" s="76"/>
      <c r="H66" s="78"/>
      <c r="I66" s="51"/>
      <c r="J66" s="49"/>
      <c r="K66" s="51"/>
      <c r="L66" s="49"/>
      <c r="M66" s="51"/>
      <c r="N66" s="49"/>
      <c r="O66" s="73"/>
      <c r="P66" s="68"/>
      <c r="Q66" s="68"/>
      <c r="R66" s="68"/>
      <c r="S66" s="68"/>
      <c r="T66" s="68"/>
      <c r="U66" s="68"/>
      <c r="V66" s="68"/>
      <c r="W66" s="68"/>
      <c r="X66" s="68"/>
      <c r="Y66" s="33"/>
      <c r="Z66" s="15"/>
      <c r="AG66" s="16"/>
    </row>
    <row r="67" ht="14.25">
      <c r="A67" s="20">
        <v>31</v>
      </c>
      <c r="B67" s="79"/>
      <c r="C67" s="79"/>
      <c r="D67" s="68"/>
      <c r="E67" s="68"/>
      <c r="F67" s="33"/>
      <c r="G67" s="68"/>
      <c r="H67" s="32"/>
      <c r="I67" s="74"/>
      <c r="J67" s="35"/>
      <c r="K67" s="81"/>
      <c r="L67" s="35"/>
      <c r="M67" s="38"/>
      <c r="N67" s="39"/>
      <c r="O67" s="73"/>
      <c r="P67" s="68"/>
      <c r="Q67" s="68"/>
      <c r="R67" s="68"/>
      <c r="S67" s="68"/>
      <c r="T67" s="68"/>
      <c r="U67" s="68"/>
      <c r="V67" s="68"/>
      <c r="W67" s="68"/>
      <c r="X67" s="68"/>
      <c r="Y67" s="33"/>
      <c r="Z67" s="15"/>
      <c r="AG67" s="16"/>
    </row>
    <row r="68" ht="14.25">
      <c r="A68" s="20"/>
      <c r="B68" s="80"/>
      <c r="C68" s="80"/>
      <c r="D68" s="76"/>
      <c r="E68" s="77"/>
      <c r="F68" s="78"/>
      <c r="G68" s="76"/>
      <c r="H68" s="78"/>
      <c r="I68" s="51"/>
      <c r="J68" s="49"/>
      <c r="K68" s="51"/>
      <c r="L68" s="49"/>
      <c r="M68" s="51"/>
      <c r="N68" s="49"/>
      <c r="O68" s="73"/>
      <c r="P68" s="68"/>
      <c r="Q68" s="68"/>
      <c r="R68" s="68"/>
      <c r="S68" s="68"/>
      <c r="T68" s="68"/>
      <c r="U68" s="68"/>
      <c r="V68" s="68"/>
      <c r="W68" s="68"/>
      <c r="X68" s="68"/>
      <c r="Y68" s="33"/>
      <c r="Z68" s="15"/>
      <c r="AG68" s="16"/>
    </row>
    <row r="69" ht="14.25">
      <c r="A69" s="20">
        <v>32</v>
      </c>
      <c r="B69" s="79"/>
      <c r="C69" s="79"/>
      <c r="D69" s="68"/>
      <c r="E69" s="68"/>
      <c r="F69" s="33"/>
      <c r="G69" s="68"/>
      <c r="H69" s="32"/>
      <c r="I69" s="34"/>
      <c r="J69" s="35"/>
      <c r="K69" s="74"/>
      <c r="L69" s="35"/>
      <c r="M69" s="38"/>
      <c r="N69" s="39"/>
      <c r="O69" s="73"/>
      <c r="P69" s="68"/>
      <c r="Q69" s="68"/>
      <c r="R69" s="68"/>
      <c r="S69" s="68"/>
      <c r="T69" s="68"/>
      <c r="U69" s="68"/>
      <c r="V69" s="68"/>
      <c r="W69" s="68"/>
      <c r="X69" s="68"/>
      <c r="Y69" s="33"/>
      <c r="Z69" s="15"/>
      <c r="AG69" s="16"/>
    </row>
    <row r="70" ht="14.25">
      <c r="A70" s="20"/>
      <c r="B70" s="80"/>
      <c r="C70" s="80"/>
      <c r="D70" s="76"/>
      <c r="E70" s="77"/>
      <c r="F70" s="78"/>
      <c r="G70" s="76"/>
      <c r="H70" s="78"/>
      <c r="I70" s="51"/>
      <c r="J70" s="49"/>
      <c r="K70" s="51"/>
      <c r="L70" s="49"/>
      <c r="M70" s="51"/>
      <c r="N70" s="49"/>
      <c r="O70" s="73"/>
      <c r="P70" s="68"/>
      <c r="Q70" s="68"/>
      <c r="R70" s="68"/>
      <c r="S70" s="68"/>
      <c r="T70" s="68"/>
      <c r="U70" s="68"/>
      <c r="V70" s="68"/>
      <c r="W70" s="68"/>
      <c r="X70" s="68"/>
      <c r="Y70" s="33"/>
      <c r="Z70" s="15"/>
      <c r="AG70" s="16"/>
    </row>
    <row r="71" ht="14.25">
      <c r="A71" s="20">
        <v>33</v>
      </c>
      <c r="B71" s="79"/>
      <c r="C71" s="79"/>
      <c r="D71" s="68"/>
      <c r="E71" s="68"/>
      <c r="F71" s="33"/>
      <c r="G71" s="68"/>
      <c r="H71" s="32"/>
      <c r="I71" s="74"/>
      <c r="J71" s="35"/>
      <c r="K71" s="74"/>
      <c r="L71" s="35"/>
      <c r="M71" s="38"/>
      <c r="N71" s="39"/>
      <c r="O71" s="73"/>
      <c r="P71" s="68"/>
      <c r="Q71" s="68"/>
      <c r="R71" s="68"/>
      <c r="S71" s="68"/>
      <c r="T71" s="68"/>
      <c r="U71" s="68"/>
      <c r="V71" s="68"/>
      <c r="W71" s="68"/>
      <c r="X71" s="68"/>
      <c r="Y71" s="33"/>
      <c r="Z71" s="15"/>
      <c r="AG71" s="16"/>
    </row>
    <row r="72" ht="14.25">
      <c r="A72" s="20"/>
      <c r="B72" s="80"/>
      <c r="C72" s="80"/>
      <c r="D72" s="76"/>
      <c r="E72" s="77"/>
      <c r="F72" s="78"/>
      <c r="G72" s="76"/>
      <c r="H72" s="78"/>
      <c r="I72" s="51"/>
      <c r="J72" s="49"/>
      <c r="K72" s="51"/>
      <c r="L72" s="49"/>
      <c r="M72" s="51"/>
      <c r="N72" s="49"/>
      <c r="O72" s="73"/>
      <c r="P72" s="68"/>
      <c r="Q72" s="68"/>
      <c r="R72" s="68"/>
      <c r="S72" s="68"/>
      <c r="T72" s="68"/>
      <c r="U72" s="68"/>
      <c r="V72" s="68"/>
      <c r="W72" s="68"/>
      <c r="X72" s="68"/>
      <c r="Y72" s="33"/>
      <c r="Z72" s="15"/>
      <c r="AG72" s="16"/>
    </row>
    <row r="73" ht="14.25">
      <c r="A73" s="20">
        <v>34</v>
      </c>
      <c r="B73" s="79"/>
      <c r="C73" s="79"/>
      <c r="D73" s="68"/>
      <c r="E73" s="68"/>
      <c r="F73" s="33"/>
      <c r="G73" s="68"/>
      <c r="H73" s="32"/>
      <c r="I73" s="34"/>
      <c r="J73" s="35"/>
      <c r="K73" s="74"/>
      <c r="L73" s="35"/>
      <c r="M73" s="38"/>
      <c r="N73" s="39"/>
      <c r="O73" s="73"/>
      <c r="P73" s="68"/>
      <c r="Q73" s="68"/>
      <c r="R73" s="68"/>
      <c r="S73" s="68"/>
      <c r="T73" s="68"/>
      <c r="U73" s="68"/>
      <c r="V73" s="68"/>
      <c r="W73" s="68"/>
      <c r="X73" s="68"/>
      <c r="Y73" s="33"/>
      <c r="Z73" s="15"/>
      <c r="AG73" s="16"/>
    </row>
    <row r="74" ht="14.25">
      <c r="A74" s="20"/>
      <c r="B74" s="80"/>
      <c r="C74" s="80"/>
      <c r="D74" s="76"/>
      <c r="E74" s="77"/>
      <c r="F74" s="78"/>
      <c r="G74" s="76"/>
      <c r="H74" s="78"/>
      <c r="I74" s="51"/>
      <c r="J74" s="49"/>
      <c r="K74" s="51"/>
      <c r="L74" s="49"/>
      <c r="M74" s="51"/>
      <c r="N74" s="49"/>
      <c r="O74" s="73"/>
      <c r="P74" s="68"/>
      <c r="Q74" s="68"/>
      <c r="R74" s="68"/>
      <c r="S74" s="68"/>
      <c r="T74" s="68"/>
      <c r="U74" s="68"/>
      <c r="V74" s="68"/>
      <c r="W74" s="68"/>
      <c r="X74" s="68"/>
      <c r="Y74" s="33"/>
      <c r="Z74" s="15"/>
      <c r="AG74" s="16"/>
    </row>
    <row r="75" ht="14.25">
      <c r="A75" s="20">
        <v>35</v>
      </c>
      <c r="B75" s="79"/>
      <c r="C75" s="79"/>
      <c r="D75" s="68"/>
      <c r="E75" s="68"/>
      <c r="F75" s="33"/>
      <c r="G75" s="68"/>
      <c r="H75" s="32"/>
      <c r="I75" s="34"/>
      <c r="J75" s="35"/>
      <c r="K75" s="74"/>
      <c r="L75" s="35"/>
      <c r="M75" s="38"/>
      <c r="N75" s="39"/>
      <c r="O75" s="73"/>
      <c r="P75" s="68"/>
      <c r="Q75" s="68"/>
      <c r="R75" s="68"/>
      <c r="S75" s="68"/>
      <c r="T75" s="68"/>
      <c r="U75" s="68"/>
      <c r="V75" s="68"/>
      <c r="W75" s="68"/>
      <c r="X75" s="68"/>
      <c r="Y75" s="33"/>
      <c r="Z75" s="15"/>
      <c r="AG75" s="16"/>
    </row>
    <row r="76" ht="14.25">
      <c r="A76" s="20"/>
      <c r="B76" s="80"/>
      <c r="C76" s="80"/>
      <c r="D76" s="76"/>
      <c r="E76" s="77"/>
      <c r="F76" s="78"/>
      <c r="G76" s="76"/>
      <c r="H76" s="78"/>
      <c r="I76" s="51"/>
      <c r="J76" s="49"/>
      <c r="K76" s="51"/>
      <c r="L76" s="49"/>
      <c r="M76" s="51"/>
      <c r="N76" s="49"/>
      <c r="O76" s="73"/>
      <c r="P76" s="68"/>
      <c r="Q76" s="68"/>
      <c r="R76" s="68"/>
      <c r="S76" s="68"/>
      <c r="T76" s="68"/>
      <c r="U76" s="68"/>
      <c r="V76" s="68"/>
      <c r="W76" s="68"/>
      <c r="X76" s="68"/>
      <c r="Y76" s="33"/>
      <c r="Z76" s="15"/>
      <c r="AG76" s="16"/>
    </row>
    <row r="77" ht="14.25">
      <c r="A77" s="20">
        <v>36</v>
      </c>
      <c r="B77" s="79"/>
      <c r="C77" s="79"/>
      <c r="D77" s="68"/>
      <c r="E77" s="68"/>
      <c r="F77" s="33"/>
      <c r="G77" s="68"/>
      <c r="H77" s="32"/>
      <c r="I77" s="34"/>
      <c r="J77" s="35"/>
      <c r="K77" s="74"/>
      <c r="L77" s="35"/>
      <c r="M77" s="38"/>
      <c r="N77" s="39"/>
      <c r="O77" s="73"/>
      <c r="P77" s="68"/>
      <c r="Q77" s="68"/>
      <c r="R77" s="68"/>
      <c r="S77" s="68"/>
      <c r="T77" s="68"/>
      <c r="U77" s="68"/>
      <c r="V77" s="68"/>
      <c r="W77" s="68"/>
      <c r="X77" s="68"/>
      <c r="Y77" s="33"/>
      <c r="Z77" s="15"/>
      <c r="AG77" s="16"/>
    </row>
    <row r="78" ht="14.25">
      <c r="A78" s="20"/>
      <c r="B78" s="80"/>
      <c r="C78" s="80"/>
      <c r="D78" s="76"/>
      <c r="E78" s="77"/>
      <c r="F78" s="78"/>
      <c r="G78" s="76"/>
      <c r="H78" s="78"/>
      <c r="I78" s="51"/>
      <c r="J78" s="49"/>
      <c r="K78" s="51"/>
      <c r="L78" s="49"/>
      <c r="M78" s="51"/>
      <c r="N78" s="49"/>
      <c r="O78" s="73"/>
      <c r="P78" s="68"/>
      <c r="Q78" s="68"/>
      <c r="R78" s="68"/>
      <c r="S78" s="68"/>
      <c r="T78" s="68"/>
      <c r="U78" s="68"/>
      <c r="V78" s="68"/>
      <c r="W78" s="68"/>
      <c r="X78" s="68"/>
      <c r="Y78" s="33"/>
      <c r="Z78" s="15"/>
      <c r="AG78" s="16"/>
    </row>
    <row r="79" ht="14.25">
      <c r="A79" s="20">
        <v>37</v>
      </c>
      <c r="B79" s="79"/>
      <c r="C79" s="79"/>
      <c r="D79" s="68"/>
      <c r="E79" s="68"/>
      <c r="F79" s="33"/>
      <c r="G79" s="68"/>
      <c r="H79" s="32"/>
      <c r="I79" s="34"/>
      <c r="J79" s="35"/>
      <c r="K79" s="74"/>
      <c r="L79" s="35"/>
      <c r="M79" s="38"/>
      <c r="N79" s="39"/>
      <c r="O79" s="73"/>
      <c r="P79" s="68"/>
      <c r="Q79" s="68"/>
      <c r="R79" s="68"/>
      <c r="S79" s="68"/>
      <c r="T79" s="68"/>
      <c r="U79" s="68"/>
      <c r="V79" s="68"/>
      <c r="W79" s="68"/>
      <c r="X79" s="68"/>
      <c r="Y79" s="33"/>
      <c r="Z79" s="15"/>
      <c r="AG79" s="16"/>
    </row>
    <row r="80" ht="14.25">
      <c r="A80" s="20"/>
      <c r="B80" s="80"/>
      <c r="C80" s="80"/>
      <c r="D80" s="76"/>
      <c r="E80" s="77"/>
      <c r="F80" s="78"/>
      <c r="G80" s="76"/>
      <c r="H80" s="78"/>
      <c r="I80" s="51"/>
      <c r="J80" s="49"/>
      <c r="K80" s="51"/>
      <c r="L80" s="49"/>
      <c r="M80" s="51"/>
      <c r="N80" s="49"/>
      <c r="O80" s="73"/>
      <c r="P80" s="68"/>
      <c r="Q80" s="68"/>
      <c r="R80" s="68"/>
      <c r="S80" s="68"/>
      <c r="T80" s="68"/>
      <c r="U80" s="68"/>
      <c r="V80" s="68"/>
      <c r="W80" s="68"/>
      <c r="X80" s="68"/>
      <c r="Y80" s="33"/>
      <c r="Z80" s="15"/>
      <c r="AG80" s="16"/>
    </row>
    <row r="81" ht="14.25">
      <c r="A81" s="20">
        <v>38</v>
      </c>
      <c r="B81" s="79"/>
      <c r="C81" s="79"/>
      <c r="D81" s="68"/>
      <c r="E81" s="68"/>
      <c r="F81" s="33"/>
      <c r="G81" s="68"/>
      <c r="H81" s="32"/>
      <c r="I81" s="34"/>
      <c r="J81" s="35"/>
      <c r="K81" s="74"/>
      <c r="L81" s="35"/>
      <c r="M81" s="38"/>
      <c r="N81" s="39"/>
      <c r="O81" s="73"/>
      <c r="P81" s="68"/>
      <c r="Q81" s="68"/>
      <c r="R81" s="68"/>
      <c r="S81" s="68"/>
      <c r="T81" s="68"/>
      <c r="U81" s="68"/>
      <c r="V81" s="68"/>
      <c r="W81" s="68"/>
      <c r="X81" s="68"/>
      <c r="Y81" s="33"/>
      <c r="Z81" s="15"/>
      <c r="AG81" s="16"/>
    </row>
    <row r="82" ht="14.25">
      <c r="A82" s="20"/>
      <c r="B82" s="80"/>
      <c r="C82" s="80"/>
      <c r="D82" s="76"/>
      <c r="E82" s="77"/>
      <c r="F82" s="78"/>
      <c r="G82" s="76"/>
      <c r="H82" s="78"/>
      <c r="I82" s="51"/>
      <c r="J82" s="49"/>
      <c r="K82" s="51"/>
      <c r="L82" s="49"/>
      <c r="M82" s="51"/>
      <c r="N82" s="49"/>
      <c r="O82" s="73"/>
      <c r="P82" s="68"/>
      <c r="Q82" s="68"/>
      <c r="R82" s="68"/>
      <c r="S82" s="68"/>
      <c r="T82" s="68"/>
      <c r="U82" s="68"/>
      <c r="V82" s="68"/>
      <c r="W82" s="68"/>
      <c r="X82" s="68"/>
      <c r="Y82" s="33"/>
      <c r="Z82" s="15"/>
      <c r="AG82" s="16"/>
    </row>
    <row r="83" ht="14.25">
      <c r="A83" s="20">
        <v>39</v>
      </c>
      <c r="B83" s="79"/>
      <c r="C83" s="79"/>
      <c r="D83" s="68"/>
      <c r="E83" s="68"/>
      <c r="F83" s="33"/>
      <c r="G83" s="68"/>
      <c r="H83" s="32"/>
      <c r="I83" s="34"/>
      <c r="J83" s="35"/>
      <c r="K83" s="74"/>
      <c r="L83" s="35"/>
      <c r="M83" s="38"/>
      <c r="N83" s="39"/>
      <c r="O83" s="73"/>
      <c r="P83" s="68"/>
      <c r="Q83" s="68"/>
      <c r="R83" s="68"/>
      <c r="S83" s="68"/>
      <c r="T83" s="68"/>
      <c r="U83" s="68"/>
      <c r="V83" s="68"/>
      <c r="W83" s="68"/>
      <c r="X83" s="68"/>
      <c r="Y83" s="33"/>
      <c r="Z83" s="15"/>
      <c r="AG83" s="16"/>
    </row>
    <row r="84" ht="14.25">
      <c r="A84" s="20"/>
      <c r="B84" s="80"/>
      <c r="C84" s="80"/>
      <c r="D84" s="76"/>
      <c r="E84" s="77"/>
      <c r="F84" s="78"/>
      <c r="G84" s="76"/>
      <c r="H84" s="78"/>
      <c r="I84" s="51"/>
      <c r="J84" s="49"/>
      <c r="K84" s="51"/>
      <c r="L84" s="49"/>
      <c r="M84" s="51"/>
      <c r="N84" s="49"/>
      <c r="O84" s="73"/>
      <c r="P84" s="68"/>
      <c r="Q84" s="68"/>
      <c r="R84" s="68"/>
      <c r="S84" s="68"/>
      <c r="T84" s="68"/>
      <c r="U84" s="68"/>
      <c r="V84" s="68"/>
      <c r="W84" s="68"/>
      <c r="X84" s="68"/>
      <c r="Y84" s="33"/>
      <c r="Z84" s="15"/>
      <c r="AG84" s="16"/>
    </row>
    <row r="85" ht="14.25">
      <c r="A85" s="20">
        <v>40</v>
      </c>
      <c r="B85" s="79"/>
      <c r="C85" s="79"/>
      <c r="D85" s="68"/>
      <c r="E85" s="68"/>
      <c r="F85" s="33"/>
      <c r="G85" s="68"/>
      <c r="H85" s="32"/>
      <c r="I85" s="34"/>
      <c r="J85" s="35"/>
      <c r="K85" s="74"/>
      <c r="L85" s="35"/>
      <c r="M85" s="38"/>
      <c r="N85" s="39"/>
      <c r="O85" s="73"/>
      <c r="P85" s="68"/>
      <c r="Q85" s="68"/>
      <c r="R85" s="68"/>
      <c r="S85" s="68"/>
      <c r="T85" s="68"/>
      <c r="U85" s="68"/>
      <c r="V85" s="68"/>
      <c r="W85" s="68"/>
      <c r="X85" s="68"/>
      <c r="Y85" s="33"/>
      <c r="Z85" s="15"/>
      <c r="AG85" s="16"/>
    </row>
    <row r="86" ht="14.25">
      <c r="A86" s="20"/>
      <c r="B86" s="80"/>
      <c r="C86" s="80"/>
      <c r="D86" s="76"/>
      <c r="E86" s="77"/>
      <c r="F86" s="78"/>
      <c r="G86" s="76"/>
      <c r="H86" s="78"/>
      <c r="I86" s="51"/>
      <c r="J86" s="49"/>
      <c r="K86" s="51"/>
      <c r="L86" s="49"/>
      <c r="M86" s="51"/>
      <c r="N86" s="49"/>
      <c r="O86" s="73"/>
      <c r="P86" s="68"/>
      <c r="Q86" s="68"/>
      <c r="R86" s="68"/>
      <c r="S86" s="68"/>
      <c r="T86" s="68"/>
      <c r="U86" s="68"/>
      <c r="V86" s="68"/>
      <c r="W86" s="68"/>
      <c r="X86" s="68"/>
      <c r="Y86" s="33"/>
      <c r="Z86" s="15"/>
      <c r="AG86" s="16"/>
    </row>
    <row r="87" ht="14.25">
      <c r="A87" s="20">
        <v>41</v>
      </c>
      <c r="B87" s="79"/>
      <c r="C87" s="79"/>
      <c r="D87" s="68"/>
      <c r="E87" s="68"/>
      <c r="F87" s="33"/>
      <c r="G87" s="68"/>
      <c r="H87" s="32"/>
      <c r="I87" s="34"/>
      <c r="J87" s="35"/>
      <c r="K87" s="74"/>
      <c r="L87" s="35"/>
      <c r="M87" s="38"/>
      <c r="N87" s="39"/>
      <c r="O87" s="73"/>
      <c r="P87" s="68"/>
      <c r="Q87" s="68"/>
      <c r="R87" s="68"/>
      <c r="S87" s="68"/>
      <c r="T87" s="68"/>
      <c r="U87" s="68"/>
      <c r="V87" s="68"/>
      <c r="W87" s="68"/>
      <c r="X87" s="68"/>
      <c r="Y87" s="33"/>
      <c r="Z87" s="15"/>
      <c r="AG87" s="16"/>
    </row>
    <row r="88" ht="14.25">
      <c r="A88" s="20"/>
      <c r="B88" s="80"/>
      <c r="C88" s="80"/>
      <c r="D88" s="76"/>
      <c r="E88" s="77"/>
      <c r="F88" s="78"/>
      <c r="G88" s="76"/>
      <c r="H88" s="78"/>
      <c r="I88" s="51"/>
      <c r="J88" s="49"/>
      <c r="K88" s="51"/>
      <c r="L88" s="49"/>
      <c r="M88" s="51"/>
      <c r="N88" s="49"/>
      <c r="O88" s="73"/>
      <c r="P88" s="68"/>
      <c r="Q88" s="68"/>
      <c r="R88" s="68"/>
      <c r="S88" s="68"/>
      <c r="T88" s="68"/>
      <c r="U88" s="68"/>
      <c r="V88" s="68"/>
      <c r="W88" s="68"/>
      <c r="X88" s="68"/>
      <c r="Y88" s="33"/>
      <c r="Z88" s="15"/>
      <c r="AG88" s="16"/>
    </row>
    <row r="89" ht="14.25">
      <c r="A89" s="20">
        <v>42</v>
      </c>
      <c r="B89" s="79"/>
      <c r="C89" s="79"/>
      <c r="D89" s="68"/>
      <c r="E89" s="68"/>
      <c r="F89" s="33"/>
      <c r="G89" s="68"/>
      <c r="H89" s="32"/>
      <c r="I89" s="34"/>
      <c r="J89" s="35"/>
      <c r="K89" s="74"/>
      <c r="L89" s="35"/>
      <c r="M89" s="38"/>
      <c r="N89" s="39"/>
      <c r="O89" s="73"/>
      <c r="P89" s="68"/>
      <c r="Q89" s="68"/>
      <c r="R89" s="68"/>
      <c r="S89" s="68"/>
      <c r="T89" s="68"/>
      <c r="U89" s="68"/>
      <c r="V89" s="68"/>
      <c r="W89" s="68"/>
      <c r="X89" s="68"/>
      <c r="Y89" s="33"/>
      <c r="Z89" s="15"/>
      <c r="AG89" s="16"/>
    </row>
    <row r="90" ht="14.25">
      <c r="A90" s="20"/>
      <c r="B90" s="80"/>
      <c r="C90" s="80"/>
      <c r="D90" s="76"/>
      <c r="E90" s="77"/>
      <c r="F90" s="78"/>
      <c r="G90" s="76"/>
      <c r="H90" s="78"/>
      <c r="I90" s="51"/>
      <c r="J90" s="49"/>
      <c r="K90" s="51"/>
      <c r="L90" s="49"/>
      <c r="M90" s="51"/>
      <c r="N90" s="49"/>
      <c r="O90" s="73"/>
      <c r="P90" s="68"/>
      <c r="Q90" s="68"/>
      <c r="R90" s="68"/>
      <c r="S90" s="68"/>
      <c r="T90" s="68"/>
      <c r="U90" s="68"/>
      <c r="V90" s="68"/>
      <c r="W90" s="68"/>
      <c r="X90" s="68"/>
      <c r="Y90" s="33"/>
      <c r="Z90" s="15"/>
      <c r="AG90" s="16"/>
    </row>
    <row r="91" ht="14.25">
      <c r="A91" s="20">
        <v>43</v>
      </c>
      <c r="B91" s="79"/>
      <c r="C91" s="79"/>
      <c r="D91" s="68"/>
      <c r="E91" s="68"/>
      <c r="F91" s="33"/>
      <c r="G91" s="68"/>
      <c r="H91" s="32"/>
      <c r="I91" s="74"/>
      <c r="J91" s="35"/>
      <c r="K91" s="81"/>
      <c r="L91" s="35"/>
      <c r="M91" s="38"/>
      <c r="N91" s="39"/>
      <c r="O91" s="73"/>
      <c r="P91" s="68"/>
      <c r="Q91" s="68"/>
      <c r="R91" s="68"/>
      <c r="S91" s="68"/>
      <c r="T91" s="68"/>
      <c r="U91" s="68"/>
      <c r="V91" s="68"/>
      <c r="W91" s="68"/>
      <c r="X91" s="68"/>
      <c r="Y91" s="33"/>
      <c r="Z91" s="15"/>
      <c r="AG91" s="16"/>
    </row>
    <row r="92" ht="14.25">
      <c r="A92" s="20"/>
      <c r="B92" s="80"/>
      <c r="C92" s="80"/>
      <c r="D92" s="76"/>
      <c r="E92" s="77"/>
      <c r="F92" s="78"/>
      <c r="G92" s="76"/>
      <c r="H92" s="78"/>
      <c r="I92" s="51"/>
      <c r="J92" s="49"/>
      <c r="K92" s="51"/>
      <c r="L92" s="49"/>
      <c r="M92" s="51"/>
      <c r="N92" s="49"/>
      <c r="O92" s="73"/>
      <c r="P92" s="68"/>
      <c r="Q92" s="68"/>
      <c r="R92" s="68"/>
      <c r="S92" s="68"/>
      <c r="T92" s="68"/>
      <c r="U92" s="68"/>
      <c r="V92" s="68"/>
      <c r="W92" s="68"/>
      <c r="X92" s="68"/>
      <c r="Y92" s="33"/>
      <c r="Z92" s="15"/>
      <c r="AG92" s="16"/>
    </row>
    <row r="93" ht="14.25">
      <c r="A93" s="20">
        <v>44</v>
      </c>
      <c r="B93" s="79"/>
      <c r="C93" s="79"/>
      <c r="D93" s="68"/>
      <c r="E93" s="68"/>
      <c r="F93" s="33"/>
      <c r="G93" s="68"/>
      <c r="H93" s="32"/>
      <c r="I93" s="34"/>
      <c r="J93" s="35"/>
      <c r="K93" s="74"/>
      <c r="L93" s="35"/>
      <c r="M93" s="38"/>
      <c r="N93" s="39"/>
      <c r="O93" s="73"/>
      <c r="P93" s="68"/>
      <c r="Q93" s="68"/>
      <c r="R93" s="68"/>
      <c r="S93" s="68"/>
      <c r="T93" s="68"/>
      <c r="U93" s="68"/>
      <c r="V93" s="68"/>
      <c r="W93" s="68"/>
      <c r="X93" s="68"/>
      <c r="Y93" s="33"/>
      <c r="Z93" s="15"/>
      <c r="AG93" s="16"/>
    </row>
    <row r="94" ht="14.25">
      <c r="A94" s="20"/>
      <c r="B94" s="80"/>
      <c r="C94" s="80"/>
      <c r="D94" s="76"/>
      <c r="E94" s="77"/>
      <c r="F94" s="78"/>
      <c r="G94" s="76"/>
      <c r="H94" s="78"/>
      <c r="I94" s="51"/>
      <c r="J94" s="49"/>
      <c r="K94" s="51"/>
      <c r="L94" s="49"/>
      <c r="M94" s="51"/>
      <c r="N94" s="49"/>
      <c r="O94" s="73"/>
      <c r="P94" s="68"/>
      <c r="Q94" s="68"/>
      <c r="R94" s="68"/>
      <c r="S94" s="68"/>
      <c r="T94" s="68"/>
      <c r="U94" s="68"/>
      <c r="V94" s="68"/>
      <c r="W94" s="68"/>
      <c r="X94" s="68"/>
      <c r="Y94" s="33"/>
      <c r="Z94" s="15"/>
      <c r="AG94" s="16"/>
    </row>
    <row r="95" ht="14.25">
      <c r="A95" s="20">
        <v>45</v>
      </c>
      <c r="B95" s="79"/>
      <c r="C95" s="79"/>
      <c r="D95" s="68"/>
      <c r="E95" s="68"/>
      <c r="F95" s="33"/>
      <c r="G95" s="68"/>
      <c r="H95" s="32"/>
      <c r="I95" s="74"/>
      <c r="J95" s="35"/>
      <c r="K95" s="74"/>
      <c r="L95" s="35"/>
      <c r="M95" s="38"/>
      <c r="N95" s="39"/>
      <c r="O95" s="73"/>
      <c r="P95" s="68"/>
      <c r="Q95" s="68"/>
      <c r="R95" s="68"/>
      <c r="S95" s="68"/>
      <c r="T95" s="68"/>
      <c r="U95" s="68"/>
      <c r="V95" s="68"/>
      <c r="W95" s="68"/>
      <c r="X95" s="68"/>
      <c r="Y95" s="33"/>
      <c r="Z95" s="15"/>
      <c r="AG95" s="16"/>
    </row>
    <row r="96" ht="14.25">
      <c r="A96" s="20"/>
      <c r="B96" s="80"/>
      <c r="C96" s="80"/>
      <c r="D96" s="76"/>
      <c r="E96" s="77"/>
      <c r="F96" s="78"/>
      <c r="G96" s="76"/>
      <c r="H96" s="78"/>
      <c r="I96" s="51"/>
      <c r="J96" s="49"/>
      <c r="K96" s="51"/>
      <c r="L96" s="49"/>
      <c r="M96" s="51"/>
      <c r="N96" s="49"/>
      <c r="O96" s="73"/>
      <c r="P96" s="68"/>
      <c r="Q96" s="68"/>
      <c r="R96" s="68"/>
      <c r="S96" s="68"/>
      <c r="T96" s="68"/>
      <c r="U96" s="68"/>
      <c r="V96" s="68"/>
      <c r="W96" s="68"/>
      <c r="X96" s="68"/>
      <c r="Y96" s="33"/>
      <c r="Z96" s="15"/>
      <c r="AG96" s="16"/>
    </row>
    <row r="97" ht="14.25">
      <c r="A97" s="20">
        <v>46</v>
      </c>
      <c r="B97" s="79"/>
      <c r="C97" s="79"/>
      <c r="D97" s="68"/>
      <c r="E97" s="68"/>
      <c r="F97" s="33"/>
      <c r="G97" s="68"/>
      <c r="H97" s="32"/>
      <c r="I97" s="34"/>
      <c r="J97" s="35"/>
      <c r="K97" s="74"/>
      <c r="L97" s="35"/>
      <c r="M97" s="38"/>
      <c r="N97" s="39"/>
      <c r="O97" s="73"/>
      <c r="P97" s="68"/>
      <c r="Q97" s="68"/>
      <c r="R97" s="68"/>
      <c r="S97" s="68"/>
      <c r="T97" s="68"/>
      <c r="U97" s="68"/>
      <c r="V97" s="68"/>
      <c r="W97" s="68"/>
      <c r="X97" s="68"/>
      <c r="Y97" s="33"/>
      <c r="Z97" s="15"/>
      <c r="AG97" s="16"/>
    </row>
    <row r="98" ht="14.25">
      <c r="A98" s="20"/>
      <c r="B98" s="80"/>
      <c r="C98" s="80"/>
      <c r="D98" s="76"/>
      <c r="E98" s="77"/>
      <c r="F98" s="78"/>
      <c r="G98" s="76"/>
      <c r="H98" s="78"/>
      <c r="I98" s="51"/>
      <c r="J98" s="49"/>
      <c r="K98" s="51"/>
      <c r="L98" s="49"/>
      <c r="M98" s="51"/>
      <c r="N98" s="49"/>
      <c r="O98" s="73"/>
      <c r="P98" s="68"/>
      <c r="Q98" s="68"/>
      <c r="R98" s="68"/>
      <c r="S98" s="68"/>
      <c r="T98" s="68"/>
      <c r="U98" s="68"/>
      <c r="V98" s="68"/>
      <c r="W98" s="68"/>
      <c r="X98" s="68"/>
      <c r="Y98" s="33"/>
      <c r="Z98" s="15"/>
      <c r="AG98" s="16"/>
    </row>
    <row r="99" ht="14.25">
      <c r="A99" s="20">
        <v>47</v>
      </c>
      <c r="B99" s="79"/>
      <c r="C99" s="79"/>
      <c r="D99" s="68"/>
      <c r="E99" s="68"/>
      <c r="F99" s="33"/>
      <c r="G99" s="68"/>
      <c r="H99" s="32"/>
      <c r="I99" s="34"/>
      <c r="J99" s="35"/>
      <c r="K99" s="74"/>
      <c r="L99" s="35"/>
      <c r="M99" s="38"/>
      <c r="N99" s="39"/>
      <c r="O99" s="73"/>
      <c r="P99" s="68"/>
      <c r="Q99" s="68"/>
      <c r="R99" s="68"/>
      <c r="S99" s="68"/>
      <c r="T99" s="68"/>
      <c r="U99" s="68"/>
      <c r="V99" s="68"/>
      <c r="W99" s="68"/>
      <c r="X99" s="68"/>
      <c r="Y99" s="33"/>
      <c r="Z99" s="15"/>
      <c r="AG99" s="16"/>
    </row>
    <row r="100" ht="14.25">
      <c r="A100" s="20"/>
      <c r="B100" s="80"/>
      <c r="C100" s="80"/>
      <c r="D100" s="76"/>
      <c r="E100" s="77"/>
      <c r="F100" s="78"/>
      <c r="G100" s="76"/>
      <c r="H100" s="78"/>
      <c r="I100" s="51"/>
      <c r="J100" s="49"/>
      <c r="K100" s="51"/>
      <c r="L100" s="49"/>
      <c r="M100" s="51"/>
      <c r="N100" s="49"/>
      <c r="O100" s="73"/>
      <c r="P100" s="68"/>
      <c r="Q100" s="68"/>
      <c r="R100" s="68"/>
      <c r="S100" s="68"/>
      <c r="T100" s="68"/>
      <c r="U100" s="68"/>
      <c r="V100" s="68"/>
      <c r="W100" s="68"/>
      <c r="X100" s="68"/>
      <c r="Y100" s="33"/>
      <c r="Z100" s="15"/>
      <c r="AG100" s="16"/>
    </row>
    <row r="101" ht="14.25">
      <c r="A101" s="20">
        <v>48</v>
      </c>
      <c r="B101" s="79"/>
      <c r="C101" s="79"/>
      <c r="D101" s="68"/>
      <c r="E101" s="68"/>
      <c r="F101" s="33"/>
      <c r="G101" s="68"/>
      <c r="H101" s="32"/>
      <c r="I101" s="34"/>
      <c r="J101" s="35"/>
      <c r="K101" s="74"/>
      <c r="L101" s="35"/>
      <c r="M101" s="38"/>
      <c r="N101" s="39"/>
      <c r="O101" s="73"/>
      <c r="P101" s="68"/>
      <c r="Q101" s="68"/>
      <c r="R101" s="68"/>
      <c r="S101" s="68"/>
      <c r="T101" s="68"/>
      <c r="U101" s="68"/>
      <c r="V101" s="68"/>
      <c r="W101" s="68"/>
      <c r="X101" s="68"/>
      <c r="Y101" s="33"/>
      <c r="Z101" s="15"/>
      <c r="AG101" s="16"/>
    </row>
    <row r="102" ht="14.25">
      <c r="A102" s="20"/>
      <c r="B102" s="80"/>
      <c r="C102" s="80"/>
      <c r="D102" s="76"/>
      <c r="E102" s="77"/>
      <c r="F102" s="78"/>
      <c r="G102" s="76"/>
      <c r="H102" s="78"/>
      <c r="I102" s="51"/>
      <c r="J102" s="49"/>
      <c r="K102" s="51"/>
      <c r="L102" s="49"/>
      <c r="M102" s="51"/>
      <c r="N102" s="49"/>
      <c r="O102" s="73"/>
      <c r="P102" s="68"/>
      <c r="Q102" s="68"/>
      <c r="R102" s="68"/>
      <c r="S102" s="68"/>
      <c r="T102" s="68"/>
      <c r="U102" s="68"/>
      <c r="V102" s="68"/>
      <c r="W102" s="68"/>
      <c r="X102" s="68"/>
      <c r="Y102" s="33"/>
      <c r="Z102" s="15"/>
      <c r="AG102" s="16"/>
    </row>
    <row r="103" ht="14.25">
      <c r="A103" s="20">
        <v>49</v>
      </c>
      <c r="B103" s="79"/>
      <c r="C103" s="79"/>
      <c r="D103" s="68"/>
      <c r="E103" s="68"/>
      <c r="F103" s="33"/>
      <c r="G103" s="68"/>
      <c r="H103" s="32"/>
      <c r="I103" s="34"/>
      <c r="J103" s="35"/>
      <c r="K103" s="74"/>
      <c r="L103" s="35"/>
      <c r="M103" s="38"/>
      <c r="N103" s="39"/>
      <c r="O103" s="73"/>
      <c r="P103" s="68"/>
      <c r="Q103" s="68"/>
      <c r="R103" s="68"/>
      <c r="S103" s="68"/>
      <c r="T103" s="68"/>
      <c r="U103" s="68"/>
      <c r="V103" s="68"/>
      <c r="W103" s="68"/>
      <c r="X103" s="68"/>
      <c r="Y103" s="33"/>
      <c r="Z103" s="15"/>
      <c r="AG103" s="16"/>
    </row>
    <row r="104" ht="14.25">
      <c r="A104" s="20"/>
      <c r="B104" s="80"/>
      <c r="C104" s="80"/>
      <c r="D104" s="76"/>
      <c r="E104" s="77"/>
      <c r="F104" s="78"/>
      <c r="G104" s="76"/>
      <c r="H104" s="78"/>
      <c r="I104" s="51"/>
      <c r="J104" s="49"/>
      <c r="K104" s="51"/>
      <c r="L104" s="49"/>
      <c r="M104" s="51"/>
      <c r="N104" s="49"/>
      <c r="O104" s="73"/>
      <c r="P104" s="68"/>
      <c r="Q104" s="68"/>
      <c r="R104" s="68"/>
      <c r="S104" s="68"/>
      <c r="T104" s="68"/>
      <c r="U104" s="68"/>
      <c r="V104" s="68"/>
      <c r="W104" s="68"/>
      <c r="X104" s="68"/>
      <c r="Y104" s="33"/>
      <c r="Z104" s="15"/>
      <c r="AG104" s="16"/>
    </row>
    <row r="105" ht="14.25">
      <c r="A105" s="20">
        <v>50</v>
      </c>
      <c r="B105" s="79"/>
      <c r="C105" s="79"/>
      <c r="D105" s="68"/>
      <c r="E105" s="68"/>
      <c r="F105" s="33"/>
      <c r="G105" s="68"/>
      <c r="H105" s="32"/>
      <c r="I105" s="34"/>
      <c r="J105" s="35"/>
      <c r="K105" s="74"/>
      <c r="L105" s="35"/>
      <c r="M105" s="38"/>
      <c r="N105" s="39"/>
      <c r="O105" s="73"/>
      <c r="P105" s="68"/>
      <c r="Q105" s="68"/>
      <c r="R105" s="68"/>
      <c r="S105" s="68"/>
      <c r="T105" s="68"/>
      <c r="U105" s="68"/>
      <c r="V105" s="68"/>
      <c r="W105" s="68"/>
      <c r="X105" s="68"/>
      <c r="Y105" s="33"/>
      <c r="Z105" s="15"/>
      <c r="AG105" s="16"/>
    </row>
    <row r="106" ht="14.25">
      <c r="A106" s="20"/>
      <c r="B106" s="80"/>
      <c r="C106" s="80"/>
      <c r="D106" s="76"/>
      <c r="E106" s="77"/>
      <c r="F106" s="78"/>
      <c r="G106" s="76"/>
      <c r="H106" s="78"/>
      <c r="I106" s="51"/>
      <c r="J106" s="49"/>
      <c r="K106" s="51"/>
      <c r="L106" s="49"/>
      <c r="M106" s="51"/>
      <c r="N106" s="49"/>
      <c r="O106" s="73"/>
      <c r="P106" s="68"/>
      <c r="Q106" s="68"/>
      <c r="R106" s="68"/>
      <c r="S106" s="68"/>
      <c r="T106" s="68"/>
      <c r="U106" s="68"/>
      <c r="V106" s="68"/>
      <c r="W106" s="68"/>
      <c r="X106" s="68"/>
      <c r="Y106" s="33"/>
      <c r="Z106" s="15"/>
      <c r="AG106" s="16"/>
    </row>
    <row r="107" ht="14.25">
      <c r="A107" s="20">
        <v>51</v>
      </c>
      <c r="B107" s="79"/>
      <c r="C107" s="79"/>
      <c r="D107" s="68"/>
      <c r="E107" s="68"/>
      <c r="F107" s="33"/>
      <c r="G107" s="68"/>
      <c r="H107" s="32"/>
      <c r="I107" s="34"/>
      <c r="J107" s="35"/>
      <c r="K107" s="74"/>
      <c r="L107" s="35"/>
      <c r="M107" s="38"/>
      <c r="N107" s="39"/>
      <c r="O107" s="73"/>
      <c r="P107" s="68"/>
      <c r="Q107" s="68"/>
      <c r="R107" s="68"/>
      <c r="S107" s="68"/>
      <c r="T107" s="68"/>
      <c r="U107" s="68"/>
      <c r="V107" s="68"/>
      <c r="W107" s="68"/>
      <c r="X107" s="68"/>
      <c r="Y107" s="33"/>
      <c r="Z107" s="15"/>
      <c r="AG107" s="16"/>
    </row>
    <row r="108" ht="14.25">
      <c r="A108" s="20"/>
      <c r="B108" s="80"/>
      <c r="C108" s="80"/>
      <c r="D108" s="76"/>
      <c r="E108" s="77"/>
      <c r="F108" s="78"/>
      <c r="G108" s="76"/>
      <c r="H108" s="78"/>
      <c r="I108" s="51"/>
      <c r="J108" s="49"/>
      <c r="K108" s="51"/>
      <c r="L108" s="49"/>
      <c r="M108" s="51"/>
      <c r="N108" s="49"/>
      <c r="O108" s="73"/>
      <c r="P108" s="68"/>
      <c r="Q108" s="68"/>
      <c r="R108" s="68"/>
      <c r="S108" s="68"/>
      <c r="T108" s="68"/>
      <c r="U108" s="68"/>
      <c r="V108" s="68"/>
      <c r="W108" s="68"/>
      <c r="X108" s="68"/>
      <c r="Y108" s="33"/>
      <c r="Z108" s="15"/>
      <c r="AG108" s="16"/>
    </row>
    <row r="109" ht="14.25">
      <c r="A109" s="20">
        <v>52</v>
      </c>
      <c r="B109" s="79"/>
      <c r="C109" s="79"/>
      <c r="D109" s="68"/>
      <c r="E109" s="68"/>
      <c r="F109" s="33"/>
      <c r="G109" s="68"/>
      <c r="H109" s="32"/>
      <c r="I109" s="34"/>
      <c r="J109" s="35"/>
      <c r="K109" s="74"/>
      <c r="L109" s="35"/>
      <c r="M109" s="38"/>
      <c r="N109" s="39"/>
      <c r="O109" s="73"/>
      <c r="P109" s="68"/>
      <c r="Q109" s="68"/>
      <c r="R109" s="68"/>
      <c r="S109" s="68"/>
      <c r="T109" s="68"/>
      <c r="U109" s="68"/>
      <c r="V109" s="68"/>
      <c r="W109" s="68"/>
      <c r="X109" s="68"/>
      <c r="Y109" s="33"/>
      <c r="Z109" s="15"/>
      <c r="AG109" s="16"/>
    </row>
    <row r="110" ht="14.25">
      <c r="A110" s="20"/>
      <c r="B110" s="80"/>
      <c r="C110" s="80"/>
      <c r="D110" s="76"/>
      <c r="E110" s="77"/>
      <c r="F110" s="78"/>
      <c r="G110" s="76"/>
      <c r="H110" s="78"/>
      <c r="I110" s="51"/>
      <c r="J110" s="49"/>
      <c r="K110" s="51"/>
      <c r="L110" s="49"/>
      <c r="M110" s="51"/>
      <c r="N110" s="49"/>
      <c r="O110" s="73"/>
      <c r="P110" s="68"/>
      <c r="Q110" s="68"/>
      <c r="R110" s="68"/>
      <c r="S110" s="68"/>
      <c r="T110" s="68"/>
      <c r="U110" s="68"/>
      <c r="V110" s="68"/>
      <c r="W110" s="68"/>
      <c r="X110" s="68"/>
      <c r="Y110" s="33"/>
      <c r="Z110" s="15"/>
      <c r="AG110" s="16"/>
    </row>
    <row r="111" ht="14.25">
      <c r="A111" s="20">
        <v>53</v>
      </c>
      <c r="B111" s="79"/>
      <c r="C111" s="79"/>
      <c r="D111" s="68"/>
      <c r="E111" s="68"/>
      <c r="F111" s="33"/>
      <c r="G111" s="68"/>
      <c r="H111" s="32"/>
      <c r="I111" s="34"/>
      <c r="J111" s="35"/>
      <c r="K111" s="74"/>
      <c r="L111" s="35"/>
      <c r="M111" s="38"/>
      <c r="N111" s="39"/>
      <c r="O111" s="73"/>
      <c r="P111" s="68"/>
      <c r="Q111" s="68"/>
      <c r="R111" s="68"/>
      <c r="S111" s="68"/>
      <c r="T111" s="68"/>
      <c r="U111" s="68"/>
      <c r="V111" s="68"/>
      <c r="W111" s="68"/>
      <c r="X111" s="68"/>
      <c r="Y111" s="33"/>
      <c r="Z111" s="15"/>
      <c r="AG111" s="16"/>
    </row>
    <row r="112" ht="14.25">
      <c r="A112" s="20"/>
      <c r="B112" s="80"/>
      <c r="C112" s="80"/>
      <c r="D112" s="76"/>
      <c r="E112" s="77"/>
      <c r="F112" s="78"/>
      <c r="G112" s="76"/>
      <c r="H112" s="78"/>
      <c r="I112" s="51"/>
      <c r="J112" s="49"/>
      <c r="K112" s="51"/>
      <c r="L112" s="49"/>
      <c r="M112" s="51"/>
      <c r="N112" s="49"/>
      <c r="O112" s="73"/>
      <c r="P112" s="68"/>
      <c r="Q112" s="68"/>
      <c r="R112" s="68"/>
      <c r="S112" s="68"/>
      <c r="T112" s="68"/>
      <c r="U112" s="68"/>
      <c r="V112" s="68"/>
      <c r="W112" s="68"/>
      <c r="X112" s="68"/>
      <c r="Y112" s="33"/>
      <c r="Z112" s="15"/>
      <c r="AG112" s="16"/>
    </row>
    <row r="113" ht="14.25">
      <c r="A113" s="20">
        <v>54</v>
      </c>
      <c r="B113" s="79"/>
      <c r="C113" s="79"/>
      <c r="D113" s="68"/>
      <c r="E113" s="68"/>
      <c r="F113" s="33"/>
      <c r="G113" s="68"/>
      <c r="H113" s="32"/>
      <c r="I113" s="34"/>
      <c r="J113" s="35"/>
      <c r="K113" s="74"/>
      <c r="L113" s="35"/>
      <c r="M113" s="38"/>
      <c r="N113" s="39"/>
      <c r="O113" s="73"/>
      <c r="P113" s="68"/>
      <c r="Q113" s="68"/>
      <c r="R113" s="68"/>
      <c r="S113" s="68"/>
      <c r="T113" s="68"/>
      <c r="U113" s="68"/>
      <c r="V113" s="68"/>
      <c r="W113" s="68"/>
      <c r="X113" s="68"/>
      <c r="Y113" s="33"/>
      <c r="Z113" s="15"/>
      <c r="AG113" s="16"/>
    </row>
    <row r="114" ht="14.25">
      <c r="A114" s="20"/>
      <c r="B114" s="80"/>
      <c r="C114" s="80"/>
      <c r="D114" s="76"/>
      <c r="E114" s="77"/>
      <c r="F114" s="78"/>
      <c r="G114" s="76"/>
      <c r="H114" s="78"/>
      <c r="I114" s="51"/>
      <c r="J114" s="49"/>
      <c r="K114" s="51"/>
      <c r="L114" s="49"/>
      <c r="M114" s="51"/>
      <c r="N114" s="49"/>
      <c r="O114" s="73"/>
      <c r="P114" s="68"/>
      <c r="Q114" s="68"/>
      <c r="R114" s="68"/>
      <c r="S114" s="68"/>
      <c r="T114" s="68"/>
      <c r="U114" s="68"/>
      <c r="V114" s="68"/>
      <c r="W114" s="68"/>
      <c r="X114" s="68"/>
      <c r="Y114" s="33"/>
      <c r="Z114" s="15"/>
      <c r="AG114" s="16"/>
    </row>
    <row r="115" ht="14.25">
      <c r="A115" s="20">
        <v>55</v>
      </c>
      <c r="B115" s="79"/>
      <c r="C115" s="79"/>
      <c r="D115" s="68"/>
      <c r="E115" s="68"/>
      <c r="F115" s="33"/>
      <c r="G115" s="68"/>
      <c r="H115" s="32"/>
      <c r="I115" s="74"/>
      <c r="J115" s="35"/>
      <c r="K115" s="81"/>
      <c r="L115" s="35"/>
      <c r="M115" s="38"/>
      <c r="N115" s="39"/>
      <c r="O115" s="73"/>
      <c r="P115" s="68"/>
      <c r="Q115" s="68"/>
      <c r="R115" s="68"/>
      <c r="S115" s="68"/>
      <c r="T115" s="68"/>
      <c r="U115" s="68"/>
      <c r="V115" s="68"/>
      <c r="W115" s="68"/>
      <c r="X115" s="68"/>
      <c r="Y115" s="33"/>
      <c r="Z115" s="15"/>
      <c r="AG115" s="16"/>
    </row>
    <row r="116" ht="14.25">
      <c r="A116" s="20"/>
      <c r="B116" s="80"/>
      <c r="C116" s="80"/>
      <c r="D116" s="76"/>
      <c r="E116" s="77"/>
      <c r="F116" s="78"/>
      <c r="G116" s="76"/>
      <c r="H116" s="78"/>
      <c r="I116" s="51"/>
      <c r="J116" s="49"/>
      <c r="K116" s="51"/>
      <c r="L116" s="49"/>
      <c r="M116" s="51"/>
      <c r="N116" s="49"/>
      <c r="O116" s="73"/>
      <c r="P116" s="68"/>
      <c r="Q116" s="68"/>
      <c r="R116" s="68"/>
      <c r="S116" s="68"/>
      <c r="T116" s="68"/>
      <c r="U116" s="68"/>
      <c r="V116" s="68"/>
      <c r="W116" s="68"/>
      <c r="X116" s="68"/>
      <c r="Y116" s="33"/>
      <c r="Z116" s="15"/>
      <c r="AG116" s="16"/>
    </row>
    <row r="117" ht="14.25">
      <c r="A117" s="20">
        <v>56</v>
      </c>
      <c r="B117" s="79"/>
      <c r="C117" s="79"/>
      <c r="D117" s="68"/>
      <c r="E117" s="68"/>
      <c r="F117" s="33"/>
      <c r="G117" s="68"/>
      <c r="H117" s="32"/>
      <c r="I117" s="34"/>
      <c r="J117" s="35"/>
      <c r="K117" s="74"/>
      <c r="L117" s="35"/>
      <c r="M117" s="38"/>
      <c r="N117" s="39"/>
      <c r="O117" s="73"/>
      <c r="P117" s="68"/>
      <c r="Q117" s="68"/>
      <c r="R117" s="68"/>
      <c r="S117" s="68"/>
      <c r="T117" s="68"/>
      <c r="U117" s="68"/>
      <c r="V117" s="68"/>
      <c r="W117" s="68"/>
      <c r="X117" s="68"/>
      <c r="Y117" s="33"/>
      <c r="Z117" s="15"/>
      <c r="AG117" s="16"/>
    </row>
    <row r="118" ht="14.25">
      <c r="A118" s="20"/>
      <c r="B118" s="80"/>
      <c r="C118" s="80"/>
      <c r="D118" s="76"/>
      <c r="E118" s="77"/>
      <c r="F118" s="78"/>
      <c r="G118" s="76"/>
      <c r="H118" s="78"/>
      <c r="I118" s="51"/>
      <c r="J118" s="49"/>
      <c r="K118" s="51"/>
      <c r="L118" s="49"/>
      <c r="M118" s="51"/>
      <c r="N118" s="49"/>
      <c r="O118" s="73"/>
      <c r="P118" s="68"/>
      <c r="Q118" s="68"/>
      <c r="R118" s="68"/>
      <c r="S118" s="68"/>
      <c r="T118" s="68"/>
      <c r="U118" s="68"/>
      <c r="V118" s="68"/>
      <c r="W118" s="68"/>
      <c r="X118" s="68"/>
      <c r="Y118" s="33"/>
      <c r="Z118" s="15"/>
      <c r="AG118" s="16"/>
    </row>
    <row r="119" ht="14.25">
      <c r="A119" s="20">
        <v>57</v>
      </c>
      <c r="B119" s="79"/>
      <c r="C119" s="79"/>
      <c r="D119" s="68"/>
      <c r="E119" s="68"/>
      <c r="F119" s="33"/>
      <c r="G119" s="68"/>
      <c r="H119" s="32"/>
      <c r="I119" s="74"/>
      <c r="J119" s="35"/>
      <c r="K119" s="74"/>
      <c r="L119" s="35"/>
      <c r="M119" s="38"/>
      <c r="N119" s="39"/>
      <c r="O119" s="73"/>
      <c r="P119" s="68"/>
      <c r="Q119" s="68"/>
      <c r="R119" s="68"/>
      <c r="S119" s="68"/>
      <c r="T119" s="68"/>
      <c r="U119" s="68"/>
      <c r="V119" s="68"/>
      <c r="W119" s="68"/>
      <c r="X119" s="68"/>
      <c r="Y119" s="33"/>
      <c r="Z119" s="15"/>
      <c r="AG119" s="16"/>
    </row>
    <row r="120" ht="14.25">
      <c r="A120" s="20"/>
      <c r="B120" s="80"/>
      <c r="C120" s="80"/>
      <c r="D120" s="76"/>
      <c r="E120" s="77"/>
      <c r="F120" s="78"/>
      <c r="G120" s="76"/>
      <c r="H120" s="78"/>
      <c r="I120" s="51"/>
      <c r="J120" s="49"/>
      <c r="K120" s="51"/>
      <c r="L120" s="49"/>
      <c r="M120" s="51"/>
      <c r="N120" s="49"/>
      <c r="O120" s="73"/>
      <c r="P120" s="68"/>
      <c r="Q120" s="68"/>
      <c r="R120" s="68"/>
      <c r="S120" s="68"/>
      <c r="T120" s="68"/>
      <c r="U120" s="68"/>
      <c r="V120" s="68"/>
      <c r="W120" s="68"/>
      <c r="X120" s="68"/>
      <c r="Y120" s="33"/>
      <c r="Z120" s="15"/>
      <c r="AG120" s="16"/>
    </row>
    <row r="121" ht="14.25">
      <c r="A121" s="20">
        <v>58</v>
      </c>
      <c r="B121" s="79"/>
      <c r="C121" s="79"/>
      <c r="D121" s="68"/>
      <c r="E121" s="68"/>
      <c r="F121" s="33"/>
      <c r="G121" s="68"/>
      <c r="H121" s="32"/>
      <c r="I121" s="34"/>
      <c r="J121" s="35"/>
      <c r="K121" s="74"/>
      <c r="L121" s="35"/>
      <c r="M121" s="38"/>
      <c r="N121" s="39"/>
      <c r="O121" s="73"/>
      <c r="P121" s="68"/>
      <c r="Q121" s="68"/>
      <c r="R121" s="68"/>
      <c r="S121" s="68"/>
      <c r="T121" s="68"/>
      <c r="U121" s="68"/>
      <c r="V121" s="68"/>
      <c r="W121" s="68"/>
      <c r="X121" s="68"/>
      <c r="Y121" s="33"/>
      <c r="Z121" s="15"/>
      <c r="AG121" s="16"/>
    </row>
    <row r="122" ht="14.25">
      <c r="A122" s="20"/>
      <c r="B122" s="80"/>
      <c r="C122" s="80"/>
      <c r="D122" s="76"/>
      <c r="E122" s="77"/>
      <c r="F122" s="78"/>
      <c r="G122" s="76"/>
      <c r="H122" s="78"/>
      <c r="I122" s="51"/>
      <c r="J122" s="49"/>
      <c r="K122" s="51"/>
      <c r="L122" s="49"/>
      <c r="M122" s="51"/>
      <c r="N122" s="49"/>
      <c r="O122" s="73"/>
      <c r="P122" s="68"/>
      <c r="Q122" s="68"/>
      <c r="R122" s="68"/>
      <c r="S122" s="68"/>
      <c r="T122" s="68"/>
      <c r="U122" s="68"/>
      <c r="V122" s="68"/>
      <c r="W122" s="68"/>
      <c r="X122" s="68"/>
      <c r="Y122" s="33"/>
      <c r="Z122" s="15"/>
      <c r="AG122" s="16"/>
    </row>
    <row r="123" ht="14.25">
      <c r="A123" s="20">
        <v>59</v>
      </c>
      <c r="B123" s="79"/>
      <c r="C123" s="79"/>
      <c r="D123" s="68"/>
      <c r="E123" s="68"/>
      <c r="F123" s="33"/>
      <c r="G123" s="68"/>
      <c r="H123" s="32"/>
      <c r="I123" s="34"/>
      <c r="J123" s="35"/>
      <c r="K123" s="74"/>
      <c r="L123" s="35"/>
      <c r="M123" s="38"/>
      <c r="N123" s="39"/>
      <c r="O123" s="73"/>
      <c r="P123" s="68"/>
      <c r="Q123" s="68"/>
      <c r="R123" s="68"/>
      <c r="S123" s="68"/>
      <c r="T123" s="68"/>
      <c r="U123" s="68"/>
      <c r="V123" s="68"/>
      <c r="W123" s="68"/>
      <c r="X123" s="68"/>
      <c r="Y123" s="33"/>
      <c r="Z123" s="15"/>
      <c r="AG123" s="16"/>
    </row>
    <row r="124" ht="14.25">
      <c r="A124" s="20"/>
      <c r="B124" s="80"/>
      <c r="C124" s="80"/>
      <c r="D124" s="76"/>
      <c r="E124" s="77"/>
      <c r="F124" s="78"/>
      <c r="G124" s="76"/>
      <c r="H124" s="78"/>
      <c r="I124" s="51"/>
      <c r="J124" s="49"/>
      <c r="K124" s="51"/>
      <c r="L124" s="49"/>
      <c r="M124" s="51"/>
      <c r="N124" s="49"/>
      <c r="O124" s="73"/>
      <c r="P124" s="68"/>
      <c r="Q124" s="68"/>
      <c r="R124" s="68"/>
      <c r="S124" s="68"/>
      <c r="T124" s="68"/>
      <c r="U124" s="68"/>
      <c r="V124" s="68"/>
      <c r="W124" s="68"/>
      <c r="X124" s="68"/>
      <c r="Y124" s="33"/>
      <c r="Z124" s="15"/>
      <c r="AG124" s="16"/>
    </row>
    <row r="125" ht="14.25">
      <c r="A125" s="20">
        <v>60</v>
      </c>
      <c r="B125" s="79"/>
      <c r="C125" s="79"/>
      <c r="D125" s="68"/>
      <c r="E125" s="68"/>
      <c r="F125" s="33"/>
      <c r="G125" s="68"/>
      <c r="H125" s="32"/>
      <c r="I125" s="34"/>
      <c r="J125" s="35"/>
      <c r="K125" s="74"/>
      <c r="L125" s="35"/>
      <c r="M125" s="38"/>
      <c r="N125" s="39"/>
      <c r="O125" s="73"/>
      <c r="P125" s="68"/>
      <c r="Q125" s="68"/>
      <c r="R125" s="68"/>
      <c r="S125" s="68"/>
      <c r="T125" s="68"/>
      <c r="U125" s="68"/>
      <c r="V125" s="68"/>
      <c r="W125" s="68"/>
      <c r="X125" s="68"/>
      <c r="Y125" s="33"/>
      <c r="Z125" s="15"/>
      <c r="AG125" s="16"/>
    </row>
    <row r="126" ht="14.25">
      <c r="A126" s="20"/>
      <c r="B126" s="80"/>
      <c r="C126" s="80"/>
      <c r="D126" s="76"/>
      <c r="E126" s="77"/>
      <c r="F126" s="78"/>
      <c r="G126" s="76"/>
      <c r="H126" s="78"/>
      <c r="I126" s="51"/>
      <c r="J126" s="49"/>
      <c r="K126" s="51"/>
      <c r="L126" s="49"/>
      <c r="M126" s="51"/>
      <c r="N126" s="49"/>
      <c r="O126" s="73"/>
      <c r="P126" s="68"/>
      <c r="Q126" s="68"/>
      <c r="R126" s="68"/>
      <c r="S126" s="68"/>
      <c r="T126" s="68"/>
      <c r="U126" s="68"/>
      <c r="V126" s="68"/>
      <c r="W126" s="68"/>
      <c r="X126" s="68"/>
      <c r="Y126" s="33"/>
      <c r="Z126" s="15"/>
      <c r="AG126" s="16"/>
    </row>
    <row r="127" ht="14.25">
      <c r="A127" s="20">
        <v>61</v>
      </c>
      <c r="B127" s="79"/>
      <c r="C127" s="79"/>
      <c r="D127" s="68"/>
      <c r="E127" s="68"/>
      <c r="F127" s="33"/>
      <c r="G127" s="68"/>
      <c r="H127" s="32"/>
      <c r="I127" s="34"/>
      <c r="J127" s="35"/>
      <c r="K127" s="74"/>
      <c r="L127" s="35"/>
      <c r="M127" s="38"/>
      <c r="N127" s="39"/>
      <c r="O127" s="73"/>
      <c r="P127" s="68"/>
      <c r="Q127" s="68"/>
      <c r="R127" s="68"/>
      <c r="S127" s="68"/>
      <c r="T127" s="68"/>
      <c r="U127" s="68"/>
      <c r="V127" s="68"/>
      <c r="W127" s="68"/>
      <c r="X127" s="68"/>
      <c r="Y127" s="33"/>
      <c r="Z127" s="15"/>
      <c r="AG127" s="16"/>
    </row>
    <row r="128" ht="14.25">
      <c r="A128" s="20"/>
      <c r="B128" s="80"/>
      <c r="C128" s="80"/>
      <c r="D128" s="76"/>
      <c r="E128" s="77"/>
      <c r="F128" s="78"/>
      <c r="G128" s="76"/>
      <c r="H128" s="78"/>
      <c r="I128" s="51"/>
      <c r="J128" s="49"/>
      <c r="K128" s="51"/>
      <c r="L128" s="49"/>
      <c r="M128" s="51"/>
      <c r="N128" s="49"/>
      <c r="O128" s="73"/>
      <c r="P128" s="68"/>
      <c r="Q128" s="68"/>
      <c r="R128" s="68"/>
      <c r="S128" s="68"/>
      <c r="T128" s="68"/>
      <c r="U128" s="68"/>
      <c r="V128" s="68"/>
      <c r="W128" s="68"/>
      <c r="X128" s="68"/>
      <c r="Y128" s="33"/>
      <c r="Z128" s="15"/>
      <c r="AG128" s="16"/>
    </row>
    <row r="129" ht="14.25">
      <c r="A129" s="20">
        <v>62</v>
      </c>
      <c r="B129" s="79"/>
      <c r="C129" s="79"/>
      <c r="D129" s="68"/>
      <c r="E129" s="68"/>
      <c r="F129" s="33"/>
      <c r="G129" s="68"/>
      <c r="H129" s="32"/>
      <c r="I129" s="34"/>
      <c r="J129" s="35"/>
      <c r="K129" s="74"/>
      <c r="L129" s="35"/>
      <c r="M129" s="38"/>
      <c r="N129" s="39"/>
      <c r="O129" s="73"/>
      <c r="P129" s="68"/>
      <c r="Q129" s="68"/>
      <c r="R129" s="68"/>
      <c r="S129" s="68"/>
      <c r="T129" s="68"/>
      <c r="U129" s="68"/>
      <c r="V129" s="68"/>
      <c r="W129" s="68"/>
      <c r="X129" s="68"/>
      <c r="Y129" s="33"/>
      <c r="Z129" s="15"/>
      <c r="AG129" s="16"/>
    </row>
    <row r="130" ht="14.25">
      <c r="A130" s="20"/>
      <c r="B130" s="80"/>
      <c r="C130" s="80"/>
      <c r="D130" s="76"/>
      <c r="E130" s="77"/>
      <c r="F130" s="78"/>
      <c r="G130" s="76"/>
      <c r="H130" s="78"/>
      <c r="I130" s="51"/>
      <c r="J130" s="49"/>
      <c r="K130" s="51"/>
      <c r="L130" s="49"/>
      <c r="M130" s="51"/>
      <c r="N130" s="49"/>
      <c r="O130" s="73"/>
      <c r="P130" s="68"/>
      <c r="Q130" s="68"/>
      <c r="R130" s="68"/>
      <c r="S130" s="68"/>
      <c r="T130" s="68"/>
      <c r="U130" s="68"/>
      <c r="V130" s="68"/>
      <c r="W130" s="68"/>
      <c r="X130" s="68"/>
      <c r="Y130" s="33"/>
      <c r="Z130" s="15"/>
      <c r="AG130" s="16"/>
    </row>
    <row r="131" ht="14.25">
      <c r="A131" s="20">
        <v>63</v>
      </c>
      <c r="B131" s="79"/>
      <c r="C131" s="79"/>
      <c r="D131" s="68"/>
      <c r="E131" s="68"/>
      <c r="F131" s="33"/>
      <c r="G131" s="68"/>
      <c r="H131" s="32"/>
      <c r="I131" s="34"/>
      <c r="J131" s="35"/>
      <c r="K131" s="74"/>
      <c r="L131" s="35"/>
      <c r="M131" s="38"/>
      <c r="N131" s="39"/>
      <c r="O131" s="73"/>
      <c r="P131" s="68"/>
      <c r="Q131" s="68"/>
      <c r="R131" s="68"/>
      <c r="S131" s="68"/>
      <c r="T131" s="68"/>
      <c r="U131" s="68"/>
      <c r="V131" s="68"/>
      <c r="W131" s="68"/>
      <c r="X131" s="68"/>
      <c r="Y131" s="33"/>
      <c r="Z131" s="15"/>
      <c r="AG131" s="16"/>
    </row>
    <row r="132" ht="14.25">
      <c r="A132" s="20"/>
      <c r="B132" s="80"/>
      <c r="C132" s="80"/>
      <c r="D132" s="76"/>
      <c r="E132" s="77"/>
      <c r="F132" s="78"/>
      <c r="G132" s="76"/>
      <c r="H132" s="78"/>
      <c r="I132" s="51"/>
      <c r="J132" s="49"/>
      <c r="K132" s="51"/>
      <c r="L132" s="49"/>
      <c r="M132" s="51"/>
      <c r="N132" s="49"/>
      <c r="O132" s="73"/>
      <c r="P132" s="68"/>
      <c r="Q132" s="68"/>
      <c r="R132" s="68"/>
      <c r="S132" s="68"/>
      <c r="T132" s="68"/>
      <c r="U132" s="68"/>
      <c r="V132" s="68"/>
      <c r="W132" s="68"/>
      <c r="X132" s="68"/>
      <c r="Y132" s="33"/>
      <c r="Z132" s="15"/>
      <c r="AG132" s="16"/>
    </row>
    <row r="133" ht="14.25">
      <c r="A133" s="20">
        <v>64</v>
      </c>
      <c r="B133" s="79"/>
      <c r="C133" s="79"/>
      <c r="D133" s="68"/>
      <c r="E133" s="68"/>
      <c r="F133" s="33"/>
      <c r="G133" s="68"/>
      <c r="H133" s="32"/>
      <c r="I133" s="34"/>
      <c r="J133" s="35"/>
      <c r="K133" s="74"/>
      <c r="L133" s="35"/>
      <c r="M133" s="38"/>
      <c r="N133" s="39"/>
      <c r="O133" s="73"/>
      <c r="P133" s="68"/>
      <c r="Q133" s="68"/>
      <c r="R133" s="68"/>
      <c r="S133" s="68"/>
      <c r="T133" s="68"/>
      <c r="U133" s="68"/>
      <c r="V133" s="68"/>
      <c r="W133" s="68"/>
      <c r="X133" s="68"/>
      <c r="Y133" s="33"/>
      <c r="Z133" s="15"/>
      <c r="AG133" s="16"/>
    </row>
    <row r="134" ht="14.25">
      <c r="A134" s="20"/>
      <c r="B134" s="80"/>
      <c r="C134" s="80"/>
      <c r="D134" s="76"/>
      <c r="E134" s="77"/>
      <c r="F134" s="78"/>
      <c r="G134" s="76"/>
      <c r="H134" s="78"/>
      <c r="I134" s="51"/>
      <c r="J134" s="49"/>
      <c r="K134" s="51"/>
      <c r="L134" s="49"/>
      <c r="M134" s="51"/>
      <c r="N134" s="49"/>
      <c r="O134" s="73"/>
      <c r="P134" s="68"/>
      <c r="Q134" s="68"/>
      <c r="R134" s="68"/>
      <c r="S134" s="68"/>
      <c r="T134" s="68"/>
      <c r="U134" s="68"/>
      <c r="V134" s="68"/>
      <c r="W134" s="68"/>
      <c r="X134" s="68"/>
      <c r="Y134" s="33"/>
      <c r="Z134" s="15"/>
      <c r="AG134" s="16"/>
    </row>
    <row r="135" ht="14.25">
      <c r="A135" s="20">
        <v>65</v>
      </c>
      <c r="B135" s="79"/>
      <c r="C135" s="79"/>
      <c r="D135" s="68"/>
      <c r="E135" s="68"/>
      <c r="F135" s="33"/>
      <c r="G135" s="68"/>
      <c r="H135" s="32"/>
      <c r="I135" s="34"/>
      <c r="J135" s="35"/>
      <c r="K135" s="74"/>
      <c r="L135" s="35"/>
      <c r="M135" s="38"/>
      <c r="N135" s="39"/>
      <c r="O135" s="73"/>
      <c r="P135" s="68"/>
      <c r="Q135" s="68"/>
      <c r="R135" s="68"/>
      <c r="S135" s="68"/>
      <c r="T135" s="68"/>
      <c r="U135" s="68"/>
      <c r="V135" s="68"/>
      <c r="W135" s="68"/>
      <c r="X135" s="68"/>
      <c r="Y135" s="33"/>
      <c r="Z135" s="15"/>
      <c r="AG135" s="16"/>
    </row>
    <row r="136" ht="14.25">
      <c r="A136" s="20"/>
      <c r="B136" s="80"/>
      <c r="C136" s="80"/>
      <c r="D136" s="76"/>
      <c r="E136" s="77"/>
      <c r="F136" s="78"/>
      <c r="G136" s="76"/>
      <c r="H136" s="78"/>
      <c r="I136" s="51"/>
      <c r="J136" s="49"/>
      <c r="K136" s="51"/>
      <c r="L136" s="49"/>
      <c r="M136" s="51"/>
      <c r="N136" s="49"/>
      <c r="O136" s="73"/>
      <c r="P136" s="68"/>
      <c r="Q136" s="68"/>
      <c r="R136" s="68"/>
      <c r="S136" s="68"/>
      <c r="T136" s="68"/>
      <c r="U136" s="68"/>
      <c r="V136" s="68"/>
      <c r="W136" s="68"/>
      <c r="X136" s="68"/>
      <c r="Y136" s="33"/>
      <c r="Z136" s="15"/>
      <c r="AG136" s="16"/>
    </row>
    <row r="137" ht="14.25">
      <c r="A137" s="20">
        <v>66</v>
      </c>
      <c r="B137" s="79"/>
      <c r="C137" s="79"/>
      <c r="D137" s="68"/>
      <c r="E137" s="68"/>
      <c r="F137" s="33"/>
      <c r="G137" s="68"/>
      <c r="H137" s="32"/>
      <c r="I137" s="34"/>
      <c r="J137" s="35"/>
      <c r="K137" s="74"/>
      <c r="L137" s="35"/>
      <c r="M137" s="38"/>
      <c r="N137" s="39"/>
      <c r="O137" s="73"/>
      <c r="P137" s="68"/>
      <c r="Q137" s="68"/>
      <c r="R137" s="68"/>
      <c r="S137" s="68"/>
      <c r="T137" s="68"/>
      <c r="U137" s="68"/>
      <c r="V137" s="68"/>
      <c r="W137" s="68"/>
      <c r="X137" s="68"/>
      <c r="Y137" s="33"/>
      <c r="Z137" s="15"/>
      <c r="AG137" s="16"/>
    </row>
    <row r="138" ht="14.25">
      <c r="A138" s="20"/>
      <c r="B138" s="80"/>
      <c r="C138" s="80"/>
      <c r="D138" s="76"/>
      <c r="E138" s="77"/>
      <c r="F138" s="78"/>
      <c r="G138" s="76"/>
      <c r="H138" s="78"/>
      <c r="I138" s="51"/>
      <c r="J138" s="49"/>
      <c r="K138" s="51"/>
      <c r="L138" s="49"/>
      <c r="M138" s="51"/>
      <c r="N138" s="49"/>
      <c r="O138" s="73"/>
      <c r="P138" s="68"/>
      <c r="Q138" s="68"/>
      <c r="R138" s="68"/>
      <c r="S138" s="68"/>
      <c r="T138" s="68"/>
      <c r="U138" s="68"/>
      <c r="V138" s="68"/>
      <c r="W138" s="68"/>
      <c r="X138" s="68"/>
      <c r="Y138" s="33"/>
      <c r="Z138" s="15"/>
      <c r="AG138" s="16"/>
    </row>
    <row r="139" ht="14.25">
      <c r="A139" s="20">
        <v>67</v>
      </c>
      <c r="B139" s="79"/>
      <c r="C139" s="79"/>
      <c r="D139" s="68"/>
      <c r="E139" s="68"/>
      <c r="F139" s="33"/>
      <c r="G139" s="68"/>
      <c r="H139" s="32"/>
      <c r="I139" s="74"/>
      <c r="J139" s="35"/>
      <c r="K139" s="81"/>
      <c r="L139" s="35"/>
      <c r="M139" s="38"/>
      <c r="N139" s="39"/>
      <c r="O139" s="73"/>
      <c r="P139" s="68"/>
      <c r="Q139" s="68"/>
      <c r="R139" s="68"/>
      <c r="S139" s="68"/>
      <c r="T139" s="68"/>
      <c r="U139" s="68"/>
      <c r="V139" s="68"/>
      <c r="W139" s="68"/>
      <c r="X139" s="68"/>
      <c r="Y139" s="33"/>
      <c r="Z139" s="15"/>
      <c r="AG139" s="16"/>
    </row>
    <row r="140" ht="14.25">
      <c r="A140" s="20"/>
      <c r="B140" s="80"/>
      <c r="C140" s="80"/>
      <c r="D140" s="76"/>
      <c r="E140" s="77"/>
      <c r="F140" s="78"/>
      <c r="G140" s="76"/>
      <c r="H140" s="78"/>
      <c r="I140" s="51"/>
      <c r="J140" s="49"/>
      <c r="K140" s="51"/>
      <c r="L140" s="49"/>
      <c r="M140" s="51"/>
      <c r="N140" s="49"/>
      <c r="O140" s="73"/>
      <c r="P140" s="68"/>
      <c r="Q140" s="68"/>
      <c r="R140" s="68"/>
      <c r="S140" s="68"/>
      <c r="T140" s="68"/>
      <c r="U140" s="68"/>
      <c r="V140" s="68"/>
      <c r="W140" s="68"/>
      <c r="X140" s="68"/>
      <c r="Y140" s="33"/>
      <c r="Z140" s="15"/>
      <c r="AG140" s="16"/>
    </row>
    <row r="141" ht="14.25">
      <c r="A141" s="20">
        <v>68</v>
      </c>
      <c r="B141" s="79"/>
      <c r="C141" s="79"/>
      <c r="D141" s="68"/>
      <c r="E141" s="68"/>
      <c r="F141" s="33"/>
      <c r="G141" s="68"/>
      <c r="H141" s="32"/>
      <c r="I141" s="34"/>
      <c r="J141" s="35"/>
      <c r="K141" s="74"/>
      <c r="L141" s="35"/>
      <c r="M141" s="38"/>
      <c r="N141" s="39"/>
      <c r="O141" s="73"/>
      <c r="P141" s="68"/>
      <c r="Q141" s="68"/>
      <c r="R141" s="68"/>
      <c r="S141" s="68"/>
      <c r="T141" s="68"/>
      <c r="U141" s="68"/>
      <c r="V141" s="68"/>
      <c r="W141" s="68"/>
      <c r="X141" s="68"/>
      <c r="Y141" s="33"/>
      <c r="Z141" s="15"/>
      <c r="AG141" s="16"/>
    </row>
    <row r="142" ht="14.25">
      <c r="A142" s="20"/>
      <c r="B142" s="80"/>
      <c r="C142" s="80"/>
      <c r="D142" s="76"/>
      <c r="E142" s="77"/>
      <c r="F142" s="78"/>
      <c r="G142" s="76"/>
      <c r="H142" s="78"/>
      <c r="I142" s="51"/>
      <c r="J142" s="49"/>
      <c r="K142" s="51"/>
      <c r="L142" s="49"/>
      <c r="M142" s="51"/>
      <c r="N142" s="49"/>
      <c r="O142" s="73"/>
      <c r="P142" s="68"/>
      <c r="Q142" s="68"/>
      <c r="R142" s="68"/>
      <c r="S142" s="68"/>
      <c r="T142" s="68"/>
      <c r="U142" s="68"/>
      <c r="V142" s="68"/>
      <c r="W142" s="68"/>
      <c r="X142" s="68"/>
      <c r="Y142" s="33"/>
      <c r="Z142" s="15"/>
      <c r="AG142" s="16"/>
    </row>
    <row r="143" ht="14.25">
      <c r="A143" s="20">
        <v>69</v>
      </c>
      <c r="B143" s="79"/>
      <c r="C143" s="79"/>
      <c r="D143" s="68"/>
      <c r="E143" s="68"/>
      <c r="F143" s="33"/>
      <c r="G143" s="68"/>
      <c r="H143" s="32"/>
      <c r="I143" s="74"/>
      <c r="J143" s="35"/>
      <c r="K143" s="74"/>
      <c r="L143" s="35"/>
      <c r="M143" s="38"/>
      <c r="N143" s="39"/>
      <c r="O143" s="73"/>
      <c r="P143" s="68"/>
      <c r="Q143" s="68"/>
      <c r="R143" s="68"/>
      <c r="S143" s="68"/>
      <c r="T143" s="68"/>
      <c r="U143" s="68"/>
      <c r="V143" s="68"/>
      <c r="W143" s="68"/>
      <c r="X143" s="68"/>
      <c r="Y143" s="33"/>
      <c r="Z143" s="15"/>
      <c r="AG143" s="16"/>
    </row>
    <row r="144" ht="14.25">
      <c r="A144" s="20"/>
      <c r="B144" s="80"/>
      <c r="C144" s="80"/>
      <c r="D144" s="76"/>
      <c r="E144" s="77"/>
      <c r="F144" s="78"/>
      <c r="G144" s="76"/>
      <c r="H144" s="78"/>
      <c r="I144" s="51"/>
      <c r="J144" s="49"/>
      <c r="K144" s="51"/>
      <c r="L144" s="49"/>
      <c r="M144" s="51"/>
      <c r="N144" s="49"/>
      <c r="O144" s="73"/>
      <c r="P144" s="68"/>
      <c r="Q144" s="68"/>
      <c r="R144" s="68"/>
      <c r="S144" s="68"/>
      <c r="T144" s="68"/>
      <c r="U144" s="68"/>
      <c r="V144" s="68"/>
      <c r="W144" s="68"/>
      <c r="X144" s="68"/>
      <c r="Y144" s="33"/>
      <c r="Z144" s="15"/>
      <c r="AG144" s="16"/>
    </row>
    <row r="145" ht="14.25">
      <c r="A145" s="20">
        <v>70</v>
      </c>
      <c r="B145" s="79"/>
      <c r="C145" s="79"/>
      <c r="D145" s="68"/>
      <c r="E145" s="68"/>
      <c r="F145" s="33"/>
      <c r="G145" s="68"/>
      <c r="H145" s="32"/>
      <c r="I145" s="34"/>
      <c r="J145" s="35"/>
      <c r="K145" s="74"/>
      <c r="L145" s="35"/>
      <c r="M145" s="38"/>
      <c r="N145" s="39"/>
      <c r="O145" s="73"/>
      <c r="P145" s="68"/>
      <c r="Q145" s="68"/>
      <c r="R145" s="68"/>
      <c r="S145" s="68"/>
      <c r="T145" s="68"/>
      <c r="U145" s="68"/>
      <c r="V145" s="68"/>
      <c r="W145" s="68"/>
      <c r="X145" s="68"/>
      <c r="Y145" s="33"/>
      <c r="Z145" s="15"/>
      <c r="AG145" s="16"/>
    </row>
    <row r="146" ht="14.25">
      <c r="A146" s="20"/>
      <c r="B146" s="80"/>
      <c r="C146" s="80"/>
      <c r="D146" s="76"/>
      <c r="E146" s="77"/>
      <c r="F146" s="78"/>
      <c r="G146" s="76"/>
      <c r="H146" s="78"/>
      <c r="I146" s="51"/>
      <c r="J146" s="49"/>
      <c r="K146" s="51"/>
      <c r="L146" s="49"/>
      <c r="M146" s="51"/>
      <c r="N146" s="49"/>
      <c r="O146" s="73"/>
      <c r="P146" s="68"/>
      <c r="Q146" s="68"/>
      <c r="R146" s="68"/>
      <c r="S146" s="68"/>
      <c r="T146" s="68"/>
      <c r="U146" s="68"/>
      <c r="V146" s="68"/>
      <c r="W146" s="68"/>
      <c r="X146" s="68"/>
      <c r="Y146" s="33"/>
      <c r="Z146" s="15"/>
      <c r="AG146" s="16"/>
    </row>
    <row r="147" ht="14.25">
      <c r="A147" s="20">
        <v>71</v>
      </c>
      <c r="B147" s="79"/>
      <c r="C147" s="79"/>
      <c r="D147" s="68"/>
      <c r="E147" s="68"/>
      <c r="F147" s="33"/>
      <c r="G147" s="68"/>
      <c r="H147" s="32"/>
      <c r="I147" s="34"/>
      <c r="J147" s="35"/>
      <c r="K147" s="74"/>
      <c r="L147" s="35"/>
      <c r="M147" s="38"/>
      <c r="N147" s="39"/>
      <c r="O147" s="73"/>
      <c r="P147" s="68"/>
      <c r="Q147" s="68"/>
      <c r="R147" s="68"/>
      <c r="S147" s="68"/>
      <c r="T147" s="68"/>
      <c r="U147" s="68"/>
      <c r="V147" s="68"/>
      <c r="W147" s="68"/>
      <c r="X147" s="68"/>
      <c r="Y147" s="33"/>
      <c r="Z147" s="15"/>
      <c r="AG147" s="16"/>
    </row>
    <row r="148" ht="14.25">
      <c r="A148" s="20"/>
      <c r="B148" s="80"/>
      <c r="C148" s="80"/>
      <c r="D148" s="76"/>
      <c r="E148" s="77"/>
      <c r="F148" s="78"/>
      <c r="G148" s="76"/>
      <c r="H148" s="78"/>
      <c r="I148" s="51"/>
      <c r="J148" s="49"/>
      <c r="K148" s="51"/>
      <c r="L148" s="49"/>
      <c r="M148" s="51"/>
      <c r="N148" s="49"/>
      <c r="O148" s="73"/>
      <c r="P148" s="68"/>
      <c r="Q148" s="68"/>
      <c r="R148" s="68"/>
      <c r="S148" s="68"/>
      <c r="T148" s="68"/>
      <c r="U148" s="68"/>
      <c r="V148" s="68"/>
      <c r="W148" s="68"/>
      <c r="X148" s="68"/>
      <c r="Y148" s="33"/>
      <c r="Z148" s="15"/>
      <c r="AG148" s="16"/>
    </row>
    <row r="149" ht="14.25">
      <c r="A149" s="20">
        <v>72</v>
      </c>
      <c r="B149" s="79"/>
      <c r="C149" s="79"/>
      <c r="D149" s="68"/>
      <c r="E149" s="68"/>
      <c r="F149" s="33"/>
      <c r="G149" s="68"/>
      <c r="H149" s="32"/>
      <c r="I149" s="34"/>
      <c r="J149" s="35"/>
      <c r="K149" s="74"/>
      <c r="L149" s="35"/>
      <c r="M149" s="38"/>
      <c r="N149" s="39"/>
      <c r="O149" s="73"/>
      <c r="P149" s="68"/>
      <c r="Q149" s="68"/>
      <c r="R149" s="68"/>
      <c r="S149" s="68"/>
      <c r="T149" s="68"/>
      <c r="U149" s="68"/>
      <c r="V149" s="68"/>
      <c r="W149" s="68"/>
      <c r="X149" s="68"/>
      <c r="Y149" s="33"/>
      <c r="Z149" s="15"/>
      <c r="AG149" s="16"/>
    </row>
    <row r="150" ht="14.25">
      <c r="A150" s="20"/>
      <c r="B150" s="80"/>
      <c r="C150" s="80"/>
      <c r="D150" s="76"/>
      <c r="E150" s="77"/>
      <c r="F150" s="78"/>
      <c r="G150" s="76"/>
      <c r="H150" s="78"/>
      <c r="I150" s="51"/>
      <c r="J150" s="49"/>
      <c r="K150" s="51"/>
      <c r="L150" s="49"/>
      <c r="M150" s="51"/>
      <c r="N150" s="49"/>
      <c r="O150" s="73"/>
      <c r="P150" s="68"/>
      <c r="Q150" s="68"/>
      <c r="R150" s="68"/>
      <c r="S150" s="68"/>
      <c r="T150" s="68"/>
      <c r="U150" s="68"/>
      <c r="V150" s="68"/>
      <c r="W150" s="68"/>
      <c r="X150" s="68"/>
      <c r="Y150" s="33"/>
      <c r="Z150" s="15"/>
      <c r="AG150" s="16"/>
    </row>
    <row r="151" ht="14.25">
      <c r="A151" s="20">
        <v>73</v>
      </c>
      <c r="B151" s="79"/>
      <c r="C151" s="79"/>
      <c r="D151" s="68"/>
      <c r="E151" s="68"/>
      <c r="F151" s="33"/>
      <c r="G151" s="68"/>
      <c r="H151" s="32"/>
      <c r="I151" s="34"/>
      <c r="J151" s="35"/>
      <c r="K151" s="74"/>
      <c r="L151" s="35"/>
      <c r="M151" s="38"/>
      <c r="N151" s="39"/>
      <c r="O151" s="73"/>
      <c r="P151" s="68"/>
      <c r="Q151" s="68"/>
      <c r="R151" s="68"/>
      <c r="S151" s="68"/>
      <c r="T151" s="68"/>
      <c r="U151" s="68"/>
      <c r="V151" s="68"/>
      <c r="W151" s="68"/>
      <c r="X151" s="68"/>
      <c r="Y151" s="33"/>
      <c r="Z151" s="15"/>
      <c r="AG151" s="16"/>
    </row>
    <row r="152" ht="14.25">
      <c r="A152" s="20"/>
      <c r="B152" s="80"/>
      <c r="C152" s="80"/>
      <c r="D152" s="76"/>
      <c r="E152" s="77"/>
      <c r="F152" s="78"/>
      <c r="G152" s="76"/>
      <c r="H152" s="78"/>
      <c r="I152" s="51"/>
      <c r="J152" s="49"/>
      <c r="K152" s="51"/>
      <c r="L152" s="49"/>
      <c r="M152" s="51"/>
      <c r="N152" s="49"/>
      <c r="O152" s="73"/>
      <c r="P152" s="68"/>
      <c r="Q152" s="68"/>
      <c r="R152" s="68"/>
      <c r="S152" s="68"/>
      <c r="T152" s="68"/>
      <c r="U152" s="68"/>
      <c r="V152" s="68"/>
      <c r="W152" s="68"/>
      <c r="X152" s="68"/>
      <c r="Y152" s="33"/>
      <c r="Z152" s="15"/>
      <c r="AG152" s="16"/>
    </row>
    <row r="153" ht="14.25">
      <c r="A153" s="20">
        <v>74</v>
      </c>
      <c r="B153" s="79"/>
      <c r="C153" s="79"/>
      <c r="D153" s="68"/>
      <c r="E153" s="68"/>
      <c r="F153" s="33"/>
      <c r="G153" s="68"/>
      <c r="H153" s="32"/>
      <c r="I153" s="34"/>
      <c r="J153" s="35"/>
      <c r="K153" s="74"/>
      <c r="L153" s="35"/>
      <c r="M153" s="38"/>
      <c r="N153" s="39"/>
      <c r="O153" s="73"/>
      <c r="P153" s="68"/>
      <c r="Q153" s="68"/>
      <c r="R153" s="68"/>
      <c r="S153" s="68"/>
      <c r="T153" s="68"/>
      <c r="U153" s="68"/>
      <c r="V153" s="68"/>
      <c r="W153" s="68"/>
      <c r="X153" s="68"/>
      <c r="Y153" s="33"/>
      <c r="Z153" s="15"/>
      <c r="AG153" s="16"/>
    </row>
    <row r="154" ht="14.25">
      <c r="A154" s="20"/>
      <c r="B154" s="80"/>
      <c r="C154" s="80"/>
      <c r="D154" s="76"/>
      <c r="E154" s="77"/>
      <c r="F154" s="78"/>
      <c r="G154" s="76"/>
      <c r="H154" s="78"/>
      <c r="I154" s="51"/>
      <c r="J154" s="49"/>
      <c r="K154" s="51"/>
      <c r="L154" s="49"/>
      <c r="M154" s="51"/>
      <c r="N154" s="49"/>
      <c r="O154" s="73"/>
      <c r="P154" s="68"/>
      <c r="Q154" s="68"/>
      <c r="R154" s="68"/>
      <c r="S154" s="68"/>
      <c r="T154" s="68"/>
      <c r="U154" s="68"/>
      <c r="V154" s="68"/>
      <c r="W154" s="68"/>
      <c r="X154" s="68"/>
      <c r="Y154" s="33"/>
      <c r="Z154" s="15"/>
      <c r="AG154" s="16"/>
    </row>
    <row r="155" ht="14.25">
      <c r="A155" s="20">
        <v>75</v>
      </c>
      <c r="B155" s="79"/>
      <c r="C155" s="79"/>
      <c r="D155" s="68"/>
      <c r="E155" s="68"/>
      <c r="F155" s="33"/>
      <c r="G155" s="68"/>
      <c r="H155" s="32"/>
      <c r="I155" s="34"/>
      <c r="J155" s="35"/>
      <c r="K155" s="74"/>
      <c r="L155" s="35"/>
      <c r="M155" s="38"/>
      <c r="N155" s="39"/>
      <c r="O155" s="73"/>
      <c r="P155" s="68"/>
      <c r="Q155" s="68"/>
      <c r="R155" s="68"/>
      <c r="S155" s="68"/>
      <c r="T155" s="68"/>
      <c r="U155" s="68"/>
      <c r="V155" s="68"/>
      <c r="W155" s="68"/>
      <c r="X155" s="68"/>
      <c r="Y155" s="33"/>
      <c r="Z155" s="15"/>
      <c r="AG155" s="16"/>
    </row>
    <row r="156" ht="14.25">
      <c r="A156" s="20"/>
      <c r="B156" s="80"/>
      <c r="C156" s="80"/>
      <c r="D156" s="76"/>
      <c r="E156" s="77"/>
      <c r="F156" s="78"/>
      <c r="G156" s="76"/>
      <c r="H156" s="78"/>
      <c r="I156" s="51"/>
      <c r="J156" s="49"/>
      <c r="K156" s="51"/>
      <c r="L156" s="49"/>
      <c r="M156" s="51"/>
      <c r="N156" s="49"/>
      <c r="O156" s="73"/>
      <c r="P156" s="68"/>
      <c r="Q156" s="68"/>
      <c r="R156" s="68"/>
      <c r="S156" s="68"/>
      <c r="T156" s="68"/>
      <c r="U156" s="68"/>
      <c r="V156" s="68"/>
      <c r="W156" s="68"/>
      <c r="X156" s="68"/>
      <c r="Y156" s="33"/>
      <c r="Z156" s="15"/>
      <c r="AG156" s="16"/>
    </row>
    <row r="157" ht="14.25">
      <c r="A157" s="20">
        <v>76</v>
      </c>
      <c r="B157" s="79"/>
      <c r="C157" s="79"/>
      <c r="D157" s="68"/>
      <c r="E157" s="68"/>
      <c r="F157" s="33"/>
      <c r="G157" s="68"/>
      <c r="H157" s="32"/>
      <c r="I157" s="34"/>
      <c r="J157" s="35"/>
      <c r="K157" s="74"/>
      <c r="L157" s="35"/>
      <c r="M157" s="38"/>
      <c r="N157" s="39"/>
      <c r="O157" s="73"/>
      <c r="P157" s="68"/>
      <c r="Q157" s="68"/>
      <c r="R157" s="68"/>
      <c r="S157" s="68"/>
      <c r="T157" s="68"/>
      <c r="U157" s="68"/>
      <c r="V157" s="68"/>
      <c r="W157" s="68"/>
      <c r="X157" s="68"/>
      <c r="Y157" s="33"/>
      <c r="Z157" s="15"/>
      <c r="AG157" s="16"/>
    </row>
    <row r="158" ht="14.25">
      <c r="A158" s="20"/>
      <c r="B158" s="80"/>
      <c r="C158" s="80"/>
      <c r="D158" s="76"/>
      <c r="E158" s="77"/>
      <c r="F158" s="78"/>
      <c r="G158" s="76"/>
      <c r="H158" s="78"/>
      <c r="I158" s="51"/>
      <c r="J158" s="49"/>
      <c r="K158" s="51"/>
      <c r="L158" s="49"/>
      <c r="M158" s="51"/>
      <c r="N158" s="49"/>
      <c r="O158" s="73"/>
      <c r="P158" s="68"/>
      <c r="Q158" s="68"/>
      <c r="R158" s="68"/>
      <c r="S158" s="68"/>
      <c r="T158" s="68"/>
      <c r="U158" s="68"/>
      <c r="V158" s="68"/>
      <c r="W158" s="68"/>
      <c r="X158" s="68"/>
      <c r="Y158" s="33"/>
      <c r="Z158" s="15"/>
      <c r="AG158" s="16"/>
    </row>
    <row r="159" ht="14.25">
      <c r="A159" s="20">
        <v>77</v>
      </c>
      <c r="B159" s="79"/>
      <c r="C159" s="79"/>
      <c r="D159" s="68"/>
      <c r="E159" s="68"/>
      <c r="F159" s="33"/>
      <c r="G159" s="68"/>
      <c r="H159" s="32"/>
      <c r="I159" s="34"/>
      <c r="J159" s="35"/>
      <c r="K159" s="74"/>
      <c r="L159" s="35"/>
      <c r="M159" s="38"/>
      <c r="N159" s="39"/>
      <c r="O159" s="73"/>
      <c r="P159" s="68"/>
      <c r="Q159" s="68"/>
      <c r="R159" s="68"/>
      <c r="S159" s="68"/>
      <c r="T159" s="68"/>
      <c r="U159" s="68"/>
      <c r="V159" s="68"/>
      <c r="W159" s="68"/>
      <c r="X159" s="68"/>
      <c r="Y159" s="33"/>
      <c r="Z159" s="15"/>
      <c r="AG159" s="16"/>
    </row>
    <row r="160" ht="14.25">
      <c r="A160" s="20"/>
      <c r="B160" s="80"/>
      <c r="C160" s="80"/>
      <c r="D160" s="76"/>
      <c r="E160" s="77"/>
      <c r="F160" s="78"/>
      <c r="G160" s="76"/>
      <c r="H160" s="78"/>
      <c r="I160" s="51"/>
      <c r="J160" s="49"/>
      <c r="K160" s="51"/>
      <c r="L160" s="49"/>
      <c r="M160" s="51"/>
      <c r="N160" s="49"/>
      <c r="O160" s="73"/>
      <c r="P160" s="68"/>
      <c r="Q160" s="68"/>
      <c r="R160" s="68"/>
      <c r="S160" s="68"/>
      <c r="T160" s="68"/>
      <c r="U160" s="68"/>
      <c r="V160" s="68"/>
      <c r="W160" s="68"/>
      <c r="X160" s="68"/>
      <c r="Y160" s="33"/>
      <c r="Z160" s="15"/>
      <c r="AG160" s="16"/>
    </row>
    <row r="161" ht="14.25">
      <c r="A161" s="20">
        <v>78</v>
      </c>
      <c r="B161" s="79"/>
      <c r="C161" s="79"/>
      <c r="D161" s="68"/>
      <c r="E161" s="68"/>
      <c r="F161" s="33"/>
      <c r="G161" s="68"/>
      <c r="H161" s="32"/>
      <c r="I161" s="34"/>
      <c r="J161" s="35"/>
      <c r="K161" s="74"/>
      <c r="L161" s="35"/>
      <c r="M161" s="38"/>
      <c r="N161" s="39"/>
      <c r="O161" s="73"/>
      <c r="P161" s="68"/>
      <c r="Q161" s="68"/>
      <c r="R161" s="68"/>
      <c r="S161" s="68"/>
      <c r="T161" s="68"/>
      <c r="U161" s="68"/>
      <c r="V161" s="68"/>
      <c r="W161" s="68"/>
      <c r="X161" s="68"/>
      <c r="Y161" s="33"/>
      <c r="Z161" s="15"/>
      <c r="AG161" s="16"/>
    </row>
    <row r="162" ht="14.25">
      <c r="A162" s="20"/>
      <c r="B162" s="80"/>
      <c r="C162" s="80"/>
      <c r="D162" s="76"/>
      <c r="E162" s="77"/>
      <c r="F162" s="78"/>
      <c r="G162" s="76"/>
      <c r="H162" s="78"/>
      <c r="I162" s="51"/>
      <c r="J162" s="49"/>
      <c r="K162" s="51"/>
      <c r="L162" s="49"/>
      <c r="M162" s="51"/>
      <c r="N162" s="49"/>
      <c r="O162" s="73"/>
      <c r="P162" s="68"/>
      <c r="Q162" s="68"/>
      <c r="R162" s="68"/>
      <c r="S162" s="68"/>
      <c r="T162" s="68"/>
      <c r="U162" s="68"/>
      <c r="V162" s="68"/>
      <c r="W162" s="68"/>
      <c r="X162" s="68"/>
      <c r="Y162" s="33"/>
      <c r="Z162" s="15"/>
      <c r="AG162" s="16"/>
    </row>
    <row r="163" ht="14.25">
      <c r="A163" s="20">
        <v>79</v>
      </c>
      <c r="B163" s="79"/>
      <c r="C163" s="79"/>
      <c r="D163" s="68"/>
      <c r="E163" s="68"/>
      <c r="F163" s="32"/>
      <c r="G163" s="68"/>
      <c r="H163" s="32"/>
      <c r="I163" s="34"/>
      <c r="J163" s="39"/>
      <c r="K163" s="74"/>
      <c r="L163" s="39"/>
      <c r="M163" s="38"/>
      <c r="N163" s="39"/>
      <c r="O163" s="73"/>
      <c r="P163" s="68"/>
      <c r="Q163" s="68"/>
      <c r="R163" s="68"/>
      <c r="S163" s="68"/>
      <c r="T163" s="68"/>
      <c r="U163" s="68"/>
      <c r="V163" s="68"/>
      <c r="W163" s="68"/>
      <c r="X163" s="68"/>
      <c r="Y163" s="33"/>
      <c r="Z163" s="15"/>
      <c r="AG163" s="16"/>
    </row>
    <row r="164" ht="14.25">
      <c r="A164" s="20"/>
      <c r="B164" s="80"/>
      <c r="C164" s="80"/>
      <c r="D164" s="76"/>
      <c r="E164" s="77"/>
      <c r="F164" s="78"/>
      <c r="G164" s="76"/>
      <c r="H164" s="78"/>
      <c r="I164" s="51"/>
      <c r="J164" s="49"/>
      <c r="K164" s="51"/>
      <c r="L164" s="49"/>
      <c r="M164" s="51"/>
      <c r="N164" s="49"/>
      <c r="O164" s="73"/>
      <c r="P164" s="68"/>
      <c r="Q164" s="68"/>
      <c r="R164" s="68"/>
      <c r="S164" s="68"/>
      <c r="T164" s="68"/>
      <c r="U164" s="68"/>
      <c r="V164" s="68"/>
      <c r="W164" s="68"/>
      <c r="X164" s="68"/>
      <c r="Y164" s="33"/>
      <c r="Z164" s="15"/>
      <c r="AG164" s="16"/>
    </row>
    <row r="165" ht="14.25">
      <c r="A165" s="20">
        <v>80</v>
      </c>
      <c r="B165" s="79"/>
      <c r="C165" s="79"/>
      <c r="D165" s="68"/>
      <c r="E165" s="68"/>
      <c r="F165" s="32"/>
      <c r="G165" s="68"/>
      <c r="H165" s="32"/>
      <c r="I165" s="34"/>
      <c r="J165" s="39"/>
      <c r="K165" s="74"/>
      <c r="L165" s="39"/>
      <c r="M165" s="38"/>
      <c r="N165" s="39"/>
      <c r="O165" s="73"/>
      <c r="P165" s="68"/>
      <c r="Q165" s="68"/>
      <c r="R165" s="68"/>
      <c r="S165" s="68"/>
      <c r="T165" s="68"/>
      <c r="U165" s="68"/>
      <c r="V165" s="68"/>
      <c r="W165" s="68"/>
      <c r="X165" s="68"/>
      <c r="Y165" s="33"/>
      <c r="Z165" s="15"/>
      <c r="AG165" s="16"/>
    </row>
    <row r="166" ht="14.25">
      <c r="A166" s="20"/>
      <c r="B166" s="80"/>
      <c r="C166" s="80"/>
      <c r="D166" s="76"/>
      <c r="E166" s="77"/>
      <c r="F166" s="78"/>
      <c r="G166" s="76"/>
      <c r="H166" s="78"/>
      <c r="I166" s="51"/>
      <c r="J166" s="49"/>
      <c r="K166" s="51"/>
      <c r="L166" s="49"/>
      <c r="M166" s="51"/>
      <c r="N166" s="49"/>
      <c r="O166" s="73"/>
      <c r="P166" s="68"/>
      <c r="Q166" s="68"/>
      <c r="R166" s="68"/>
      <c r="S166" s="68"/>
      <c r="T166" s="68"/>
      <c r="U166" s="68"/>
      <c r="V166" s="68"/>
      <c r="W166" s="68"/>
      <c r="X166" s="68"/>
      <c r="Y166" s="33"/>
      <c r="Z166" s="15"/>
      <c r="AG166" s="16"/>
    </row>
    <row r="167" ht="14.25">
      <c r="A167" s="20">
        <v>81</v>
      </c>
      <c r="B167" s="79"/>
      <c r="C167" s="79"/>
      <c r="D167" s="68"/>
      <c r="E167" s="68"/>
      <c r="F167" s="32"/>
      <c r="G167" s="68"/>
      <c r="H167" s="32"/>
      <c r="I167" s="34"/>
      <c r="J167" s="39"/>
      <c r="K167" s="74"/>
      <c r="L167" s="39"/>
      <c r="M167" s="38"/>
      <c r="N167" s="39"/>
      <c r="O167" s="73"/>
      <c r="P167" s="68"/>
      <c r="Q167" s="68"/>
      <c r="R167" s="68"/>
      <c r="S167" s="68"/>
      <c r="T167" s="68"/>
      <c r="U167" s="68"/>
      <c r="V167" s="68"/>
      <c r="W167" s="68"/>
      <c r="X167" s="68"/>
      <c r="Y167" s="33"/>
      <c r="Z167" s="15"/>
      <c r="AG167" s="16"/>
    </row>
    <row r="168" ht="14.25">
      <c r="A168" s="20"/>
      <c r="B168" s="80"/>
      <c r="C168" s="80"/>
      <c r="D168" s="76"/>
      <c r="E168" s="77"/>
      <c r="F168" s="78"/>
      <c r="G168" s="76"/>
      <c r="H168" s="78"/>
      <c r="I168" s="51"/>
      <c r="J168" s="49"/>
      <c r="K168" s="51"/>
      <c r="L168" s="49"/>
      <c r="M168" s="51"/>
      <c r="N168" s="49"/>
      <c r="O168" s="73"/>
      <c r="P168" s="68"/>
      <c r="Q168" s="68"/>
      <c r="R168" s="68"/>
      <c r="S168" s="68"/>
      <c r="T168" s="68"/>
      <c r="U168" s="68"/>
      <c r="V168" s="68"/>
      <c r="W168" s="68"/>
      <c r="X168" s="68"/>
      <c r="Y168" s="33"/>
      <c r="Z168" s="15"/>
      <c r="AG168" s="16"/>
    </row>
    <row r="169" ht="14.25">
      <c r="A169" s="20">
        <v>82</v>
      </c>
      <c r="B169" s="79"/>
      <c r="C169" s="79"/>
      <c r="D169" s="68"/>
      <c r="E169" s="68"/>
      <c r="F169" s="32"/>
      <c r="G169" s="68"/>
      <c r="H169" s="32"/>
      <c r="I169" s="34"/>
      <c r="J169" s="39"/>
      <c r="K169" s="74"/>
      <c r="L169" s="39"/>
      <c r="M169" s="38"/>
      <c r="N169" s="39"/>
      <c r="O169" s="73"/>
      <c r="P169" s="68"/>
      <c r="Q169" s="68"/>
      <c r="R169" s="68"/>
      <c r="S169" s="68"/>
      <c r="T169" s="68"/>
      <c r="U169" s="68"/>
      <c r="V169" s="68"/>
      <c r="W169" s="68"/>
      <c r="X169" s="68"/>
      <c r="Y169" s="33"/>
      <c r="Z169" s="15"/>
      <c r="AG169" s="16"/>
    </row>
    <row r="170" ht="14.25">
      <c r="A170" s="20"/>
      <c r="B170" s="80"/>
      <c r="C170" s="80"/>
      <c r="D170" s="76"/>
      <c r="E170" s="77"/>
      <c r="F170" s="78"/>
      <c r="G170" s="76"/>
      <c r="H170" s="78"/>
      <c r="I170" s="51"/>
      <c r="J170" s="49"/>
      <c r="K170" s="51"/>
      <c r="L170" s="49"/>
      <c r="M170" s="51"/>
      <c r="N170" s="49"/>
      <c r="O170" s="73"/>
      <c r="P170" s="68"/>
      <c r="Q170" s="68"/>
      <c r="R170" s="68"/>
      <c r="S170" s="68"/>
      <c r="T170" s="68"/>
      <c r="U170" s="68"/>
      <c r="V170" s="68"/>
      <c r="W170" s="68"/>
      <c r="X170" s="68"/>
      <c r="Y170" s="33"/>
      <c r="Z170" s="15"/>
      <c r="AG170" s="16"/>
    </row>
    <row r="171" ht="14.25">
      <c r="A171" s="20">
        <v>83</v>
      </c>
      <c r="B171" s="79"/>
      <c r="C171" s="79"/>
      <c r="D171" s="68"/>
      <c r="E171" s="68"/>
      <c r="F171" s="32"/>
      <c r="G171" s="68"/>
      <c r="H171" s="32"/>
      <c r="I171" s="34"/>
      <c r="J171" s="39"/>
      <c r="K171" s="74"/>
      <c r="L171" s="39"/>
      <c r="M171" s="38"/>
      <c r="N171" s="39"/>
      <c r="O171" s="73"/>
      <c r="P171" s="68"/>
      <c r="Q171" s="68"/>
      <c r="R171" s="68"/>
      <c r="S171" s="68"/>
      <c r="T171" s="68"/>
      <c r="U171" s="68"/>
      <c r="V171" s="68"/>
      <c r="W171" s="68"/>
      <c r="X171" s="68"/>
      <c r="Y171" s="33"/>
      <c r="Z171" s="15"/>
      <c r="AG171" s="16"/>
    </row>
    <row r="172" ht="14.25">
      <c r="A172" s="20"/>
      <c r="B172" s="80"/>
      <c r="C172" s="80"/>
      <c r="D172" s="76"/>
      <c r="E172" s="77"/>
      <c r="F172" s="78"/>
      <c r="G172" s="76"/>
      <c r="H172" s="78"/>
      <c r="I172" s="51"/>
      <c r="J172" s="49"/>
      <c r="K172" s="51"/>
      <c r="L172" s="49"/>
      <c r="M172" s="51"/>
      <c r="N172" s="49"/>
      <c r="O172" s="73"/>
      <c r="P172" s="68"/>
      <c r="Q172" s="68"/>
      <c r="R172" s="68"/>
      <c r="S172" s="68"/>
      <c r="T172" s="68"/>
      <c r="U172" s="68"/>
      <c r="V172" s="68"/>
      <c r="W172" s="68"/>
      <c r="X172" s="68"/>
      <c r="Y172" s="33"/>
      <c r="Z172" s="15"/>
      <c r="AG172" s="16"/>
    </row>
    <row r="173" ht="14.25">
      <c r="A173" s="20">
        <v>84</v>
      </c>
      <c r="B173" s="79"/>
      <c r="C173" s="79"/>
      <c r="D173" s="68"/>
      <c r="E173" s="68"/>
      <c r="F173" s="32"/>
      <c r="G173" s="68"/>
      <c r="H173" s="32"/>
      <c r="I173" s="34"/>
      <c r="J173" s="39"/>
      <c r="K173" s="74"/>
      <c r="L173" s="39"/>
      <c r="M173" s="38"/>
      <c r="N173" s="39"/>
      <c r="O173" s="73"/>
      <c r="P173" s="68"/>
      <c r="Q173" s="68"/>
      <c r="R173" s="68"/>
      <c r="S173" s="68"/>
      <c r="T173" s="68"/>
      <c r="U173" s="68"/>
      <c r="V173" s="68"/>
      <c r="W173" s="68"/>
      <c r="X173" s="68"/>
      <c r="Y173" s="33"/>
      <c r="Z173" s="15"/>
      <c r="AG173" s="16"/>
    </row>
    <row r="174" ht="14.25">
      <c r="A174" s="20"/>
      <c r="B174" s="80"/>
      <c r="C174" s="80"/>
      <c r="D174" s="76"/>
      <c r="E174" s="77"/>
      <c r="F174" s="78"/>
      <c r="G174" s="76"/>
      <c r="H174" s="78"/>
      <c r="I174" s="51"/>
      <c r="J174" s="49"/>
      <c r="K174" s="51"/>
      <c r="L174" s="49"/>
      <c r="M174" s="51"/>
      <c r="N174" s="49"/>
      <c r="O174" s="73"/>
      <c r="P174" s="68"/>
      <c r="Q174" s="68"/>
      <c r="R174" s="68"/>
      <c r="S174" s="68"/>
      <c r="T174" s="68"/>
      <c r="U174" s="68"/>
      <c r="V174" s="68"/>
      <c r="W174" s="68"/>
      <c r="X174" s="68"/>
      <c r="Y174" s="33"/>
      <c r="Z174" s="15"/>
      <c r="AG174" s="16"/>
    </row>
    <row r="175" ht="14.25">
      <c r="A175" s="20">
        <v>85</v>
      </c>
      <c r="B175" s="79"/>
      <c r="C175" s="79"/>
      <c r="D175" s="68"/>
      <c r="E175" s="68"/>
      <c r="F175" s="32"/>
      <c r="G175" s="68"/>
      <c r="H175" s="32"/>
      <c r="I175" s="34"/>
      <c r="J175" s="39"/>
      <c r="K175" s="74"/>
      <c r="L175" s="39"/>
      <c r="M175" s="38"/>
      <c r="N175" s="39"/>
      <c r="O175" s="73"/>
      <c r="P175" s="68"/>
      <c r="Q175" s="68"/>
      <c r="R175" s="68"/>
      <c r="S175" s="68"/>
      <c r="T175" s="68"/>
      <c r="U175" s="68"/>
      <c r="V175" s="68"/>
      <c r="W175" s="68"/>
      <c r="X175" s="68"/>
      <c r="Y175" s="33"/>
      <c r="Z175" s="15"/>
      <c r="AG175" s="16"/>
    </row>
    <row r="176" ht="14.25">
      <c r="A176" s="20"/>
      <c r="B176" s="80"/>
      <c r="C176" s="80"/>
      <c r="D176" s="76"/>
      <c r="E176" s="77"/>
      <c r="F176" s="78"/>
      <c r="G176" s="76"/>
      <c r="H176" s="78"/>
      <c r="I176" s="51"/>
      <c r="J176" s="49"/>
      <c r="K176" s="51"/>
      <c r="L176" s="49"/>
      <c r="M176" s="51"/>
      <c r="N176" s="49"/>
      <c r="O176" s="73"/>
      <c r="P176" s="68"/>
      <c r="Q176" s="68"/>
      <c r="R176" s="68"/>
      <c r="S176" s="68"/>
      <c r="T176" s="68"/>
      <c r="U176" s="68"/>
      <c r="V176" s="68"/>
      <c r="W176" s="68"/>
      <c r="X176" s="68"/>
      <c r="Y176" s="33"/>
      <c r="Z176" s="15"/>
      <c r="AG176" s="16"/>
    </row>
    <row r="177" ht="14.25">
      <c r="A177" s="20">
        <v>86</v>
      </c>
      <c r="B177" s="79"/>
      <c r="C177" s="79"/>
      <c r="D177" s="68"/>
      <c r="E177" s="68"/>
      <c r="F177" s="32"/>
      <c r="G177" s="68"/>
      <c r="H177" s="32"/>
      <c r="I177" s="34"/>
      <c r="J177" s="39"/>
      <c r="K177" s="74"/>
      <c r="L177" s="39"/>
      <c r="M177" s="38"/>
      <c r="N177" s="39"/>
      <c r="O177" s="73"/>
      <c r="P177" s="68"/>
      <c r="Q177" s="68"/>
      <c r="R177" s="68"/>
      <c r="S177" s="68"/>
      <c r="T177" s="68"/>
      <c r="U177" s="68"/>
      <c r="V177" s="68"/>
      <c r="W177" s="68"/>
      <c r="X177" s="68"/>
      <c r="Y177" s="33"/>
      <c r="Z177" s="15"/>
      <c r="AG177" s="16"/>
    </row>
    <row r="178" ht="14.25">
      <c r="A178" s="20"/>
      <c r="B178" s="80"/>
      <c r="C178" s="80"/>
      <c r="D178" s="76"/>
      <c r="E178" s="77"/>
      <c r="F178" s="78"/>
      <c r="G178" s="76"/>
      <c r="H178" s="78"/>
      <c r="I178" s="51"/>
      <c r="J178" s="49"/>
      <c r="K178" s="51"/>
      <c r="L178" s="49"/>
      <c r="M178" s="51"/>
      <c r="N178" s="49"/>
      <c r="O178" s="73"/>
      <c r="P178" s="68"/>
      <c r="Q178" s="68"/>
      <c r="R178" s="68"/>
      <c r="S178" s="68"/>
      <c r="T178" s="68"/>
      <c r="U178" s="68"/>
      <c r="V178" s="68"/>
      <c r="W178" s="68"/>
      <c r="X178" s="68"/>
      <c r="Y178" s="33"/>
      <c r="Z178" s="15"/>
      <c r="AG178" s="16"/>
    </row>
    <row r="179" ht="14.25">
      <c r="A179" s="20">
        <v>87</v>
      </c>
      <c r="B179" s="79"/>
      <c r="C179" s="79"/>
      <c r="D179" s="68"/>
      <c r="E179" s="68"/>
      <c r="F179" s="32"/>
      <c r="G179" s="68"/>
      <c r="H179" s="32"/>
      <c r="I179" s="34"/>
      <c r="J179" s="39"/>
      <c r="K179" s="74"/>
      <c r="L179" s="39"/>
      <c r="M179" s="38"/>
      <c r="N179" s="39"/>
      <c r="O179" s="73"/>
      <c r="P179" s="68"/>
      <c r="Q179" s="68"/>
      <c r="R179" s="68"/>
      <c r="S179" s="68"/>
      <c r="T179" s="68"/>
      <c r="U179" s="68"/>
      <c r="V179" s="68"/>
      <c r="W179" s="68"/>
      <c r="X179" s="68"/>
      <c r="Y179" s="33"/>
      <c r="Z179" s="15"/>
      <c r="AG179" s="16"/>
    </row>
    <row r="180" ht="14.25">
      <c r="A180" s="20"/>
      <c r="B180" s="80"/>
      <c r="C180" s="80"/>
      <c r="D180" s="76"/>
      <c r="E180" s="77"/>
      <c r="F180" s="78"/>
      <c r="G180" s="76"/>
      <c r="H180" s="78"/>
      <c r="I180" s="51"/>
      <c r="J180" s="49"/>
      <c r="K180" s="51"/>
      <c r="L180" s="49"/>
      <c r="M180" s="51"/>
      <c r="N180" s="49"/>
      <c r="O180" s="73"/>
      <c r="P180" s="68"/>
      <c r="Q180" s="68"/>
      <c r="R180" s="68"/>
      <c r="S180" s="68"/>
      <c r="T180" s="68"/>
      <c r="U180" s="68"/>
      <c r="V180" s="68"/>
      <c r="W180" s="68"/>
      <c r="X180" s="68"/>
      <c r="Y180" s="33"/>
      <c r="Z180" s="15"/>
      <c r="AG180" s="16"/>
    </row>
    <row r="181" ht="14.25">
      <c r="A181" s="20">
        <v>88</v>
      </c>
      <c r="B181" s="79"/>
      <c r="C181" s="79"/>
      <c r="D181" s="68"/>
      <c r="E181" s="68"/>
      <c r="F181" s="32"/>
      <c r="G181" s="68"/>
      <c r="H181" s="32"/>
      <c r="I181" s="34"/>
      <c r="J181" s="39"/>
      <c r="K181" s="74"/>
      <c r="L181" s="39"/>
      <c r="M181" s="38"/>
      <c r="N181" s="39"/>
      <c r="O181" s="73"/>
      <c r="P181" s="68"/>
      <c r="Q181" s="68"/>
      <c r="R181" s="68"/>
      <c r="S181" s="68"/>
      <c r="T181" s="68"/>
      <c r="U181" s="68"/>
      <c r="V181" s="68"/>
      <c r="W181" s="68"/>
      <c r="X181" s="68"/>
      <c r="Y181" s="33"/>
      <c r="Z181" s="15"/>
      <c r="AG181" s="16"/>
    </row>
    <row r="182" ht="14.25">
      <c r="A182" s="20"/>
      <c r="B182" s="80"/>
      <c r="C182" s="80"/>
      <c r="D182" s="76"/>
      <c r="E182" s="77"/>
      <c r="F182" s="78"/>
      <c r="G182" s="76"/>
      <c r="H182" s="78"/>
      <c r="I182" s="51"/>
      <c r="J182" s="49"/>
      <c r="K182" s="51"/>
      <c r="L182" s="49"/>
      <c r="M182" s="51"/>
      <c r="N182" s="49"/>
      <c r="O182" s="73"/>
      <c r="P182" s="68"/>
      <c r="Q182" s="68"/>
      <c r="R182" s="68"/>
      <c r="S182" s="68"/>
      <c r="T182" s="68"/>
      <c r="U182" s="68"/>
      <c r="V182" s="68"/>
      <c r="W182" s="68"/>
      <c r="X182" s="68"/>
      <c r="Y182" s="33"/>
      <c r="Z182" s="15"/>
      <c r="AG182" s="16"/>
    </row>
    <row r="183" ht="14.25">
      <c r="A183" s="20">
        <v>89</v>
      </c>
      <c r="B183" s="79"/>
      <c r="C183" s="79"/>
      <c r="D183" s="73"/>
      <c r="E183" s="68"/>
      <c r="F183" s="33"/>
      <c r="G183" s="73"/>
      <c r="H183" s="32"/>
      <c r="I183" s="38"/>
      <c r="J183" s="35"/>
      <c r="K183" s="81"/>
      <c r="L183" s="35"/>
      <c r="M183" s="81"/>
      <c r="N183" s="39"/>
      <c r="O183" s="73"/>
      <c r="P183" s="68"/>
      <c r="Q183" s="68"/>
      <c r="R183" s="68"/>
      <c r="S183" s="68"/>
      <c r="T183" s="68"/>
      <c r="U183" s="68"/>
      <c r="V183" s="68"/>
      <c r="W183" s="68"/>
      <c r="X183" s="68"/>
      <c r="Y183" s="33"/>
      <c r="Z183" s="15"/>
      <c r="AG183" s="16"/>
    </row>
    <row r="184" ht="14.25">
      <c r="A184" s="20"/>
      <c r="B184" s="80"/>
      <c r="C184" s="80"/>
      <c r="D184" s="76"/>
      <c r="E184" s="77"/>
      <c r="F184" s="78"/>
      <c r="G184" s="76"/>
      <c r="H184" s="78"/>
      <c r="I184" s="51"/>
      <c r="J184" s="49"/>
      <c r="K184" s="51"/>
      <c r="L184" s="49"/>
      <c r="M184" s="51"/>
      <c r="N184" s="49"/>
      <c r="O184" s="73"/>
      <c r="P184" s="68"/>
      <c r="Q184" s="68"/>
      <c r="R184" s="68"/>
      <c r="S184" s="68"/>
      <c r="T184" s="68"/>
      <c r="U184" s="68"/>
      <c r="V184" s="68"/>
      <c r="W184" s="68"/>
      <c r="X184" s="68"/>
      <c r="Y184" s="33"/>
      <c r="Z184" s="15"/>
      <c r="AG184" s="16"/>
    </row>
    <row r="185" ht="14.25">
      <c r="A185" s="20">
        <v>90</v>
      </c>
      <c r="B185" s="79"/>
      <c r="C185" s="79"/>
      <c r="D185" s="68"/>
      <c r="E185" s="68"/>
      <c r="F185" s="32"/>
      <c r="G185" s="68"/>
      <c r="H185" s="32"/>
      <c r="I185" s="34"/>
      <c r="J185" s="39"/>
      <c r="K185" s="74"/>
      <c r="L185" s="39"/>
      <c r="M185" s="38"/>
      <c r="N185" s="39"/>
      <c r="O185" s="73"/>
      <c r="P185" s="68"/>
      <c r="Q185" s="68"/>
      <c r="R185" s="68"/>
      <c r="S185" s="68"/>
      <c r="T185" s="68"/>
      <c r="U185" s="68"/>
      <c r="V185" s="68"/>
      <c r="W185" s="68"/>
      <c r="X185" s="68"/>
      <c r="Y185" s="33"/>
      <c r="Z185" s="15"/>
      <c r="AG185" s="16"/>
    </row>
    <row r="186" ht="14.25">
      <c r="A186" s="20"/>
      <c r="B186" s="80"/>
      <c r="C186" s="80"/>
      <c r="D186" s="76"/>
      <c r="E186" s="77"/>
      <c r="F186" s="78"/>
      <c r="G186" s="76"/>
      <c r="H186" s="78"/>
      <c r="I186" s="51"/>
      <c r="J186" s="49"/>
      <c r="K186" s="51"/>
      <c r="L186" s="49"/>
      <c r="M186" s="51"/>
      <c r="N186" s="49"/>
      <c r="O186" s="73"/>
      <c r="P186" s="68"/>
      <c r="Q186" s="68"/>
      <c r="R186" s="68"/>
      <c r="S186" s="68"/>
      <c r="T186" s="68"/>
      <c r="U186" s="68"/>
      <c r="V186" s="68"/>
      <c r="W186" s="68"/>
      <c r="X186" s="68"/>
      <c r="Y186" s="33"/>
      <c r="Z186" s="15"/>
      <c r="AG186" s="16"/>
    </row>
    <row r="187" ht="14.25">
      <c r="A187" s="20">
        <v>91</v>
      </c>
      <c r="B187" s="79"/>
      <c r="C187" s="79"/>
      <c r="D187" s="68"/>
      <c r="E187" s="68"/>
      <c r="F187" s="32"/>
      <c r="G187" s="68"/>
      <c r="H187" s="32"/>
      <c r="I187" s="34"/>
      <c r="J187" s="39"/>
      <c r="K187" s="74"/>
      <c r="L187" s="39"/>
      <c r="M187" s="38"/>
      <c r="N187" s="39"/>
      <c r="O187" s="73"/>
      <c r="P187" s="68"/>
      <c r="Q187" s="68"/>
      <c r="R187" s="68"/>
      <c r="S187" s="68"/>
      <c r="T187" s="68"/>
      <c r="U187" s="68"/>
      <c r="V187" s="68"/>
      <c r="W187" s="68"/>
      <c r="X187" s="68"/>
      <c r="Y187" s="33"/>
      <c r="Z187" s="15"/>
      <c r="AG187" s="16"/>
    </row>
    <row r="188" ht="14.25">
      <c r="A188" s="20"/>
      <c r="B188" s="80"/>
      <c r="C188" s="80"/>
      <c r="D188" s="76"/>
      <c r="E188" s="77"/>
      <c r="F188" s="78"/>
      <c r="G188" s="76"/>
      <c r="H188" s="78"/>
      <c r="I188" s="51"/>
      <c r="J188" s="49"/>
      <c r="K188" s="51"/>
      <c r="L188" s="49"/>
      <c r="M188" s="51"/>
      <c r="N188" s="49"/>
      <c r="O188" s="73"/>
      <c r="P188" s="68"/>
      <c r="Q188" s="68"/>
      <c r="R188" s="68"/>
      <c r="S188" s="68"/>
      <c r="T188" s="68"/>
      <c r="U188" s="68"/>
      <c r="V188" s="68"/>
      <c r="W188" s="68"/>
      <c r="X188" s="68"/>
      <c r="Y188" s="33"/>
      <c r="Z188" s="15"/>
      <c r="AG188" s="16"/>
    </row>
    <row r="189" ht="14.25">
      <c r="A189" s="20">
        <v>92</v>
      </c>
      <c r="B189" s="79"/>
      <c r="C189" s="79"/>
      <c r="D189" s="68"/>
      <c r="E189" s="68"/>
      <c r="F189" s="32"/>
      <c r="G189" s="68"/>
      <c r="H189" s="32"/>
      <c r="I189" s="34"/>
      <c r="J189" s="39"/>
      <c r="K189" s="74"/>
      <c r="L189" s="39"/>
      <c r="M189" s="38"/>
      <c r="N189" s="39"/>
      <c r="O189" s="73"/>
      <c r="P189" s="68"/>
      <c r="Q189" s="68"/>
      <c r="R189" s="68"/>
      <c r="S189" s="68"/>
      <c r="T189" s="68"/>
      <c r="U189" s="68"/>
      <c r="V189" s="68"/>
      <c r="W189" s="68"/>
      <c r="X189" s="68"/>
      <c r="Y189" s="33"/>
      <c r="Z189" s="15"/>
      <c r="AG189" s="16"/>
    </row>
    <row r="190" ht="14.25">
      <c r="A190" s="20"/>
      <c r="B190" s="80"/>
      <c r="C190" s="80"/>
      <c r="D190" s="76"/>
      <c r="E190" s="77"/>
      <c r="F190" s="78"/>
      <c r="G190" s="76"/>
      <c r="H190" s="78"/>
      <c r="I190" s="51"/>
      <c r="J190" s="49"/>
      <c r="K190" s="51"/>
      <c r="L190" s="49"/>
      <c r="M190" s="51"/>
      <c r="N190" s="49"/>
      <c r="O190" s="73"/>
      <c r="P190" s="68"/>
      <c r="Q190" s="68"/>
      <c r="R190" s="68"/>
      <c r="S190" s="68"/>
      <c r="T190" s="68"/>
      <c r="U190" s="68"/>
      <c r="V190" s="68"/>
      <c r="W190" s="68"/>
      <c r="X190" s="68"/>
      <c r="Y190" s="33"/>
      <c r="Z190" s="15"/>
      <c r="AG190" s="16"/>
    </row>
    <row r="191" ht="14.25">
      <c r="A191" s="20">
        <v>93</v>
      </c>
      <c r="B191" s="79"/>
      <c r="C191" s="79"/>
      <c r="D191" s="68"/>
      <c r="E191" s="68"/>
      <c r="F191" s="32"/>
      <c r="G191" s="68"/>
      <c r="H191" s="32"/>
      <c r="I191" s="34"/>
      <c r="J191" s="39"/>
      <c r="K191" s="74"/>
      <c r="L191" s="39"/>
      <c r="M191" s="38"/>
      <c r="N191" s="39"/>
      <c r="O191" s="73"/>
      <c r="P191" s="68"/>
      <c r="Q191" s="68"/>
      <c r="R191" s="68"/>
      <c r="S191" s="68"/>
      <c r="T191" s="68"/>
      <c r="U191" s="68"/>
      <c r="V191" s="68"/>
      <c r="W191" s="68"/>
      <c r="X191" s="68"/>
      <c r="Y191" s="33"/>
      <c r="Z191" s="15"/>
      <c r="AG191" s="16"/>
    </row>
    <row r="192" ht="14.25">
      <c r="A192" s="20"/>
      <c r="B192" s="80"/>
      <c r="C192" s="80"/>
      <c r="D192" s="76"/>
      <c r="E192" s="77"/>
      <c r="F192" s="78"/>
      <c r="G192" s="76"/>
      <c r="H192" s="78"/>
      <c r="I192" s="51"/>
      <c r="J192" s="49"/>
      <c r="K192" s="51"/>
      <c r="L192" s="49"/>
      <c r="M192" s="51"/>
      <c r="N192" s="49"/>
      <c r="O192" s="73"/>
      <c r="P192" s="68"/>
      <c r="Q192" s="68"/>
      <c r="R192" s="68"/>
      <c r="S192" s="68"/>
      <c r="T192" s="68"/>
      <c r="U192" s="68"/>
      <c r="V192" s="68"/>
      <c r="W192" s="68"/>
      <c r="X192" s="68"/>
      <c r="Y192" s="33"/>
      <c r="Z192" s="15"/>
      <c r="AG192" s="16"/>
    </row>
    <row r="193" ht="14.25">
      <c r="A193" s="20">
        <v>94</v>
      </c>
      <c r="B193" s="79"/>
      <c r="C193" s="79"/>
      <c r="D193" s="68"/>
      <c r="E193" s="68"/>
      <c r="F193" s="32"/>
      <c r="G193" s="68"/>
      <c r="H193" s="32"/>
      <c r="I193" s="34"/>
      <c r="J193" s="39"/>
      <c r="K193" s="74"/>
      <c r="L193" s="39"/>
      <c r="M193" s="38"/>
      <c r="N193" s="39"/>
      <c r="O193" s="73"/>
      <c r="P193" s="68"/>
      <c r="Q193" s="68"/>
      <c r="R193" s="68"/>
      <c r="S193" s="68"/>
      <c r="T193" s="68"/>
      <c r="U193" s="68"/>
      <c r="V193" s="68"/>
      <c r="W193" s="68"/>
      <c r="X193" s="68"/>
      <c r="Y193" s="33"/>
      <c r="Z193" s="15"/>
      <c r="AG193" s="16"/>
    </row>
    <row r="194" ht="14.25">
      <c r="A194" s="20"/>
      <c r="B194" s="80"/>
      <c r="C194" s="80"/>
      <c r="D194" s="76"/>
      <c r="E194" s="77"/>
      <c r="F194" s="78"/>
      <c r="G194" s="76"/>
      <c r="H194" s="78"/>
      <c r="I194" s="51"/>
      <c r="J194" s="49"/>
      <c r="K194" s="51"/>
      <c r="L194" s="49"/>
      <c r="M194" s="51"/>
      <c r="N194" s="49"/>
      <c r="O194" s="73"/>
      <c r="P194" s="68"/>
      <c r="Q194" s="68"/>
      <c r="R194" s="68"/>
      <c r="S194" s="68"/>
      <c r="T194" s="68"/>
      <c r="U194" s="68"/>
      <c r="V194" s="68"/>
      <c r="W194" s="68"/>
      <c r="X194" s="68"/>
      <c r="Y194" s="33"/>
      <c r="Z194" s="15"/>
      <c r="AG194" s="16"/>
    </row>
    <row r="195" ht="14.25">
      <c r="A195" s="20">
        <v>95</v>
      </c>
      <c r="B195" s="79"/>
      <c r="C195" s="79"/>
      <c r="D195" s="68"/>
      <c r="E195" s="68"/>
      <c r="F195" s="32"/>
      <c r="G195" s="68"/>
      <c r="H195" s="32"/>
      <c r="I195" s="34"/>
      <c r="J195" s="39"/>
      <c r="K195" s="74"/>
      <c r="L195" s="39"/>
      <c r="M195" s="38"/>
      <c r="N195" s="39"/>
      <c r="O195" s="73"/>
      <c r="P195" s="68"/>
      <c r="Q195" s="68"/>
      <c r="R195" s="68"/>
      <c r="S195" s="68"/>
      <c r="T195" s="68"/>
      <c r="U195" s="68"/>
      <c r="V195" s="68"/>
      <c r="W195" s="68"/>
      <c r="X195" s="68"/>
      <c r="Y195" s="33"/>
      <c r="Z195" s="15"/>
      <c r="AG195" s="16"/>
    </row>
    <row r="196" ht="14.25">
      <c r="A196" s="20"/>
      <c r="B196" s="80"/>
      <c r="C196" s="80"/>
      <c r="D196" s="76"/>
      <c r="E196" s="77"/>
      <c r="F196" s="78"/>
      <c r="G196" s="76"/>
      <c r="H196" s="78"/>
      <c r="I196" s="51"/>
      <c r="J196" s="49"/>
      <c r="K196" s="51"/>
      <c r="L196" s="49"/>
      <c r="M196" s="51"/>
      <c r="N196" s="49"/>
      <c r="O196" s="73"/>
      <c r="P196" s="68"/>
      <c r="Q196" s="68"/>
      <c r="R196" s="68"/>
      <c r="S196" s="68"/>
      <c r="T196" s="68"/>
      <c r="U196" s="68"/>
      <c r="V196" s="68"/>
      <c r="W196" s="68"/>
      <c r="X196" s="68"/>
      <c r="Y196" s="33"/>
      <c r="Z196" s="15"/>
      <c r="AG196" s="16"/>
    </row>
    <row r="197" ht="14.25">
      <c r="A197" s="20">
        <v>96</v>
      </c>
      <c r="B197" s="79"/>
      <c r="C197" s="79"/>
      <c r="D197" s="68"/>
      <c r="E197" s="68"/>
      <c r="F197" s="32"/>
      <c r="G197" s="68"/>
      <c r="H197" s="32"/>
      <c r="I197" s="34"/>
      <c r="J197" s="39"/>
      <c r="K197" s="74"/>
      <c r="L197" s="39"/>
      <c r="M197" s="38"/>
      <c r="N197" s="39"/>
      <c r="O197" s="73"/>
      <c r="P197" s="68"/>
      <c r="Q197" s="68"/>
      <c r="R197" s="68"/>
      <c r="S197" s="68"/>
      <c r="T197" s="68"/>
      <c r="U197" s="68"/>
      <c r="V197" s="68"/>
      <c r="W197" s="68"/>
      <c r="X197" s="68"/>
      <c r="Y197" s="33"/>
      <c r="Z197" s="15"/>
      <c r="AG197" s="16"/>
    </row>
    <row r="198" ht="14.25">
      <c r="A198" s="20"/>
      <c r="B198" s="80"/>
      <c r="C198" s="80"/>
      <c r="D198" s="76"/>
      <c r="E198" s="77"/>
      <c r="F198" s="78"/>
      <c r="G198" s="76"/>
      <c r="H198" s="78"/>
      <c r="I198" s="51"/>
      <c r="J198" s="49"/>
      <c r="K198" s="51"/>
      <c r="L198" s="49"/>
      <c r="M198" s="51"/>
      <c r="N198" s="49"/>
      <c r="O198" s="73"/>
      <c r="P198" s="68"/>
      <c r="Q198" s="68"/>
      <c r="R198" s="68"/>
      <c r="S198" s="68"/>
      <c r="T198" s="68"/>
      <c r="U198" s="68"/>
      <c r="V198" s="68"/>
      <c r="W198" s="68"/>
      <c r="X198" s="68"/>
      <c r="Y198" s="33"/>
      <c r="Z198" s="15"/>
      <c r="AG198" s="16"/>
    </row>
    <row r="199" ht="14.25">
      <c r="A199" s="20">
        <v>97</v>
      </c>
      <c r="B199" s="79"/>
      <c r="C199" s="79"/>
      <c r="D199" s="68"/>
      <c r="E199" s="68"/>
      <c r="F199" s="32"/>
      <c r="G199" s="68"/>
      <c r="H199" s="32"/>
      <c r="I199" s="34"/>
      <c r="J199" s="39"/>
      <c r="K199" s="74"/>
      <c r="L199" s="39"/>
      <c r="M199" s="38"/>
      <c r="N199" s="39"/>
      <c r="O199" s="73"/>
      <c r="P199" s="68"/>
      <c r="Q199" s="68"/>
      <c r="R199" s="68"/>
      <c r="S199" s="68"/>
      <c r="T199" s="68"/>
      <c r="U199" s="68"/>
      <c r="V199" s="68"/>
      <c r="W199" s="68"/>
      <c r="X199" s="68"/>
      <c r="Y199" s="33"/>
      <c r="Z199" s="15"/>
      <c r="AG199" s="16"/>
    </row>
    <row r="200" ht="14.25">
      <c r="A200" s="20"/>
      <c r="B200" s="80"/>
      <c r="C200" s="80"/>
      <c r="D200" s="76"/>
      <c r="E200" s="77"/>
      <c r="F200" s="78"/>
      <c r="G200" s="76"/>
      <c r="H200" s="78"/>
      <c r="I200" s="51"/>
      <c r="J200" s="49"/>
      <c r="K200" s="51"/>
      <c r="L200" s="49"/>
      <c r="M200" s="51"/>
      <c r="N200" s="49"/>
      <c r="O200" s="73"/>
      <c r="P200" s="68"/>
      <c r="Q200" s="68"/>
      <c r="R200" s="68"/>
      <c r="S200" s="68"/>
      <c r="T200" s="68"/>
      <c r="U200" s="68"/>
      <c r="V200" s="68"/>
      <c r="W200" s="68"/>
      <c r="X200" s="68"/>
      <c r="Y200" s="33"/>
      <c r="Z200" s="15"/>
      <c r="AG200" s="16"/>
    </row>
    <row r="201" ht="14.25">
      <c r="A201" s="20">
        <v>98</v>
      </c>
      <c r="B201" s="79"/>
      <c r="C201" s="79"/>
      <c r="D201" s="68"/>
      <c r="E201" s="68"/>
      <c r="F201" s="32"/>
      <c r="G201" s="68"/>
      <c r="H201" s="32"/>
      <c r="I201" s="34"/>
      <c r="J201" s="39"/>
      <c r="K201" s="74"/>
      <c r="L201" s="39"/>
      <c r="M201" s="38"/>
      <c r="N201" s="39"/>
      <c r="O201" s="73"/>
      <c r="P201" s="68"/>
      <c r="Q201" s="68"/>
      <c r="R201" s="68"/>
      <c r="S201" s="68"/>
      <c r="T201" s="68"/>
      <c r="U201" s="68"/>
      <c r="V201" s="68"/>
      <c r="W201" s="68"/>
      <c r="X201" s="68"/>
      <c r="Y201" s="33"/>
      <c r="Z201" s="15"/>
      <c r="AG201" s="16"/>
    </row>
    <row r="202" ht="14.25">
      <c r="A202" s="20"/>
      <c r="B202" s="80"/>
      <c r="C202" s="80"/>
      <c r="D202" s="76"/>
      <c r="E202" s="77"/>
      <c r="F202" s="78"/>
      <c r="G202" s="76"/>
      <c r="H202" s="78"/>
      <c r="I202" s="51"/>
      <c r="J202" s="49"/>
      <c r="K202" s="51"/>
      <c r="L202" s="49"/>
      <c r="M202" s="51"/>
      <c r="N202" s="49"/>
      <c r="O202" s="73"/>
      <c r="P202" s="68"/>
      <c r="Q202" s="68"/>
      <c r="R202" s="68"/>
      <c r="S202" s="68"/>
      <c r="T202" s="68"/>
      <c r="U202" s="68"/>
      <c r="V202" s="68"/>
      <c r="W202" s="68"/>
      <c r="X202" s="68"/>
      <c r="Y202" s="33"/>
      <c r="Z202" s="15"/>
      <c r="AG202" s="16"/>
    </row>
    <row r="203" ht="14.25">
      <c r="A203" s="20">
        <v>99</v>
      </c>
      <c r="B203" s="79"/>
      <c r="C203" s="79"/>
      <c r="D203" s="68"/>
      <c r="E203" s="68"/>
      <c r="F203" s="32"/>
      <c r="G203" s="68"/>
      <c r="H203" s="32"/>
      <c r="I203" s="34"/>
      <c r="J203" s="39"/>
      <c r="K203" s="74"/>
      <c r="L203" s="39"/>
      <c r="M203" s="38"/>
      <c r="N203" s="39"/>
      <c r="O203" s="73"/>
      <c r="P203" s="68"/>
      <c r="Q203" s="68"/>
      <c r="R203" s="68"/>
      <c r="S203" s="68"/>
      <c r="T203" s="68"/>
      <c r="U203" s="68"/>
      <c r="V203" s="68"/>
      <c r="W203" s="68"/>
      <c r="X203" s="68"/>
      <c r="Y203" s="33"/>
      <c r="Z203" s="15"/>
      <c r="AG203" s="16"/>
    </row>
    <row r="204" ht="14.25">
      <c r="A204" s="20"/>
      <c r="B204" s="80"/>
      <c r="C204" s="80"/>
      <c r="D204" s="76"/>
      <c r="E204" s="77"/>
      <c r="F204" s="78"/>
      <c r="G204" s="76"/>
      <c r="H204" s="78"/>
      <c r="I204" s="51"/>
      <c r="J204" s="49"/>
      <c r="K204" s="51"/>
      <c r="L204" s="49"/>
      <c r="M204" s="51"/>
      <c r="N204" s="49"/>
      <c r="O204" s="73"/>
      <c r="P204" s="68"/>
      <c r="Q204" s="68"/>
      <c r="R204" s="68"/>
      <c r="S204" s="68"/>
      <c r="T204" s="68"/>
      <c r="U204" s="68"/>
      <c r="V204" s="68"/>
      <c r="W204" s="68"/>
      <c r="X204" s="68"/>
      <c r="Y204" s="33"/>
      <c r="Z204" s="15"/>
      <c r="AG204" s="16"/>
    </row>
    <row r="205" ht="14.25">
      <c r="A205" s="20">
        <v>100</v>
      </c>
      <c r="B205" s="79"/>
      <c r="C205" s="79"/>
      <c r="D205" s="68"/>
      <c r="E205" s="68"/>
      <c r="F205" s="32"/>
      <c r="G205" s="68"/>
      <c r="H205" s="32"/>
      <c r="I205" s="34"/>
      <c r="J205" s="39"/>
      <c r="K205" s="74"/>
      <c r="L205" s="39"/>
      <c r="M205" s="38"/>
      <c r="N205" s="39"/>
      <c r="O205" s="73"/>
      <c r="P205" s="68"/>
      <c r="Q205" s="68"/>
      <c r="R205" s="68"/>
      <c r="S205" s="68"/>
      <c r="T205" s="68"/>
      <c r="U205" s="68"/>
      <c r="V205" s="68"/>
      <c r="W205" s="68"/>
      <c r="X205" s="68"/>
      <c r="Y205" s="33"/>
      <c r="Z205" s="15"/>
      <c r="AG205" s="16"/>
    </row>
    <row r="206" ht="14.25">
      <c r="A206" s="20"/>
      <c r="B206" s="80"/>
      <c r="C206" s="80"/>
      <c r="D206" s="76"/>
      <c r="E206" s="77"/>
      <c r="F206" s="78"/>
      <c r="G206" s="76"/>
      <c r="H206" s="78"/>
      <c r="I206" s="51"/>
      <c r="J206" s="49"/>
      <c r="K206" s="51"/>
      <c r="L206" s="49"/>
      <c r="M206" s="51"/>
      <c r="N206" s="49"/>
      <c r="O206" s="73"/>
      <c r="P206" s="68"/>
      <c r="Q206" s="68"/>
      <c r="R206" s="68"/>
      <c r="S206" s="68"/>
      <c r="T206" s="68"/>
      <c r="U206" s="68"/>
      <c r="V206" s="68"/>
      <c r="W206" s="68"/>
      <c r="X206" s="68"/>
      <c r="Y206" s="33"/>
      <c r="Z206" s="15"/>
      <c r="AG206" s="16"/>
    </row>
    <row r="207" ht="14.25">
      <c r="A207" s="20">
        <v>101</v>
      </c>
      <c r="B207" s="79"/>
      <c r="C207" s="79"/>
      <c r="D207" s="68"/>
      <c r="E207" s="68"/>
      <c r="F207" s="32"/>
      <c r="G207" s="68"/>
      <c r="H207" s="32"/>
      <c r="I207" s="34"/>
      <c r="J207" s="39"/>
      <c r="K207" s="74"/>
      <c r="L207" s="39"/>
      <c r="M207" s="38"/>
      <c r="N207" s="39"/>
      <c r="O207" s="73"/>
      <c r="P207" s="68"/>
      <c r="Q207" s="68"/>
      <c r="R207" s="68"/>
      <c r="S207" s="68"/>
      <c r="T207" s="68"/>
      <c r="U207" s="68"/>
      <c r="V207" s="68"/>
      <c r="W207" s="68"/>
      <c r="X207" s="68"/>
      <c r="Y207" s="33"/>
      <c r="Z207" s="15"/>
      <c r="AG207" s="16"/>
    </row>
    <row r="208" ht="14.25">
      <c r="A208" s="20"/>
      <c r="B208" s="80"/>
      <c r="C208" s="80"/>
      <c r="D208" s="76"/>
      <c r="E208" s="77"/>
      <c r="F208" s="78"/>
      <c r="G208" s="76"/>
      <c r="H208" s="78"/>
      <c r="I208" s="51"/>
      <c r="J208" s="49"/>
      <c r="K208" s="51"/>
      <c r="L208" s="49"/>
      <c r="M208" s="51"/>
      <c r="N208" s="49"/>
      <c r="O208" s="73"/>
      <c r="P208" s="68"/>
      <c r="Q208" s="68"/>
      <c r="R208" s="68"/>
      <c r="S208" s="68"/>
      <c r="T208" s="68"/>
      <c r="U208" s="68"/>
      <c r="V208" s="68"/>
      <c r="W208" s="68"/>
      <c r="X208" s="68"/>
      <c r="Y208" s="33"/>
      <c r="Z208" s="15"/>
      <c r="AG208" s="16"/>
    </row>
    <row r="209" ht="14.25">
      <c r="A209" s="20">
        <v>102</v>
      </c>
      <c r="B209" s="79"/>
      <c r="C209" s="79"/>
      <c r="D209" s="68"/>
      <c r="E209" s="68"/>
      <c r="F209" s="32"/>
      <c r="G209" s="68"/>
      <c r="H209" s="32"/>
      <c r="I209" s="34"/>
      <c r="J209" s="39"/>
      <c r="K209" s="74"/>
      <c r="L209" s="39"/>
      <c r="M209" s="38"/>
      <c r="N209" s="39"/>
      <c r="O209" s="73"/>
      <c r="P209" s="68"/>
      <c r="Q209" s="68"/>
      <c r="R209" s="68"/>
      <c r="S209" s="68"/>
      <c r="T209" s="68"/>
      <c r="U209" s="68"/>
      <c r="V209" s="68"/>
      <c r="W209" s="68"/>
      <c r="X209" s="68"/>
      <c r="Y209" s="33"/>
      <c r="Z209" s="15"/>
      <c r="AG209" s="16"/>
    </row>
    <row r="210" ht="14.25">
      <c r="A210" s="20"/>
      <c r="B210" s="80"/>
      <c r="C210" s="80"/>
      <c r="D210" s="76"/>
      <c r="E210" s="77"/>
      <c r="F210" s="78"/>
      <c r="G210" s="76"/>
      <c r="H210" s="78"/>
      <c r="I210" s="51"/>
      <c r="J210" s="49"/>
      <c r="K210" s="51"/>
      <c r="L210" s="49"/>
      <c r="M210" s="51"/>
      <c r="N210" s="49"/>
      <c r="O210" s="73"/>
      <c r="P210" s="68"/>
      <c r="Q210" s="68"/>
      <c r="R210" s="68"/>
      <c r="S210" s="68"/>
      <c r="T210" s="68"/>
      <c r="U210" s="68"/>
      <c r="V210" s="68"/>
      <c r="W210" s="68"/>
      <c r="X210" s="68"/>
      <c r="Y210" s="33"/>
      <c r="Z210" s="15"/>
      <c r="AG210" s="16"/>
    </row>
    <row r="211" ht="14.25">
      <c r="A211" s="20">
        <v>103</v>
      </c>
      <c r="B211" s="79"/>
      <c r="C211" s="79"/>
      <c r="D211" s="68"/>
      <c r="E211" s="68"/>
      <c r="F211" s="32"/>
      <c r="G211" s="68"/>
      <c r="H211" s="32"/>
      <c r="I211" s="34"/>
      <c r="J211" s="39"/>
      <c r="K211" s="74"/>
      <c r="L211" s="39"/>
      <c r="M211" s="38"/>
      <c r="N211" s="39"/>
      <c r="O211" s="73"/>
      <c r="P211" s="68"/>
      <c r="Q211" s="68"/>
      <c r="R211" s="68"/>
      <c r="S211" s="68"/>
      <c r="T211" s="68"/>
      <c r="U211" s="68"/>
      <c r="V211" s="68"/>
      <c r="W211" s="68"/>
      <c r="X211" s="68"/>
      <c r="Y211" s="33"/>
      <c r="Z211" s="15"/>
      <c r="AG211" s="16"/>
    </row>
    <row r="212" ht="14.25">
      <c r="A212" s="20"/>
      <c r="B212" s="80"/>
      <c r="C212" s="80"/>
      <c r="D212" s="76"/>
      <c r="E212" s="77"/>
      <c r="F212" s="78"/>
      <c r="G212" s="76"/>
      <c r="H212" s="78"/>
      <c r="I212" s="51"/>
      <c r="J212" s="49"/>
      <c r="K212" s="51"/>
      <c r="L212" s="49"/>
      <c r="M212" s="51"/>
      <c r="N212" s="49"/>
      <c r="O212" s="73"/>
      <c r="P212" s="68"/>
      <c r="Q212" s="68"/>
      <c r="R212" s="68"/>
      <c r="S212" s="68"/>
      <c r="T212" s="68"/>
      <c r="U212" s="68"/>
      <c r="V212" s="68"/>
      <c r="W212" s="68"/>
      <c r="X212" s="68"/>
      <c r="Y212" s="33"/>
      <c r="Z212" s="15"/>
      <c r="AG212" s="16"/>
    </row>
    <row r="213" ht="14.25">
      <c r="A213" s="20">
        <v>104</v>
      </c>
      <c r="B213" s="79"/>
      <c r="C213" s="79"/>
      <c r="D213" s="68"/>
      <c r="E213" s="68"/>
      <c r="F213" s="32"/>
      <c r="G213" s="68"/>
      <c r="H213" s="32"/>
      <c r="I213" s="34"/>
      <c r="J213" s="39"/>
      <c r="K213" s="74"/>
      <c r="L213" s="39"/>
      <c r="M213" s="38"/>
      <c r="N213" s="39"/>
      <c r="O213" s="73"/>
      <c r="P213" s="68"/>
      <c r="Q213" s="68"/>
      <c r="R213" s="68"/>
      <c r="S213" s="68"/>
      <c r="T213" s="68"/>
      <c r="U213" s="68"/>
      <c r="V213" s="68"/>
      <c r="W213" s="68"/>
      <c r="X213" s="68"/>
      <c r="Y213" s="33"/>
      <c r="Z213" s="15"/>
      <c r="AG213" s="16"/>
    </row>
    <row r="214" ht="14.25">
      <c r="A214" s="20"/>
      <c r="B214" s="80"/>
      <c r="C214" s="80"/>
      <c r="D214" s="76"/>
      <c r="E214" s="77"/>
      <c r="F214" s="78"/>
      <c r="G214" s="76"/>
      <c r="H214" s="78"/>
      <c r="I214" s="51"/>
      <c r="J214" s="49"/>
      <c r="K214" s="51"/>
      <c r="L214" s="49"/>
      <c r="M214" s="51"/>
      <c r="N214" s="49"/>
      <c r="O214" s="73"/>
      <c r="P214" s="68"/>
      <c r="Q214" s="68"/>
      <c r="R214" s="68"/>
      <c r="S214" s="68"/>
      <c r="T214" s="68"/>
      <c r="U214" s="68"/>
      <c r="V214" s="68"/>
      <c r="W214" s="68"/>
      <c r="X214" s="68"/>
      <c r="Y214" s="33"/>
      <c r="Z214" s="15"/>
      <c r="AG214" s="16"/>
    </row>
    <row r="215" ht="14.25">
      <c r="A215" s="20">
        <v>105</v>
      </c>
      <c r="B215" s="79"/>
      <c r="C215" s="79"/>
      <c r="D215" s="68"/>
      <c r="E215" s="68"/>
      <c r="F215" s="32"/>
      <c r="G215" s="68"/>
      <c r="H215" s="32"/>
      <c r="I215" s="34"/>
      <c r="J215" s="39"/>
      <c r="K215" s="74"/>
      <c r="L215" s="39"/>
      <c r="M215" s="38"/>
      <c r="N215" s="39"/>
      <c r="O215" s="73"/>
      <c r="P215" s="68"/>
      <c r="Q215" s="68"/>
      <c r="R215" s="68"/>
      <c r="S215" s="68"/>
      <c r="T215" s="68"/>
      <c r="U215" s="68"/>
      <c r="V215" s="68"/>
      <c r="W215" s="68"/>
      <c r="X215" s="68"/>
      <c r="Y215" s="33"/>
      <c r="Z215" s="15"/>
      <c r="AG215" s="16"/>
    </row>
    <row r="216" ht="14.25">
      <c r="A216" s="20"/>
      <c r="B216" s="80"/>
      <c r="C216" s="80"/>
      <c r="D216" s="76"/>
      <c r="E216" s="77"/>
      <c r="F216" s="78"/>
      <c r="G216" s="76"/>
      <c r="H216" s="78"/>
      <c r="I216" s="51"/>
      <c r="J216" s="49"/>
      <c r="K216" s="51"/>
      <c r="L216" s="49"/>
      <c r="M216" s="51"/>
      <c r="N216" s="49"/>
      <c r="O216" s="73"/>
      <c r="P216" s="68"/>
      <c r="Q216" s="68"/>
      <c r="R216" s="68"/>
      <c r="S216" s="68"/>
      <c r="T216" s="68"/>
      <c r="U216" s="68"/>
      <c r="V216" s="68"/>
      <c r="W216" s="68"/>
      <c r="X216" s="68"/>
      <c r="Y216" s="33"/>
      <c r="Z216" s="15"/>
      <c r="AG216" s="16"/>
    </row>
    <row r="217" ht="14.25">
      <c r="A217" s="20">
        <v>106</v>
      </c>
      <c r="B217" s="79"/>
      <c r="C217" s="79"/>
      <c r="D217" s="68"/>
      <c r="E217" s="68"/>
      <c r="F217" s="32"/>
      <c r="G217" s="68"/>
      <c r="H217" s="32"/>
      <c r="I217" s="34"/>
      <c r="J217" s="39"/>
      <c r="K217" s="74"/>
      <c r="L217" s="39"/>
      <c r="M217" s="38"/>
      <c r="N217" s="39"/>
      <c r="O217" s="73"/>
      <c r="P217" s="68"/>
      <c r="Q217" s="68"/>
      <c r="R217" s="68"/>
      <c r="S217" s="68"/>
      <c r="T217" s="68"/>
      <c r="U217" s="68"/>
      <c r="V217" s="68"/>
      <c r="W217" s="68"/>
      <c r="X217" s="68"/>
      <c r="Y217" s="33"/>
      <c r="Z217" s="15"/>
      <c r="AG217" s="16"/>
    </row>
    <row r="218" ht="14.25">
      <c r="A218" s="20"/>
      <c r="B218" s="80"/>
      <c r="C218" s="80"/>
      <c r="D218" s="76"/>
      <c r="E218" s="77"/>
      <c r="F218" s="78"/>
      <c r="G218" s="76"/>
      <c r="H218" s="78"/>
      <c r="I218" s="51"/>
      <c r="J218" s="49"/>
      <c r="K218" s="51"/>
      <c r="L218" s="49"/>
      <c r="M218" s="51"/>
      <c r="N218" s="49"/>
      <c r="O218" s="73"/>
      <c r="P218" s="68"/>
      <c r="Q218" s="68"/>
      <c r="R218" s="68"/>
      <c r="S218" s="68"/>
      <c r="T218" s="68"/>
      <c r="U218" s="68"/>
      <c r="V218" s="68"/>
      <c r="W218" s="68"/>
      <c r="X218" s="68"/>
      <c r="Y218" s="33"/>
      <c r="Z218" s="15"/>
      <c r="AG218" s="16"/>
    </row>
    <row r="219" ht="14.25">
      <c r="A219" s="20">
        <v>107</v>
      </c>
      <c r="B219" s="79"/>
      <c r="C219" s="79"/>
      <c r="D219" s="68"/>
      <c r="E219" s="68"/>
      <c r="F219" s="32"/>
      <c r="G219" s="68"/>
      <c r="H219" s="32"/>
      <c r="I219" s="34"/>
      <c r="J219" s="39"/>
      <c r="K219" s="74"/>
      <c r="L219" s="39"/>
      <c r="M219" s="38"/>
      <c r="N219" s="39"/>
      <c r="O219" s="73"/>
      <c r="P219" s="68"/>
      <c r="Q219" s="68"/>
      <c r="R219" s="68"/>
      <c r="S219" s="68"/>
      <c r="T219" s="68"/>
      <c r="U219" s="68"/>
      <c r="V219" s="68"/>
      <c r="W219" s="68"/>
      <c r="X219" s="68"/>
      <c r="Y219" s="33"/>
      <c r="Z219" s="15"/>
      <c r="AG219" s="16"/>
    </row>
    <row r="220" ht="14.25">
      <c r="A220" s="20"/>
      <c r="B220" s="80"/>
      <c r="C220" s="80"/>
      <c r="D220" s="76"/>
      <c r="E220" s="77"/>
      <c r="F220" s="78"/>
      <c r="G220" s="76"/>
      <c r="H220" s="78"/>
      <c r="I220" s="51"/>
      <c r="J220" s="49"/>
      <c r="K220" s="51"/>
      <c r="L220" s="49"/>
      <c r="M220" s="51"/>
      <c r="N220" s="49"/>
      <c r="O220" s="73"/>
      <c r="P220" s="68"/>
      <c r="Q220" s="68"/>
      <c r="R220" s="68"/>
      <c r="S220" s="68"/>
      <c r="T220" s="68"/>
      <c r="U220" s="68"/>
      <c r="V220" s="68"/>
      <c r="W220" s="68"/>
      <c r="X220" s="68"/>
      <c r="Y220" s="33"/>
      <c r="Z220" s="15"/>
      <c r="AG220" s="16"/>
    </row>
    <row r="221" ht="14.25">
      <c r="A221" s="20">
        <v>108</v>
      </c>
      <c r="B221" s="79"/>
      <c r="C221" s="79"/>
      <c r="D221" s="68"/>
      <c r="E221" s="68"/>
      <c r="F221" s="32"/>
      <c r="G221" s="68"/>
      <c r="H221" s="32"/>
      <c r="I221" s="34"/>
      <c r="J221" s="39"/>
      <c r="K221" s="74"/>
      <c r="L221" s="39"/>
      <c r="M221" s="38"/>
      <c r="N221" s="39"/>
      <c r="O221" s="73"/>
      <c r="P221" s="68"/>
      <c r="Q221" s="68"/>
      <c r="R221" s="68"/>
      <c r="S221" s="68"/>
      <c r="T221" s="68"/>
      <c r="U221" s="68"/>
      <c r="V221" s="68"/>
      <c r="W221" s="68"/>
      <c r="X221" s="68"/>
      <c r="Y221" s="33"/>
      <c r="Z221" s="15"/>
      <c r="AG221" s="16"/>
    </row>
    <row r="222" ht="14.25">
      <c r="A222" s="20"/>
      <c r="B222" s="80"/>
      <c r="C222" s="80"/>
      <c r="D222" s="76"/>
      <c r="E222" s="77"/>
      <c r="F222" s="78"/>
      <c r="G222" s="76"/>
      <c r="H222" s="78"/>
      <c r="I222" s="51"/>
      <c r="J222" s="49"/>
      <c r="K222" s="51"/>
      <c r="L222" s="49"/>
      <c r="M222" s="51"/>
      <c r="N222" s="49"/>
      <c r="O222" s="73"/>
      <c r="P222" s="68"/>
      <c r="Q222" s="68"/>
      <c r="R222" s="68"/>
      <c r="S222" s="68"/>
      <c r="T222" s="68"/>
      <c r="U222" s="68"/>
      <c r="V222" s="68"/>
      <c r="W222" s="68"/>
      <c r="X222" s="68"/>
      <c r="Y222" s="33"/>
      <c r="Z222" s="15"/>
      <c r="AG222" s="16"/>
    </row>
    <row r="223" ht="14.25">
      <c r="A223" s="20">
        <v>109</v>
      </c>
      <c r="B223" s="79"/>
      <c r="C223" s="79"/>
      <c r="D223" s="68"/>
      <c r="E223" s="68"/>
      <c r="F223" s="32"/>
      <c r="G223" s="68"/>
      <c r="H223" s="32"/>
      <c r="I223" s="34"/>
      <c r="J223" s="39"/>
      <c r="K223" s="74"/>
      <c r="L223" s="39"/>
      <c r="M223" s="38"/>
      <c r="N223" s="39"/>
      <c r="O223" s="73"/>
      <c r="P223" s="68"/>
      <c r="Q223" s="68"/>
      <c r="R223" s="68"/>
      <c r="S223" s="68"/>
      <c r="T223" s="68"/>
      <c r="U223" s="68"/>
      <c r="V223" s="68"/>
      <c r="W223" s="68"/>
      <c r="X223" s="68"/>
      <c r="Y223" s="33"/>
      <c r="Z223" s="15"/>
      <c r="AG223" s="16"/>
    </row>
    <row r="224" ht="14.25">
      <c r="A224" s="20"/>
      <c r="B224" s="80"/>
      <c r="C224" s="80"/>
      <c r="D224" s="76"/>
      <c r="E224" s="77"/>
      <c r="F224" s="78"/>
      <c r="G224" s="76"/>
      <c r="H224" s="78"/>
      <c r="I224" s="51"/>
      <c r="J224" s="49"/>
      <c r="K224" s="51"/>
      <c r="L224" s="49"/>
      <c r="M224" s="51"/>
      <c r="N224" s="49"/>
      <c r="O224" s="73"/>
      <c r="P224" s="68"/>
      <c r="Q224" s="68"/>
      <c r="R224" s="68"/>
      <c r="S224" s="68"/>
      <c r="T224" s="68"/>
      <c r="U224" s="68"/>
      <c r="V224" s="68"/>
      <c r="W224" s="68"/>
      <c r="X224" s="68"/>
      <c r="Y224" s="33"/>
      <c r="Z224" s="15"/>
      <c r="AG224" s="16"/>
    </row>
    <row r="225" ht="14.25">
      <c r="A225" s="20">
        <v>110</v>
      </c>
      <c r="B225" s="79"/>
      <c r="C225" s="79"/>
      <c r="D225" s="68"/>
      <c r="E225" s="68"/>
      <c r="F225" s="32"/>
      <c r="G225" s="68"/>
      <c r="H225" s="32"/>
      <c r="I225" s="34"/>
      <c r="J225" s="39"/>
      <c r="K225" s="74"/>
      <c r="L225" s="39"/>
      <c r="M225" s="38"/>
      <c r="N225" s="39"/>
      <c r="O225" s="73"/>
      <c r="P225" s="68"/>
      <c r="Q225" s="68"/>
      <c r="R225" s="68"/>
      <c r="S225" s="68"/>
      <c r="T225" s="68"/>
      <c r="U225" s="68"/>
      <c r="V225" s="68"/>
      <c r="W225" s="68"/>
      <c r="X225" s="68"/>
      <c r="Y225" s="33"/>
      <c r="Z225" s="15"/>
      <c r="AG225" s="16"/>
    </row>
    <row r="226" ht="14.25">
      <c r="A226" s="20"/>
      <c r="B226" s="80"/>
      <c r="C226" s="80"/>
      <c r="D226" s="76"/>
      <c r="E226" s="77"/>
      <c r="F226" s="78"/>
      <c r="G226" s="76"/>
      <c r="H226" s="78"/>
      <c r="I226" s="51"/>
      <c r="J226" s="49"/>
      <c r="K226" s="51"/>
      <c r="L226" s="49"/>
      <c r="M226" s="51"/>
      <c r="N226" s="49"/>
      <c r="O226" s="73"/>
      <c r="P226" s="68"/>
      <c r="Q226" s="68"/>
      <c r="R226" s="68"/>
      <c r="S226" s="68"/>
      <c r="T226" s="68"/>
      <c r="U226" s="68"/>
      <c r="V226" s="68"/>
      <c r="W226" s="68"/>
      <c r="X226" s="68"/>
      <c r="Y226" s="33"/>
      <c r="Z226" s="15"/>
      <c r="AG226" s="16"/>
    </row>
    <row r="227" ht="14.25">
      <c r="A227" s="20">
        <v>100</v>
      </c>
      <c r="B227" s="79"/>
      <c r="C227" s="79"/>
      <c r="D227" s="68"/>
      <c r="E227" s="68"/>
      <c r="F227" s="32"/>
      <c r="G227" s="68"/>
      <c r="H227" s="32"/>
      <c r="I227" s="34"/>
      <c r="J227" s="39"/>
      <c r="K227" s="74"/>
      <c r="L227" s="39"/>
      <c r="M227" s="38"/>
      <c r="N227" s="39"/>
      <c r="O227" s="73"/>
      <c r="P227" s="68"/>
      <c r="Q227" s="68"/>
      <c r="R227" s="68"/>
      <c r="S227" s="68"/>
      <c r="T227" s="68"/>
      <c r="U227" s="68"/>
      <c r="V227" s="68"/>
      <c r="W227" s="68"/>
      <c r="X227" s="68"/>
      <c r="Y227" s="33"/>
      <c r="Z227" s="15"/>
      <c r="AG227" s="16"/>
    </row>
    <row r="228" ht="14.25">
      <c r="A228" s="20"/>
      <c r="B228" s="80"/>
      <c r="C228" s="80"/>
      <c r="D228" s="76"/>
      <c r="E228" s="77"/>
      <c r="F228" s="78"/>
      <c r="G228" s="76"/>
      <c r="H228" s="78"/>
      <c r="I228" s="51"/>
      <c r="J228" s="49"/>
      <c r="K228" s="51"/>
      <c r="L228" s="49"/>
      <c r="M228" s="51"/>
      <c r="N228" s="49"/>
      <c r="O228" s="73"/>
      <c r="P228" s="68"/>
      <c r="Q228" s="68"/>
      <c r="R228" s="68"/>
      <c r="S228" s="68"/>
      <c r="T228" s="68"/>
      <c r="U228" s="68"/>
      <c r="V228" s="68"/>
      <c r="W228" s="68"/>
      <c r="X228" s="68"/>
      <c r="Y228" s="33"/>
      <c r="Z228" s="15"/>
      <c r="AG228" s="16"/>
    </row>
    <row r="229" ht="14.25">
      <c r="A229" s="20">
        <v>101</v>
      </c>
      <c r="B229" s="79"/>
      <c r="C229" s="79"/>
      <c r="D229" s="73"/>
      <c r="E229" s="68"/>
      <c r="F229" s="33"/>
      <c r="G229" s="73"/>
      <c r="H229" s="32"/>
      <c r="I229" s="38"/>
      <c r="J229" s="35"/>
      <c r="K229" s="81"/>
      <c r="L229" s="35"/>
      <c r="M229" s="81"/>
      <c r="N229" s="39"/>
      <c r="O229" s="73"/>
      <c r="P229" s="68"/>
      <c r="Q229" s="68"/>
      <c r="R229" s="68"/>
      <c r="S229" s="68"/>
      <c r="T229" s="68"/>
      <c r="U229" s="68"/>
      <c r="V229" s="68"/>
      <c r="W229" s="68"/>
      <c r="X229" s="68"/>
      <c r="Y229" s="33"/>
      <c r="Z229" s="15"/>
      <c r="AG229" s="16"/>
    </row>
    <row r="230" ht="14.25">
      <c r="A230" s="20"/>
      <c r="B230" s="80"/>
      <c r="C230" s="80"/>
      <c r="D230" s="76"/>
      <c r="E230" s="77"/>
      <c r="F230" s="78"/>
      <c r="G230" s="76"/>
      <c r="H230" s="78"/>
      <c r="I230" s="51"/>
      <c r="J230" s="49"/>
      <c r="K230" s="51"/>
      <c r="L230" s="49"/>
      <c r="M230" s="51"/>
      <c r="N230" s="49"/>
      <c r="O230" s="73"/>
      <c r="P230" s="68"/>
      <c r="Q230" s="68"/>
      <c r="R230" s="68"/>
      <c r="S230" s="68"/>
      <c r="T230" s="68"/>
      <c r="U230" s="68"/>
      <c r="V230" s="68"/>
      <c r="W230" s="68"/>
      <c r="X230" s="68"/>
      <c r="Y230" s="33"/>
      <c r="Z230" s="15"/>
      <c r="AG230" s="16"/>
    </row>
    <row r="231" ht="14.25">
      <c r="A231" s="20">
        <v>102</v>
      </c>
      <c r="B231" s="79"/>
      <c r="C231" s="79"/>
      <c r="D231" s="68"/>
      <c r="E231" s="68"/>
      <c r="F231" s="32"/>
      <c r="G231" s="68"/>
      <c r="H231" s="32"/>
      <c r="I231" s="34"/>
      <c r="J231" s="39"/>
      <c r="K231" s="74"/>
      <c r="L231" s="39"/>
      <c r="M231" s="38"/>
      <c r="N231" s="39"/>
      <c r="O231" s="73"/>
      <c r="P231" s="68"/>
      <c r="Q231" s="68"/>
      <c r="R231" s="68"/>
      <c r="S231" s="68"/>
      <c r="T231" s="68"/>
      <c r="U231" s="68"/>
      <c r="V231" s="68"/>
      <c r="W231" s="68"/>
      <c r="X231" s="68"/>
      <c r="Y231" s="33"/>
      <c r="Z231" s="15"/>
      <c r="AG231" s="16"/>
    </row>
    <row r="232" ht="14.25">
      <c r="A232" s="20"/>
      <c r="B232" s="80"/>
      <c r="C232" s="80"/>
      <c r="D232" s="76"/>
      <c r="E232" s="77"/>
      <c r="F232" s="78"/>
      <c r="G232" s="76"/>
      <c r="H232" s="78"/>
      <c r="I232" s="51"/>
      <c r="J232" s="49"/>
      <c r="K232" s="51"/>
      <c r="L232" s="49"/>
      <c r="M232" s="51"/>
      <c r="N232" s="49"/>
      <c r="O232" s="73"/>
      <c r="P232" s="68"/>
      <c r="Q232" s="68"/>
      <c r="R232" s="68"/>
      <c r="S232" s="68"/>
      <c r="T232" s="68"/>
      <c r="U232" s="68"/>
      <c r="V232" s="68"/>
      <c r="W232" s="68"/>
      <c r="X232" s="68"/>
      <c r="Y232" s="33"/>
      <c r="Z232" s="15"/>
      <c r="AG232" s="16"/>
    </row>
    <row r="233" ht="14.25">
      <c r="A233" s="20">
        <v>103</v>
      </c>
      <c r="B233" s="79"/>
      <c r="C233" s="79"/>
      <c r="D233" s="68"/>
      <c r="E233" s="68"/>
      <c r="F233" s="32"/>
      <c r="G233" s="68"/>
      <c r="H233" s="32"/>
      <c r="I233" s="34"/>
      <c r="J233" s="39"/>
      <c r="K233" s="74"/>
      <c r="L233" s="39"/>
      <c r="M233" s="38"/>
      <c r="N233" s="39"/>
      <c r="O233" s="73"/>
      <c r="P233" s="68"/>
      <c r="Q233" s="68"/>
      <c r="R233" s="68"/>
      <c r="S233" s="68"/>
      <c r="T233" s="68"/>
      <c r="U233" s="68"/>
      <c r="V233" s="68"/>
      <c r="W233" s="68"/>
      <c r="X233" s="68"/>
      <c r="Y233" s="33"/>
      <c r="Z233" s="15"/>
      <c r="AG233" s="16"/>
    </row>
    <row r="234" ht="14.25">
      <c r="A234" s="20"/>
      <c r="B234" s="80"/>
      <c r="C234" s="80"/>
      <c r="D234" s="76"/>
      <c r="E234" s="77"/>
      <c r="F234" s="78"/>
      <c r="G234" s="76"/>
      <c r="H234" s="78"/>
      <c r="I234" s="51"/>
      <c r="J234" s="49"/>
      <c r="K234" s="51"/>
      <c r="L234" s="49"/>
      <c r="M234" s="51"/>
      <c r="N234" s="49"/>
      <c r="O234" s="73"/>
      <c r="P234" s="68"/>
      <c r="Q234" s="68"/>
      <c r="R234" s="68"/>
      <c r="S234" s="68"/>
      <c r="T234" s="68"/>
      <c r="U234" s="68"/>
      <c r="V234" s="68"/>
      <c r="W234" s="68"/>
      <c r="X234" s="68"/>
      <c r="Y234" s="33"/>
      <c r="Z234" s="15"/>
      <c r="AG234" s="16"/>
    </row>
    <row r="235" ht="14.25">
      <c r="A235" s="20">
        <v>104</v>
      </c>
      <c r="B235" s="79"/>
      <c r="C235" s="79"/>
      <c r="D235" s="68"/>
      <c r="E235" s="68"/>
      <c r="F235" s="32"/>
      <c r="G235" s="68"/>
      <c r="H235" s="32"/>
      <c r="I235" s="34"/>
      <c r="J235" s="39"/>
      <c r="K235" s="74"/>
      <c r="L235" s="39"/>
      <c r="M235" s="38"/>
      <c r="N235" s="39"/>
      <c r="O235" s="73"/>
      <c r="P235" s="68"/>
      <c r="Q235" s="68"/>
      <c r="R235" s="68"/>
      <c r="S235" s="68"/>
      <c r="T235" s="68"/>
      <c r="U235" s="68"/>
      <c r="V235" s="68"/>
      <c r="W235" s="68"/>
      <c r="X235" s="68"/>
      <c r="Y235" s="33"/>
      <c r="Z235" s="15"/>
      <c r="AG235" s="16"/>
    </row>
    <row r="236" ht="14.25">
      <c r="A236" s="20"/>
      <c r="B236" s="80"/>
      <c r="C236" s="80"/>
      <c r="D236" s="76"/>
      <c r="E236" s="77"/>
      <c r="F236" s="78"/>
      <c r="G236" s="76"/>
      <c r="H236" s="78"/>
      <c r="I236" s="51"/>
      <c r="J236" s="49"/>
      <c r="K236" s="51"/>
      <c r="L236" s="49"/>
      <c r="M236" s="51"/>
      <c r="N236" s="49"/>
      <c r="O236" s="73"/>
      <c r="P236" s="68"/>
      <c r="Q236" s="68"/>
      <c r="R236" s="68"/>
      <c r="S236" s="68"/>
      <c r="T236" s="68"/>
      <c r="U236" s="68"/>
      <c r="V236" s="68"/>
      <c r="W236" s="68"/>
      <c r="X236" s="68"/>
      <c r="Y236" s="33"/>
      <c r="Z236" s="15"/>
      <c r="AG236" s="16"/>
    </row>
    <row r="237" ht="14.25">
      <c r="A237" s="20">
        <v>105</v>
      </c>
      <c r="B237" s="79"/>
      <c r="C237" s="79"/>
      <c r="D237" s="68"/>
      <c r="E237" s="68"/>
      <c r="F237" s="32"/>
      <c r="G237" s="68"/>
      <c r="H237" s="32"/>
      <c r="I237" s="34"/>
      <c r="J237" s="39"/>
      <c r="K237" s="74"/>
      <c r="L237" s="39"/>
      <c r="M237" s="38"/>
      <c r="N237" s="39"/>
      <c r="O237" s="73"/>
      <c r="P237" s="68"/>
      <c r="Q237" s="68"/>
      <c r="R237" s="68"/>
      <c r="S237" s="68"/>
      <c r="T237" s="68"/>
      <c r="U237" s="68"/>
      <c r="V237" s="68"/>
      <c r="W237" s="68"/>
      <c r="X237" s="68"/>
      <c r="Y237" s="33"/>
      <c r="Z237" s="15"/>
      <c r="AG237" s="16"/>
    </row>
    <row r="238" ht="14.25">
      <c r="A238" s="20"/>
      <c r="B238" s="80"/>
      <c r="C238" s="80"/>
      <c r="D238" s="76"/>
      <c r="E238" s="77"/>
      <c r="F238" s="78"/>
      <c r="G238" s="76"/>
      <c r="H238" s="78"/>
      <c r="I238" s="51"/>
      <c r="J238" s="49"/>
      <c r="K238" s="51"/>
      <c r="L238" s="49"/>
      <c r="M238" s="51"/>
      <c r="N238" s="49"/>
      <c r="O238" s="73"/>
      <c r="P238" s="68"/>
      <c r="Q238" s="68"/>
      <c r="R238" s="68"/>
      <c r="S238" s="68"/>
      <c r="T238" s="68"/>
      <c r="U238" s="68"/>
      <c r="V238" s="68"/>
      <c r="W238" s="68"/>
      <c r="X238" s="68"/>
      <c r="Y238" s="33"/>
      <c r="Z238" s="15"/>
      <c r="AG238" s="16"/>
    </row>
    <row r="239" ht="14.25">
      <c r="A239" s="20">
        <v>106</v>
      </c>
      <c r="B239" s="79"/>
      <c r="C239" s="79"/>
      <c r="D239" s="68"/>
      <c r="E239" s="68"/>
      <c r="F239" s="32"/>
      <c r="G239" s="68"/>
      <c r="H239" s="32"/>
      <c r="I239" s="34"/>
      <c r="J239" s="39"/>
      <c r="K239" s="74"/>
      <c r="L239" s="39"/>
      <c r="M239" s="38"/>
      <c r="N239" s="39"/>
      <c r="O239" s="73"/>
      <c r="P239" s="68"/>
      <c r="Q239" s="68"/>
      <c r="R239" s="68"/>
      <c r="S239" s="68"/>
      <c r="T239" s="68"/>
      <c r="U239" s="68"/>
      <c r="V239" s="68"/>
      <c r="W239" s="68"/>
      <c r="X239" s="68"/>
      <c r="Y239" s="33"/>
      <c r="Z239" s="15"/>
      <c r="AG239" s="16"/>
    </row>
    <row r="240" ht="14.25">
      <c r="A240" s="20"/>
      <c r="B240" s="80"/>
      <c r="C240" s="80"/>
      <c r="D240" s="76"/>
      <c r="E240" s="77"/>
      <c r="F240" s="78"/>
      <c r="G240" s="76"/>
      <c r="H240" s="78"/>
      <c r="I240" s="51"/>
      <c r="J240" s="49"/>
      <c r="K240" s="51"/>
      <c r="L240" s="49"/>
      <c r="M240" s="51"/>
      <c r="N240" s="49"/>
      <c r="O240" s="73"/>
      <c r="P240" s="68"/>
      <c r="Q240" s="68"/>
      <c r="R240" s="68"/>
      <c r="S240" s="68"/>
      <c r="T240" s="68"/>
      <c r="U240" s="68"/>
      <c r="V240" s="68"/>
      <c r="W240" s="68"/>
      <c r="X240" s="68"/>
      <c r="Y240" s="33"/>
      <c r="Z240" s="15"/>
      <c r="AG240" s="16"/>
    </row>
    <row r="241" ht="14.25">
      <c r="A241" s="20">
        <v>107</v>
      </c>
      <c r="B241" s="79"/>
      <c r="C241" s="79"/>
      <c r="D241" s="68"/>
      <c r="E241" s="68"/>
      <c r="F241" s="32"/>
      <c r="G241" s="68"/>
      <c r="H241" s="32"/>
      <c r="I241" s="34"/>
      <c r="J241" s="39"/>
      <c r="K241" s="74"/>
      <c r="L241" s="39"/>
      <c r="M241" s="38"/>
      <c r="N241" s="39"/>
      <c r="O241" s="73"/>
      <c r="P241" s="68"/>
      <c r="Q241" s="68"/>
      <c r="R241" s="68"/>
      <c r="S241" s="68"/>
      <c r="T241" s="68"/>
      <c r="U241" s="68"/>
      <c r="V241" s="68"/>
      <c r="W241" s="68"/>
      <c r="X241" s="68"/>
      <c r="Y241" s="33"/>
      <c r="Z241" s="15"/>
      <c r="AG241" s="16"/>
    </row>
    <row r="242" ht="14.25">
      <c r="A242" s="20"/>
      <c r="B242" s="80"/>
      <c r="C242" s="80"/>
      <c r="D242" s="76"/>
      <c r="E242" s="77"/>
      <c r="F242" s="78"/>
      <c r="G242" s="76"/>
      <c r="H242" s="78"/>
      <c r="I242" s="51"/>
      <c r="J242" s="49"/>
      <c r="K242" s="51"/>
      <c r="L242" s="49"/>
      <c r="M242" s="51"/>
      <c r="N242" s="49"/>
      <c r="O242" s="73"/>
      <c r="P242" s="68"/>
      <c r="Q242" s="68"/>
      <c r="R242" s="68"/>
      <c r="S242" s="68"/>
      <c r="T242" s="68"/>
      <c r="U242" s="68"/>
      <c r="V242" s="68"/>
      <c r="W242" s="68"/>
      <c r="X242" s="68"/>
      <c r="Y242" s="33"/>
      <c r="Z242" s="15"/>
      <c r="AG242" s="16"/>
    </row>
    <row r="243" ht="14.25">
      <c r="A243" s="20">
        <v>108</v>
      </c>
      <c r="B243" s="79"/>
      <c r="C243" s="79"/>
      <c r="D243" s="68"/>
      <c r="E243" s="68"/>
      <c r="F243" s="32"/>
      <c r="G243" s="68"/>
      <c r="H243" s="32"/>
      <c r="I243" s="34"/>
      <c r="J243" s="39"/>
      <c r="K243" s="74"/>
      <c r="L243" s="39"/>
      <c r="M243" s="38"/>
      <c r="N243" s="39"/>
      <c r="O243" s="73"/>
      <c r="P243" s="68"/>
      <c r="Q243" s="68"/>
      <c r="R243" s="68"/>
      <c r="S243" s="68"/>
      <c r="T243" s="68"/>
      <c r="U243" s="68"/>
      <c r="V243" s="68"/>
      <c r="W243" s="68"/>
      <c r="X243" s="68"/>
      <c r="Y243" s="33"/>
      <c r="Z243" s="15"/>
      <c r="AG243" s="16"/>
    </row>
    <row r="244" ht="14.25">
      <c r="A244" s="20"/>
      <c r="B244" s="80"/>
      <c r="C244" s="80"/>
      <c r="D244" s="76"/>
      <c r="E244" s="77"/>
      <c r="F244" s="78"/>
      <c r="G244" s="76"/>
      <c r="H244" s="78"/>
      <c r="I244" s="51"/>
      <c r="J244" s="49"/>
      <c r="K244" s="51"/>
      <c r="L244" s="49"/>
      <c r="M244" s="51"/>
      <c r="N244" s="49"/>
      <c r="O244" s="73"/>
      <c r="P244" s="68"/>
      <c r="Q244" s="68"/>
      <c r="R244" s="68"/>
      <c r="S244" s="68"/>
      <c r="T244" s="68"/>
      <c r="U244" s="68"/>
      <c r="V244" s="68"/>
      <c r="W244" s="68"/>
      <c r="X244" s="68"/>
      <c r="Y244" s="33"/>
      <c r="Z244" s="15"/>
      <c r="AG244" s="16"/>
    </row>
    <row r="245" ht="14.25">
      <c r="A245" s="20">
        <v>109</v>
      </c>
      <c r="B245" s="79"/>
      <c r="C245" s="79"/>
      <c r="D245" s="68"/>
      <c r="E245" s="68"/>
      <c r="F245" s="32"/>
      <c r="G245" s="68"/>
      <c r="H245" s="32"/>
      <c r="I245" s="34"/>
      <c r="J245" s="39"/>
      <c r="K245" s="74"/>
      <c r="L245" s="39"/>
      <c r="M245" s="38"/>
      <c r="N245" s="39"/>
      <c r="O245" s="73"/>
      <c r="P245" s="68"/>
      <c r="Q245" s="68"/>
      <c r="R245" s="68"/>
      <c r="S245" s="68"/>
      <c r="T245" s="68"/>
      <c r="U245" s="68"/>
      <c r="V245" s="68"/>
      <c r="W245" s="68"/>
      <c r="X245" s="68"/>
      <c r="Y245" s="33"/>
      <c r="Z245" s="15"/>
      <c r="AG245" s="16"/>
    </row>
    <row r="246" ht="14.25">
      <c r="A246" s="20"/>
      <c r="B246" s="80"/>
      <c r="C246" s="80"/>
      <c r="D246" s="76"/>
      <c r="E246" s="77"/>
      <c r="F246" s="78"/>
      <c r="G246" s="76"/>
      <c r="H246" s="78"/>
      <c r="I246" s="51"/>
      <c r="J246" s="49"/>
      <c r="K246" s="51"/>
      <c r="L246" s="49"/>
      <c r="M246" s="51"/>
      <c r="N246" s="49"/>
      <c r="O246" s="73"/>
      <c r="P246" s="68"/>
      <c r="Q246" s="68"/>
      <c r="R246" s="68"/>
      <c r="S246" s="68"/>
      <c r="T246" s="68"/>
      <c r="U246" s="68"/>
      <c r="V246" s="68"/>
      <c r="W246" s="68"/>
      <c r="X246" s="68"/>
      <c r="Y246" s="33"/>
      <c r="Z246" s="15"/>
      <c r="AG246" s="16"/>
    </row>
    <row r="247" ht="14.25">
      <c r="A247" s="20">
        <v>110</v>
      </c>
      <c r="B247" s="79"/>
      <c r="C247" s="79"/>
      <c r="D247" s="68"/>
      <c r="E247" s="68"/>
      <c r="F247" s="32"/>
      <c r="G247" s="68"/>
      <c r="H247" s="32"/>
      <c r="I247" s="34"/>
      <c r="J247" s="39"/>
      <c r="K247" s="74"/>
      <c r="L247" s="39"/>
      <c r="M247" s="38"/>
      <c r="N247" s="39"/>
      <c r="O247" s="73"/>
      <c r="P247" s="68"/>
      <c r="Q247" s="68"/>
      <c r="R247" s="68"/>
      <c r="S247" s="68"/>
      <c r="T247" s="68"/>
      <c r="U247" s="68"/>
      <c r="V247" s="68"/>
      <c r="W247" s="68"/>
      <c r="X247" s="68"/>
      <c r="Y247" s="33"/>
      <c r="Z247" s="15"/>
      <c r="AG247" s="16"/>
    </row>
    <row r="248" ht="14.25">
      <c r="A248" s="20"/>
      <c r="B248" s="80"/>
      <c r="C248" s="80"/>
      <c r="D248" s="76"/>
      <c r="E248" s="77"/>
      <c r="F248" s="78"/>
      <c r="G248" s="76"/>
      <c r="H248" s="78"/>
      <c r="I248" s="51"/>
      <c r="J248" s="49"/>
      <c r="K248" s="51"/>
      <c r="L248" s="49"/>
      <c r="M248" s="51"/>
      <c r="N248" s="49"/>
      <c r="O248" s="73"/>
      <c r="P248" s="68"/>
      <c r="Q248" s="68"/>
      <c r="R248" s="68"/>
      <c r="S248" s="68"/>
      <c r="T248" s="68"/>
      <c r="U248" s="68"/>
      <c r="V248" s="68"/>
      <c r="W248" s="68"/>
      <c r="X248" s="68"/>
      <c r="Y248" s="33"/>
      <c r="Z248" s="15"/>
      <c r="AG248" s="16"/>
    </row>
    <row r="249" ht="14.25">
      <c r="A249" s="20">
        <v>111</v>
      </c>
      <c r="B249" s="79"/>
      <c r="C249" s="79"/>
      <c r="D249" s="68"/>
      <c r="E249" s="68"/>
      <c r="F249" s="32"/>
      <c r="G249" s="68"/>
      <c r="H249" s="32"/>
      <c r="I249" s="34"/>
      <c r="J249" s="39"/>
      <c r="K249" s="74"/>
      <c r="L249" s="39"/>
      <c r="M249" s="38"/>
      <c r="N249" s="39"/>
      <c r="O249" s="73"/>
      <c r="P249" s="68"/>
      <c r="Q249" s="68"/>
      <c r="R249" s="68"/>
      <c r="S249" s="68"/>
      <c r="T249" s="68"/>
      <c r="U249" s="68"/>
      <c r="V249" s="68"/>
      <c r="W249" s="68"/>
      <c r="X249" s="68"/>
      <c r="Y249" s="33"/>
      <c r="Z249" s="15"/>
      <c r="AG249" s="16"/>
    </row>
    <row r="250" ht="14.25">
      <c r="A250" s="20"/>
      <c r="B250" s="80"/>
      <c r="C250" s="80"/>
      <c r="D250" s="76"/>
      <c r="E250" s="77"/>
      <c r="F250" s="78"/>
      <c r="G250" s="76"/>
      <c r="H250" s="78"/>
      <c r="I250" s="51"/>
      <c r="J250" s="49"/>
      <c r="K250" s="51"/>
      <c r="L250" s="49"/>
      <c r="M250" s="51"/>
      <c r="N250" s="49"/>
      <c r="O250" s="73"/>
      <c r="P250" s="68"/>
      <c r="Q250" s="68"/>
      <c r="R250" s="68"/>
      <c r="S250" s="68"/>
      <c r="T250" s="68"/>
      <c r="U250" s="68"/>
      <c r="V250" s="68"/>
      <c r="W250" s="68"/>
      <c r="X250" s="68"/>
      <c r="Y250" s="33"/>
      <c r="Z250" s="15"/>
      <c r="AG250" s="16"/>
    </row>
    <row r="251" ht="14.25">
      <c r="A251" s="20">
        <v>112</v>
      </c>
      <c r="B251" s="79"/>
      <c r="C251" s="79"/>
      <c r="D251" s="68"/>
      <c r="E251" s="68"/>
      <c r="F251" s="32"/>
      <c r="G251" s="68"/>
      <c r="H251" s="32"/>
      <c r="I251" s="34"/>
      <c r="J251" s="39"/>
      <c r="K251" s="74"/>
      <c r="L251" s="39"/>
      <c r="M251" s="38"/>
      <c r="N251" s="39"/>
      <c r="O251" s="73"/>
      <c r="P251" s="68"/>
      <c r="Q251" s="68"/>
      <c r="R251" s="68"/>
      <c r="S251" s="68"/>
      <c r="T251" s="68"/>
      <c r="U251" s="68"/>
      <c r="V251" s="68"/>
      <c r="W251" s="68"/>
      <c r="X251" s="68"/>
      <c r="Y251" s="33"/>
      <c r="Z251" s="15"/>
      <c r="AG251" s="16"/>
    </row>
    <row r="252" ht="14.25">
      <c r="A252" s="20"/>
      <c r="B252" s="80"/>
      <c r="C252" s="80"/>
      <c r="D252" s="76"/>
      <c r="E252" s="77"/>
      <c r="F252" s="78"/>
      <c r="G252" s="76"/>
      <c r="H252" s="78"/>
      <c r="I252" s="51"/>
      <c r="J252" s="49"/>
      <c r="K252" s="51"/>
      <c r="L252" s="49"/>
      <c r="M252" s="51"/>
      <c r="N252" s="49"/>
      <c r="O252" s="73"/>
      <c r="P252" s="68"/>
      <c r="Q252" s="68"/>
      <c r="R252" s="68"/>
      <c r="S252" s="68"/>
      <c r="T252" s="68"/>
      <c r="U252" s="68"/>
      <c r="V252" s="68"/>
      <c r="W252" s="68"/>
      <c r="X252" s="68"/>
      <c r="Y252" s="33"/>
      <c r="Z252" s="15"/>
      <c r="AG252" s="16"/>
    </row>
    <row r="253" ht="14.25">
      <c r="A253" s="20">
        <v>113</v>
      </c>
      <c r="B253" s="79"/>
      <c r="C253" s="79"/>
      <c r="D253" s="68"/>
      <c r="E253" s="68"/>
      <c r="F253" s="32"/>
      <c r="G253" s="68"/>
      <c r="H253" s="32"/>
      <c r="I253" s="34"/>
      <c r="J253" s="39"/>
      <c r="K253" s="74"/>
      <c r="L253" s="39"/>
      <c r="M253" s="38"/>
      <c r="N253" s="39"/>
      <c r="O253" s="73"/>
      <c r="P253" s="68"/>
      <c r="Q253" s="68"/>
      <c r="R253" s="68"/>
      <c r="S253" s="68"/>
      <c r="T253" s="68"/>
      <c r="U253" s="68"/>
      <c r="V253" s="68"/>
      <c r="W253" s="68"/>
      <c r="X253" s="68"/>
      <c r="Y253" s="33"/>
      <c r="Z253" s="15"/>
      <c r="AG253" s="16"/>
    </row>
    <row r="254" ht="14.25">
      <c r="A254" s="20"/>
      <c r="B254" s="80"/>
      <c r="C254" s="80"/>
      <c r="D254" s="76"/>
      <c r="E254" s="77"/>
      <c r="F254" s="78"/>
      <c r="G254" s="76"/>
      <c r="H254" s="78"/>
      <c r="I254" s="51"/>
      <c r="J254" s="49"/>
      <c r="K254" s="51"/>
      <c r="L254" s="49"/>
      <c r="M254" s="51"/>
      <c r="N254" s="49"/>
      <c r="O254" s="73"/>
      <c r="P254" s="68"/>
      <c r="Q254" s="68"/>
      <c r="R254" s="68"/>
      <c r="S254" s="68"/>
      <c r="T254" s="68"/>
      <c r="U254" s="68"/>
      <c r="V254" s="68"/>
      <c r="W254" s="68"/>
      <c r="X254" s="68"/>
      <c r="Y254" s="33"/>
      <c r="Z254" s="15"/>
      <c r="AG254" s="16"/>
    </row>
    <row r="255" ht="14.25">
      <c r="A255" s="20">
        <v>114</v>
      </c>
      <c r="B255" s="79"/>
      <c r="C255" s="79"/>
      <c r="D255" s="68"/>
      <c r="E255" s="68"/>
      <c r="F255" s="32"/>
      <c r="G255" s="68"/>
      <c r="H255" s="32"/>
      <c r="I255" s="34"/>
      <c r="J255" s="39"/>
      <c r="K255" s="74"/>
      <c r="L255" s="39"/>
      <c r="M255" s="38"/>
      <c r="N255" s="39"/>
      <c r="O255" s="73"/>
      <c r="P255" s="68"/>
      <c r="Q255" s="68"/>
      <c r="R255" s="68"/>
      <c r="S255" s="68"/>
      <c r="T255" s="68"/>
      <c r="U255" s="68"/>
      <c r="V255" s="68"/>
      <c r="W255" s="68"/>
      <c r="X255" s="68"/>
      <c r="Y255" s="33"/>
      <c r="Z255" s="15"/>
      <c r="AG255" s="16"/>
    </row>
    <row r="256" ht="14.25">
      <c r="A256" s="20"/>
      <c r="B256" s="80"/>
      <c r="C256" s="80"/>
      <c r="D256" s="76"/>
      <c r="E256" s="77"/>
      <c r="F256" s="78"/>
      <c r="G256" s="76"/>
      <c r="H256" s="78"/>
      <c r="I256" s="51"/>
      <c r="J256" s="49"/>
      <c r="K256" s="51"/>
      <c r="L256" s="49"/>
      <c r="M256" s="51"/>
      <c r="N256" s="49"/>
      <c r="O256" s="73"/>
      <c r="P256" s="68"/>
      <c r="Q256" s="68"/>
      <c r="R256" s="68"/>
      <c r="S256" s="68"/>
      <c r="T256" s="68"/>
      <c r="U256" s="68"/>
      <c r="V256" s="68"/>
      <c r="W256" s="68"/>
      <c r="X256" s="68"/>
      <c r="Y256" s="33"/>
      <c r="Z256" s="15"/>
      <c r="AG256" s="16"/>
    </row>
    <row r="257" ht="14.25">
      <c r="A257" s="20">
        <v>115</v>
      </c>
      <c r="B257" s="79"/>
      <c r="C257" s="79"/>
      <c r="D257" s="68"/>
      <c r="E257" s="68"/>
      <c r="F257" s="32"/>
      <c r="G257" s="68"/>
      <c r="H257" s="32"/>
      <c r="I257" s="34"/>
      <c r="J257" s="39"/>
      <c r="K257" s="74"/>
      <c r="L257" s="39"/>
      <c r="M257" s="38"/>
      <c r="N257" s="39"/>
      <c r="O257" s="73"/>
      <c r="P257" s="68"/>
      <c r="Q257" s="68"/>
      <c r="R257" s="68"/>
      <c r="S257" s="68"/>
      <c r="T257" s="68"/>
      <c r="U257" s="68"/>
      <c r="V257" s="68"/>
      <c r="W257" s="68"/>
      <c r="X257" s="68"/>
      <c r="Y257" s="33"/>
      <c r="Z257" s="15"/>
      <c r="AG257" s="16"/>
    </row>
    <row r="258" ht="14.25">
      <c r="A258" s="20"/>
      <c r="B258" s="80"/>
      <c r="C258" s="80"/>
      <c r="D258" s="76"/>
      <c r="E258" s="77"/>
      <c r="F258" s="78"/>
      <c r="G258" s="76"/>
      <c r="H258" s="78"/>
      <c r="I258" s="51"/>
      <c r="J258" s="49"/>
      <c r="K258" s="51"/>
      <c r="L258" s="49"/>
      <c r="M258" s="51"/>
      <c r="N258" s="49"/>
      <c r="O258" s="73"/>
      <c r="P258" s="68"/>
      <c r="Q258" s="68"/>
      <c r="R258" s="68"/>
      <c r="S258" s="68"/>
      <c r="T258" s="68"/>
      <c r="U258" s="68"/>
      <c r="V258" s="68"/>
      <c r="W258" s="68"/>
      <c r="X258" s="68"/>
      <c r="Y258" s="33"/>
      <c r="Z258" s="15"/>
      <c r="AG258" s="16"/>
    </row>
    <row r="259" ht="14.25">
      <c r="A259" s="20">
        <v>116</v>
      </c>
      <c r="B259" s="79"/>
      <c r="C259" s="79"/>
      <c r="D259" s="68"/>
      <c r="E259" s="68"/>
      <c r="F259" s="32"/>
      <c r="G259" s="68"/>
      <c r="H259" s="32"/>
      <c r="I259" s="34"/>
      <c r="J259" s="39"/>
      <c r="K259" s="81"/>
      <c r="L259" s="39"/>
      <c r="M259" s="38"/>
      <c r="N259" s="39"/>
      <c r="O259" s="73"/>
      <c r="P259" s="68"/>
      <c r="Q259" s="68"/>
      <c r="R259" s="68"/>
      <c r="S259" s="68"/>
      <c r="T259" s="68"/>
      <c r="U259" s="68"/>
      <c r="V259" s="68"/>
      <c r="W259" s="68"/>
      <c r="X259" s="68"/>
      <c r="Y259" s="33"/>
      <c r="Z259" s="15"/>
      <c r="AG259" s="16"/>
    </row>
    <row r="260" ht="14.25">
      <c r="A260" s="20"/>
      <c r="B260" s="80"/>
      <c r="C260" s="80"/>
      <c r="D260" s="76"/>
      <c r="E260" s="77"/>
      <c r="F260" s="78"/>
      <c r="G260" s="76"/>
      <c r="H260" s="78"/>
      <c r="I260" s="51"/>
      <c r="J260" s="49"/>
      <c r="K260" s="51"/>
      <c r="L260" s="49"/>
      <c r="M260" s="51"/>
      <c r="N260" s="49"/>
      <c r="O260" s="73"/>
      <c r="P260" s="68"/>
      <c r="Q260" s="68"/>
      <c r="R260" s="68"/>
      <c r="S260" s="68"/>
      <c r="T260" s="68"/>
      <c r="U260" s="68"/>
      <c r="V260" s="68"/>
      <c r="W260" s="68"/>
      <c r="X260" s="68"/>
      <c r="Y260" s="33"/>
      <c r="Z260" s="15"/>
      <c r="AG260" s="16"/>
    </row>
    <row r="261" ht="14.25">
      <c r="A261" s="20">
        <v>117</v>
      </c>
      <c r="B261" s="79"/>
      <c r="C261" s="79"/>
      <c r="D261" s="68"/>
      <c r="E261" s="68"/>
      <c r="F261" s="32"/>
      <c r="G261" s="68"/>
      <c r="H261" s="32"/>
      <c r="I261" s="34"/>
      <c r="J261" s="39"/>
      <c r="K261" s="74"/>
      <c r="L261" s="39"/>
      <c r="M261" s="38"/>
      <c r="N261" s="39"/>
      <c r="O261" s="73"/>
      <c r="P261" s="68"/>
      <c r="Q261" s="68"/>
      <c r="R261" s="68"/>
      <c r="S261" s="68"/>
      <c r="T261" s="68"/>
      <c r="U261" s="68"/>
      <c r="V261" s="68"/>
      <c r="W261" s="68"/>
      <c r="X261" s="68"/>
      <c r="Y261" s="33"/>
      <c r="Z261" s="15"/>
      <c r="AG261" s="16"/>
    </row>
    <row r="262" ht="14.25">
      <c r="A262" s="20"/>
      <c r="B262" s="80"/>
      <c r="C262" s="80"/>
      <c r="D262" s="76"/>
      <c r="E262" s="77"/>
      <c r="F262" s="78"/>
      <c r="G262" s="76"/>
      <c r="H262" s="78"/>
      <c r="I262" s="51"/>
      <c r="J262" s="49"/>
      <c r="K262" s="51"/>
      <c r="L262" s="49"/>
      <c r="M262" s="51"/>
      <c r="N262" s="49"/>
      <c r="O262" s="73"/>
      <c r="P262" s="68"/>
      <c r="Q262" s="68"/>
      <c r="R262" s="68"/>
      <c r="S262" s="68"/>
      <c r="T262" s="68"/>
      <c r="U262" s="68"/>
      <c r="V262" s="68"/>
      <c r="W262" s="68"/>
      <c r="X262" s="68"/>
      <c r="Y262" s="33"/>
      <c r="Z262" s="15"/>
      <c r="AG262" s="16"/>
    </row>
    <row r="263" ht="14.25">
      <c r="A263" s="20">
        <v>118</v>
      </c>
      <c r="B263" s="79"/>
      <c r="C263" s="79"/>
      <c r="D263" s="68"/>
      <c r="E263" s="68"/>
      <c r="F263" s="32"/>
      <c r="G263" s="68"/>
      <c r="H263" s="32"/>
      <c r="I263" s="34"/>
      <c r="J263" s="39"/>
      <c r="K263" s="74"/>
      <c r="L263" s="39"/>
      <c r="M263" s="38"/>
      <c r="N263" s="39"/>
      <c r="O263" s="73"/>
      <c r="P263" s="68"/>
      <c r="Q263" s="68"/>
      <c r="R263" s="68"/>
      <c r="S263" s="68"/>
      <c r="T263" s="68"/>
      <c r="U263" s="68"/>
      <c r="V263" s="68"/>
      <c r="W263" s="68"/>
      <c r="X263" s="68"/>
      <c r="Y263" s="33"/>
      <c r="Z263" s="15"/>
      <c r="AG263" s="16"/>
    </row>
    <row r="264" ht="14.25">
      <c r="A264" s="20"/>
      <c r="B264" s="80"/>
      <c r="C264" s="80"/>
      <c r="D264" s="76"/>
      <c r="E264" s="77"/>
      <c r="F264" s="78"/>
      <c r="G264" s="76"/>
      <c r="H264" s="78"/>
      <c r="I264" s="51"/>
      <c r="J264" s="49"/>
      <c r="K264" s="51"/>
      <c r="L264" s="49"/>
      <c r="M264" s="51"/>
      <c r="N264" s="49"/>
      <c r="O264" s="73"/>
      <c r="P264" s="68"/>
      <c r="Q264" s="68"/>
      <c r="R264" s="68"/>
      <c r="S264" s="68"/>
      <c r="T264" s="68"/>
      <c r="U264" s="68"/>
      <c r="V264" s="68"/>
      <c r="W264" s="68"/>
      <c r="X264" s="68"/>
      <c r="Y264" s="33"/>
      <c r="Z264" s="15"/>
      <c r="AG264" s="16"/>
    </row>
    <row r="265" ht="14.25">
      <c r="A265" s="20">
        <v>119</v>
      </c>
      <c r="B265" s="79"/>
      <c r="C265" s="79"/>
      <c r="D265" s="68"/>
      <c r="E265" s="68"/>
      <c r="F265" s="32"/>
      <c r="G265" s="68"/>
      <c r="H265" s="32"/>
      <c r="I265" s="34"/>
      <c r="J265" s="39"/>
      <c r="K265" s="74"/>
      <c r="L265" s="39"/>
      <c r="M265" s="38"/>
      <c r="N265" s="39"/>
      <c r="O265" s="73"/>
      <c r="P265" s="68"/>
      <c r="Q265" s="68"/>
      <c r="R265" s="68"/>
      <c r="S265" s="68"/>
      <c r="T265" s="68"/>
      <c r="U265" s="68"/>
      <c r="V265" s="68"/>
      <c r="W265" s="68"/>
      <c r="X265" s="68"/>
      <c r="Y265" s="33"/>
      <c r="Z265" s="15"/>
      <c r="AG265" s="16"/>
    </row>
    <row r="266" ht="14.25">
      <c r="A266" s="20"/>
      <c r="B266" s="80"/>
      <c r="C266" s="80"/>
      <c r="D266" s="76"/>
      <c r="E266" s="77"/>
      <c r="F266" s="78"/>
      <c r="G266" s="76"/>
      <c r="H266" s="78"/>
      <c r="I266" s="51"/>
      <c r="J266" s="49"/>
      <c r="K266" s="51"/>
      <c r="L266" s="49"/>
      <c r="M266" s="51"/>
      <c r="N266" s="49"/>
      <c r="O266" s="73"/>
      <c r="P266" s="68"/>
      <c r="Q266" s="68"/>
      <c r="R266" s="68"/>
      <c r="S266" s="68"/>
      <c r="T266" s="68"/>
      <c r="U266" s="68"/>
      <c r="V266" s="68"/>
      <c r="W266" s="68"/>
      <c r="X266" s="68"/>
      <c r="Y266" s="33"/>
      <c r="Z266" s="15"/>
      <c r="AG266" s="16"/>
    </row>
    <row r="267" ht="14.25">
      <c r="A267" s="20">
        <v>120</v>
      </c>
      <c r="B267" s="79"/>
      <c r="C267" s="79"/>
      <c r="D267" s="68"/>
      <c r="E267" s="68"/>
      <c r="F267" s="32"/>
      <c r="G267" s="68"/>
      <c r="H267" s="32"/>
      <c r="I267" s="34"/>
      <c r="J267" s="39"/>
      <c r="K267" s="74"/>
      <c r="L267" s="39"/>
      <c r="M267" s="38"/>
      <c r="N267" s="39"/>
      <c r="O267" s="73"/>
      <c r="P267" s="68"/>
      <c r="Q267" s="68"/>
      <c r="R267" s="68"/>
      <c r="S267" s="68"/>
      <c r="T267" s="68"/>
      <c r="U267" s="68"/>
      <c r="V267" s="68"/>
      <c r="W267" s="68"/>
      <c r="X267" s="68"/>
      <c r="Y267" s="33"/>
      <c r="Z267" s="15"/>
      <c r="AG267" s="16"/>
    </row>
    <row r="268" ht="14.25">
      <c r="A268" s="20"/>
      <c r="B268" s="80"/>
      <c r="C268" s="80"/>
      <c r="D268" s="76"/>
      <c r="E268" s="77"/>
      <c r="F268" s="78"/>
      <c r="G268" s="76"/>
      <c r="H268" s="78"/>
      <c r="I268" s="51"/>
      <c r="J268" s="49"/>
      <c r="K268" s="51"/>
      <c r="L268" s="49"/>
      <c r="M268" s="51"/>
      <c r="N268" s="49"/>
      <c r="O268" s="73"/>
      <c r="P268" s="68"/>
      <c r="Q268" s="68"/>
      <c r="R268" s="68"/>
      <c r="S268" s="68"/>
      <c r="T268" s="68"/>
      <c r="U268" s="68"/>
      <c r="V268" s="68"/>
      <c r="W268" s="68"/>
      <c r="X268" s="68"/>
      <c r="Y268" s="33"/>
      <c r="Z268" s="15"/>
      <c r="AG268" s="16"/>
    </row>
    <row r="269" ht="14.25">
      <c r="A269" s="20">
        <v>121</v>
      </c>
      <c r="B269" s="79"/>
      <c r="C269" s="79"/>
      <c r="D269" s="68"/>
      <c r="E269" s="68"/>
      <c r="F269" s="32"/>
      <c r="G269" s="68"/>
      <c r="H269" s="32"/>
      <c r="I269" s="34"/>
      <c r="J269" s="39"/>
      <c r="K269" s="74"/>
      <c r="L269" s="39"/>
      <c r="M269" s="38"/>
      <c r="N269" s="39"/>
      <c r="O269" s="73"/>
      <c r="P269" s="68"/>
      <c r="Q269" s="68"/>
      <c r="R269" s="68"/>
      <c r="S269" s="68"/>
      <c r="T269" s="68"/>
      <c r="U269" s="68"/>
      <c r="V269" s="68"/>
      <c r="W269" s="68"/>
      <c r="X269" s="68"/>
      <c r="Y269" s="33"/>
      <c r="Z269" s="15"/>
      <c r="AG269" s="16"/>
    </row>
    <row r="270" ht="14.25">
      <c r="A270" s="20"/>
      <c r="B270" s="80"/>
      <c r="C270" s="80"/>
      <c r="D270" s="76"/>
      <c r="E270" s="77"/>
      <c r="F270" s="78"/>
      <c r="G270" s="76"/>
      <c r="H270" s="78"/>
      <c r="I270" s="51"/>
      <c r="J270" s="49"/>
      <c r="K270" s="51"/>
      <c r="L270" s="49"/>
      <c r="M270" s="51"/>
      <c r="N270" s="49"/>
      <c r="O270" s="73"/>
      <c r="P270" s="68"/>
      <c r="Q270" s="68"/>
      <c r="R270" s="68"/>
      <c r="S270" s="68"/>
      <c r="T270" s="68"/>
      <c r="U270" s="68"/>
      <c r="V270" s="68"/>
      <c r="W270" s="68"/>
      <c r="X270" s="68"/>
      <c r="Y270" s="33"/>
      <c r="Z270" s="15"/>
      <c r="AG270" s="16"/>
    </row>
    <row r="271" ht="14.25">
      <c r="A271" s="20">
        <v>122</v>
      </c>
      <c r="B271" s="79"/>
      <c r="C271" s="79"/>
      <c r="D271" s="68"/>
      <c r="E271" s="68"/>
      <c r="F271" s="32"/>
      <c r="G271" s="68"/>
      <c r="H271" s="32"/>
      <c r="I271" s="34"/>
      <c r="J271" s="39"/>
      <c r="K271" s="74"/>
      <c r="L271" s="39"/>
      <c r="M271" s="38"/>
      <c r="N271" s="39"/>
      <c r="O271" s="73"/>
      <c r="P271" s="68"/>
      <c r="Q271" s="68"/>
      <c r="R271" s="68"/>
      <c r="S271" s="68"/>
      <c r="T271" s="68"/>
      <c r="U271" s="68"/>
      <c r="V271" s="68"/>
      <c r="W271" s="68"/>
      <c r="X271" s="68"/>
      <c r="Y271" s="33"/>
      <c r="Z271" s="15"/>
      <c r="AG271" s="16"/>
    </row>
    <row r="272" ht="14.25">
      <c r="A272" s="20"/>
      <c r="B272" s="80"/>
      <c r="C272" s="80"/>
      <c r="D272" s="76"/>
      <c r="E272" s="77"/>
      <c r="F272" s="78"/>
      <c r="G272" s="76"/>
      <c r="H272" s="78"/>
      <c r="I272" s="51"/>
      <c r="J272" s="49"/>
      <c r="K272" s="51"/>
      <c r="L272" s="49"/>
      <c r="M272" s="51"/>
      <c r="N272" s="49"/>
      <c r="O272" s="73"/>
      <c r="P272" s="68"/>
      <c r="Q272" s="68"/>
      <c r="R272" s="68"/>
      <c r="S272" s="68"/>
      <c r="T272" s="68"/>
      <c r="U272" s="68"/>
      <c r="V272" s="68"/>
      <c r="W272" s="68"/>
      <c r="X272" s="68"/>
      <c r="Y272" s="33"/>
      <c r="Z272" s="15"/>
      <c r="AG272" s="16"/>
    </row>
    <row r="273" ht="14.25">
      <c r="A273" s="20">
        <v>123</v>
      </c>
      <c r="B273" s="79"/>
      <c r="C273" s="79"/>
      <c r="D273" s="68"/>
      <c r="E273" s="68"/>
      <c r="F273" s="32"/>
      <c r="G273" s="68"/>
      <c r="H273" s="32"/>
      <c r="I273" s="34"/>
      <c r="J273" s="39"/>
      <c r="K273" s="74"/>
      <c r="L273" s="39"/>
      <c r="M273" s="38"/>
      <c r="N273" s="39"/>
      <c r="O273" s="73"/>
      <c r="P273" s="68"/>
      <c r="Q273" s="68"/>
      <c r="R273" s="68"/>
      <c r="S273" s="68"/>
      <c r="T273" s="68"/>
      <c r="U273" s="68"/>
      <c r="V273" s="68"/>
      <c r="W273" s="68"/>
      <c r="X273" s="68"/>
      <c r="Y273" s="33"/>
      <c r="Z273" s="15"/>
      <c r="AG273" s="16"/>
    </row>
    <row r="274" ht="14.25">
      <c r="A274" s="20"/>
      <c r="B274" s="80"/>
      <c r="C274" s="80"/>
      <c r="D274" s="76"/>
      <c r="E274" s="77"/>
      <c r="F274" s="78"/>
      <c r="G274" s="76"/>
      <c r="H274" s="78"/>
      <c r="I274" s="51"/>
      <c r="J274" s="49"/>
      <c r="K274" s="51"/>
      <c r="L274" s="49"/>
      <c r="M274" s="51"/>
      <c r="N274" s="49"/>
      <c r="O274" s="73"/>
      <c r="P274" s="68"/>
      <c r="Q274" s="68"/>
      <c r="R274" s="68"/>
      <c r="S274" s="68"/>
      <c r="T274" s="68"/>
      <c r="U274" s="68"/>
      <c r="V274" s="68"/>
      <c r="W274" s="68"/>
      <c r="X274" s="68"/>
      <c r="Y274" s="33"/>
      <c r="Z274" s="15"/>
      <c r="AG274" s="16"/>
    </row>
    <row r="275" ht="14.25">
      <c r="A275" s="20">
        <v>124</v>
      </c>
      <c r="B275" s="79"/>
      <c r="C275" s="79"/>
      <c r="D275" s="73"/>
      <c r="E275" s="68"/>
      <c r="F275" s="32"/>
      <c r="G275" s="73"/>
      <c r="H275" s="32"/>
      <c r="I275" s="38"/>
      <c r="J275" s="39"/>
      <c r="K275" s="81"/>
      <c r="L275" s="39"/>
      <c r="M275" s="81"/>
      <c r="N275" s="39"/>
      <c r="O275" s="73"/>
      <c r="P275" s="68"/>
      <c r="Q275" s="68"/>
      <c r="R275" s="68"/>
      <c r="S275" s="68"/>
      <c r="T275" s="68"/>
      <c r="U275" s="68"/>
      <c r="V275" s="68"/>
      <c r="W275" s="68"/>
      <c r="X275" s="68"/>
      <c r="Y275" s="33"/>
      <c r="Z275" s="15"/>
      <c r="AG275" s="16"/>
    </row>
    <row r="276" ht="14.25">
      <c r="A276" s="20"/>
      <c r="B276" s="80"/>
      <c r="C276" s="80"/>
      <c r="D276" s="76"/>
      <c r="E276" s="77"/>
      <c r="F276" s="78"/>
      <c r="G276" s="76"/>
      <c r="H276" s="78"/>
      <c r="I276" s="51"/>
      <c r="J276" s="49"/>
      <c r="K276" s="51"/>
      <c r="L276" s="49"/>
      <c r="M276" s="51"/>
      <c r="N276" s="49"/>
      <c r="O276" s="73"/>
      <c r="P276" s="68"/>
      <c r="Q276" s="68"/>
      <c r="R276" s="68"/>
      <c r="S276" s="68"/>
      <c r="T276" s="68"/>
      <c r="U276" s="68"/>
      <c r="V276" s="68"/>
      <c r="W276" s="68"/>
      <c r="X276" s="68"/>
      <c r="Y276" s="33"/>
      <c r="Z276" s="15"/>
      <c r="AG276" s="16"/>
    </row>
    <row r="277" ht="14.25">
      <c r="A277" s="20">
        <v>125</v>
      </c>
      <c r="B277" s="79"/>
      <c r="C277" s="79"/>
      <c r="D277" s="68"/>
      <c r="E277" s="68"/>
      <c r="F277" s="32"/>
      <c r="G277" s="68"/>
      <c r="H277" s="32"/>
      <c r="I277" s="34"/>
      <c r="J277" s="39"/>
      <c r="K277" s="74"/>
      <c r="L277" s="39"/>
      <c r="M277" s="38"/>
      <c r="N277" s="39"/>
      <c r="O277" s="73"/>
      <c r="P277" s="68"/>
      <c r="Q277" s="68"/>
      <c r="R277" s="68"/>
      <c r="S277" s="68"/>
      <c r="T277" s="68"/>
      <c r="U277" s="68"/>
      <c r="V277" s="68"/>
      <c r="W277" s="68"/>
      <c r="X277" s="68"/>
      <c r="Y277" s="33"/>
      <c r="Z277" s="15"/>
      <c r="AG277" s="16"/>
    </row>
    <row r="278" ht="14.25">
      <c r="A278" s="20"/>
      <c r="B278" s="80"/>
      <c r="C278" s="80"/>
      <c r="D278" s="76"/>
      <c r="E278" s="77"/>
      <c r="F278" s="78"/>
      <c r="G278" s="76"/>
      <c r="H278" s="78"/>
      <c r="I278" s="51"/>
      <c r="J278" s="49"/>
      <c r="K278" s="51"/>
      <c r="L278" s="49"/>
      <c r="M278" s="51"/>
      <c r="N278" s="49"/>
      <c r="O278" s="73"/>
      <c r="P278" s="68"/>
      <c r="Q278" s="68"/>
      <c r="R278" s="68"/>
      <c r="S278" s="68"/>
      <c r="T278" s="68"/>
      <c r="U278" s="68"/>
      <c r="V278" s="68"/>
      <c r="W278" s="68"/>
      <c r="X278" s="68"/>
      <c r="Y278" s="33"/>
      <c r="Z278" s="15"/>
      <c r="AG278" s="16"/>
    </row>
    <row r="279" ht="14.25">
      <c r="A279" s="20">
        <v>126</v>
      </c>
      <c r="B279" s="79"/>
      <c r="C279" s="79"/>
      <c r="D279" s="68"/>
      <c r="E279" s="68"/>
      <c r="F279" s="32"/>
      <c r="G279" s="68"/>
      <c r="H279" s="32"/>
      <c r="I279" s="34"/>
      <c r="J279" s="39"/>
      <c r="K279" s="74"/>
      <c r="L279" s="39"/>
      <c r="M279" s="38"/>
      <c r="N279" s="39"/>
      <c r="O279" s="73"/>
      <c r="P279" s="68"/>
      <c r="Q279" s="68"/>
      <c r="R279" s="68"/>
      <c r="S279" s="68"/>
      <c r="T279" s="68"/>
      <c r="U279" s="68"/>
      <c r="V279" s="68"/>
      <c r="W279" s="68"/>
      <c r="X279" s="68"/>
      <c r="Y279" s="33"/>
      <c r="Z279" s="15"/>
      <c r="AG279" s="16"/>
    </row>
    <row r="280" ht="14.25">
      <c r="A280" s="20"/>
      <c r="B280" s="80"/>
      <c r="C280" s="80"/>
      <c r="D280" s="76"/>
      <c r="E280" s="77"/>
      <c r="F280" s="78"/>
      <c r="G280" s="76"/>
      <c r="H280" s="78"/>
      <c r="I280" s="51"/>
      <c r="J280" s="49"/>
      <c r="K280" s="51"/>
      <c r="L280" s="49"/>
      <c r="M280" s="51"/>
      <c r="N280" s="49"/>
      <c r="O280" s="73"/>
      <c r="P280" s="68"/>
      <c r="Q280" s="68"/>
      <c r="R280" s="68"/>
      <c r="S280" s="68"/>
      <c r="T280" s="68"/>
      <c r="U280" s="68"/>
      <c r="V280" s="68"/>
      <c r="W280" s="68"/>
      <c r="X280" s="68"/>
      <c r="Y280" s="33"/>
      <c r="Z280" s="15"/>
      <c r="AG280" s="16"/>
    </row>
    <row r="281" ht="14.25">
      <c r="A281" s="20">
        <v>127</v>
      </c>
      <c r="B281" s="79"/>
      <c r="C281" s="79"/>
      <c r="D281" s="68"/>
      <c r="E281" s="68"/>
      <c r="F281" s="32"/>
      <c r="G281" s="68"/>
      <c r="H281" s="32"/>
      <c r="I281" s="34"/>
      <c r="J281" s="39"/>
      <c r="K281" s="81"/>
      <c r="L281" s="39"/>
      <c r="M281" s="38"/>
      <c r="N281" s="39"/>
      <c r="O281" s="73"/>
      <c r="P281" s="68"/>
      <c r="Q281" s="68"/>
      <c r="R281" s="68"/>
      <c r="S281" s="68"/>
      <c r="T281" s="68"/>
      <c r="U281" s="68"/>
      <c r="V281" s="68"/>
      <c r="W281" s="68"/>
      <c r="X281" s="68"/>
      <c r="Y281" s="33"/>
      <c r="Z281" s="15"/>
      <c r="AG281" s="16"/>
    </row>
    <row r="282" ht="14.25">
      <c r="A282" s="20"/>
      <c r="B282" s="80"/>
      <c r="C282" s="80"/>
      <c r="D282" s="76"/>
      <c r="E282" s="77"/>
      <c r="F282" s="78"/>
      <c r="G282" s="76"/>
      <c r="H282" s="78"/>
      <c r="I282" s="51"/>
      <c r="J282" s="49"/>
      <c r="K282" s="51"/>
      <c r="L282" s="49"/>
      <c r="M282" s="51"/>
      <c r="N282" s="49"/>
      <c r="O282" s="73"/>
      <c r="P282" s="68"/>
      <c r="Q282" s="68"/>
      <c r="R282" s="68"/>
      <c r="S282" s="68"/>
      <c r="T282" s="68"/>
      <c r="U282" s="68"/>
      <c r="V282" s="68"/>
      <c r="W282" s="68"/>
      <c r="X282" s="68"/>
      <c r="Y282" s="33"/>
      <c r="Z282" s="15"/>
      <c r="AG282" s="16"/>
    </row>
    <row r="283" ht="14.25">
      <c r="A283" s="20">
        <v>128</v>
      </c>
      <c r="B283" s="79"/>
      <c r="C283" s="79"/>
      <c r="D283" s="68"/>
      <c r="E283" s="68"/>
      <c r="F283" s="32"/>
      <c r="G283" s="68"/>
      <c r="H283" s="32"/>
      <c r="I283" s="34"/>
      <c r="J283" s="39"/>
      <c r="K283" s="74"/>
      <c r="L283" s="39"/>
      <c r="M283" s="38"/>
      <c r="N283" s="39"/>
      <c r="O283" s="73"/>
      <c r="P283" s="68"/>
      <c r="Q283" s="68"/>
      <c r="R283" s="68"/>
      <c r="S283" s="68"/>
      <c r="T283" s="68"/>
      <c r="U283" s="68"/>
      <c r="V283" s="68"/>
      <c r="W283" s="68"/>
      <c r="X283" s="68"/>
      <c r="Y283" s="33"/>
      <c r="Z283" s="15"/>
      <c r="AG283" s="16"/>
    </row>
    <row r="284" ht="14.25">
      <c r="A284" s="20"/>
      <c r="B284" s="80"/>
      <c r="C284" s="80"/>
      <c r="D284" s="76"/>
      <c r="E284" s="77"/>
      <c r="F284" s="78"/>
      <c r="G284" s="76"/>
      <c r="H284" s="78"/>
      <c r="I284" s="51"/>
      <c r="J284" s="49"/>
      <c r="K284" s="51"/>
      <c r="L284" s="49"/>
      <c r="M284" s="51"/>
      <c r="N284" s="49"/>
      <c r="O284" s="73"/>
      <c r="P284" s="68"/>
      <c r="Q284" s="68"/>
      <c r="R284" s="68"/>
      <c r="S284" s="68"/>
      <c r="T284" s="68"/>
      <c r="U284" s="68"/>
      <c r="V284" s="68"/>
      <c r="W284" s="68"/>
      <c r="X284" s="68"/>
      <c r="Y284" s="33"/>
      <c r="Z284" s="15"/>
      <c r="AG284" s="16"/>
    </row>
    <row r="285" ht="14.25">
      <c r="A285" s="20">
        <v>129</v>
      </c>
      <c r="B285" s="79"/>
      <c r="C285" s="79"/>
      <c r="D285" s="68"/>
      <c r="E285" s="68"/>
      <c r="F285" s="32"/>
      <c r="G285" s="68"/>
      <c r="H285" s="32"/>
      <c r="I285" s="34"/>
      <c r="J285" s="39"/>
      <c r="K285" s="74"/>
      <c r="L285" s="39"/>
      <c r="M285" s="38"/>
      <c r="N285" s="39"/>
      <c r="O285" s="73"/>
      <c r="P285" s="68"/>
      <c r="Q285" s="68"/>
      <c r="R285" s="68"/>
      <c r="S285" s="68"/>
      <c r="T285" s="68"/>
      <c r="U285" s="68"/>
      <c r="V285" s="68"/>
      <c r="W285" s="68"/>
      <c r="X285" s="68"/>
      <c r="Y285" s="33"/>
      <c r="Z285" s="15"/>
      <c r="AG285" s="16"/>
    </row>
    <row r="286" ht="14.25">
      <c r="A286" s="20"/>
      <c r="B286" s="80"/>
      <c r="C286" s="80"/>
      <c r="D286" s="76"/>
      <c r="E286" s="77"/>
      <c r="F286" s="78"/>
      <c r="G286" s="76"/>
      <c r="H286" s="78"/>
      <c r="I286" s="51"/>
      <c r="J286" s="49"/>
      <c r="K286" s="51"/>
      <c r="L286" s="49"/>
      <c r="M286" s="51"/>
      <c r="N286" s="49"/>
      <c r="O286" s="73"/>
      <c r="P286" s="68"/>
      <c r="Q286" s="68"/>
      <c r="R286" s="68"/>
      <c r="S286" s="68"/>
      <c r="T286" s="68"/>
      <c r="U286" s="68"/>
      <c r="V286" s="68"/>
      <c r="W286" s="68"/>
      <c r="X286" s="68"/>
      <c r="Y286" s="33"/>
      <c r="Z286" s="15"/>
      <c r="AG286" s="16"/>
    </row>
    <row r="287" ht="14.25">
      <c r="A287" s="20">
        <v>130</v>
      </c>
      <c r="B287" s="79"/>
      <c r="C287" s="79"/>
      <c r="D287" s="68"/>
      <c r="E287" s="68"/>
      <c r="F287" s="32"/>
      <c r="G287" s="68"/>
      <c r="H287" s="32"/>
      <c r="I287" s="34"/>
      <c r="J287" s="39"/>
      <c r="K287" s="74"/>
      <c r="L287" s="39"/>
      <c r="M287" s="38"/>
      <c r="N287" s="39"/>
      <c r="O287" s="73"/>
      <c r="P287" s="68"/>
      <c r="Q287" s="68"/>
      <c r="R287" s="68"/>
      <c r="S287" s="68"/>
      <c r="T287" s="68"/>
      <c r="U287" s="68"/>
      <c r="V287" s="68"/>
      <c r="W287" s="68"/>
      <c r="X287" s="68"/>
      <c r="Y287" s="33"/>
      <c r="Z287" s="15"/>
      <c r="AG287" s="16"/>
    </row>
    <row r="288" ht="14.25">
      <c r="A288" s="20"/>
      <c r="B288" s="80"/>
      <c r="C288" s="80"/>
      <c r="D288" s="76"/>
      <c r="E288" s="77"/>
      <c r="F288" s="78"/>
      <c r="G288" s="76"/>
      <c r="H288" s="78"/>
      <c r="I288" s="51"/>
      <c r="J288" s="49"/>
      <c r="K288" s="51"/>
      <c r="L288" s="49"/>
      <c r="M288" s="51"/>
      <c r="N288" s="49"/>
      <c r="O288" s="73"/>
      <c r="P288" s="68"/>
      <c r="Q288" s="68"/>
      <c r="R288" s="68"/>
      <c r="S288" s="68"/>
      <c r="T288" s="68"/>
      <c r="U288" s="68"/>
      <c r="V288" s="68"/>
      <c r="W288" s="68"/>
      <c r="X288" s="68"/>
      <c r="Y288" s="33"/>
      <c r="Z288" s="15"/>
      <c r="AG288" s="16"/>
    </row>
    <row r="289" ht="14.25">
      <c r="A289" s="20">
        <v>131</v>
      </c>
      <c r="B289" s="79"/>
      <c r="C289" s="79"/>
      <c r="D289" s="73"/>
      <c r="E289" s="68"/>
      <c r="F289" s="32"/>
      <c r="G289" s="73"/>
      <c r="H289" s="32"/>
      <c r="I289" s="38"/>
      <c r="J289" s="39"/>
      <c r="K289" s="81"/>
      <c r="L289" s="39"/>
      <c r="M289" s="81"/>
      <c r="N289" s="39"/>
      <c r="O289" s="73"/>
      <c r="P289" s="68"/>
      <c r="Q289" s="68"/>
      <c r="R289" s="68"/>
      <c r="S289" s="68"/>
      <c r="T289" s="68"/>
      <c r="U289" s="68"/>
      <c r="V289" s="68"/>
      <c r="W289" s="68"/>
      <c r="X289" s="68"/>
      <c r="Y289" s="33"/>
      <c r="Z289" s="15"/>
      <c r="AG289" s="16"/>
    </row>
    <row r="290" ht="14.25">
      <c r="A290" s="20"/>
      <c r="B290" s="80"/>
      <c r="C290" s="80"/>
      <c r="D290" s="76"/>
      <c r="E290" s="77"/>
      <c r="F290" s="78"/>
      <c r="G290" s="76"/>
      <c r="H290" s="78"/>
      <c r="I290" s="51"/>
      <c r="J290" s="49"/>
      <c r="K290" s="51"/>
      <c r="L290" s="49"/>
      <c r="M290" s="51"/>
      <c r="N290" s="49"/>
      <c r="O290" s="73"/>
      <c r="P290" s="68"/>
      <c r="Q290" s="68"/>
      <c r="R290" s="68"/>
      <c r="S290" s="68"/>
      <c r="T290" s="68"/>
      <c r="U290" s="68"/>
      <c r="V290" s="68"/>
      <c r="W290" s="68"/>
      <c r="X290" s="68"/>
      <c r="Y290" s="33"/>
      <c r="Z290" s="15"/>
      <c r="AG290" s="16"/>
    </row>
    <row r="291" ht="14.25">
      <c r="A291" s="20">
        <v>132</v>
      </c>
      <c r="B291" s="79"/>
      <c r="C291" s="79"/>
      <c r="D291" s="68"/>
      <c r="E291" s="68"/>
      <c r="F291" s="32"/>
      <c r="G291" s="68"/>
      <c r="H291" s="32"/>
      <c r="I291" s="34"/>
      <c r="J291" s="39"/>
      <c r="K291" s="74"/>
      <c r="L291" s="39"/>
      <c r="M291" s="38"/>
      <c r="N291" s="39"/>
      <c r="O291" s="73"/>
      <c r="P291" s="68"/>
      <c r="Q291" s="68"/>
      <c r="R291" s="68"/>
      <c r="S291" s="68"/>
      <c r="T291" s="68"/>
      <c r="U291" s="68"/>
      <c r="V291" s="68"/>
      <c r="W291" s="68"/>
      <c r="X291" s="68"/>
      <c r="Y291" s="33"/>
      <c r="Z291" s="15"/>
      <c r="AG291" s="16"/>
    </row>
    <row r="292" ht="14.25">
      <c r="A292" s="20"/>
      <c r="B292" s="80"/>
      <c r="C292" s="80"/>
      <c r="D292" s="76"/>
      <c r="E292" s="77"/>
      <c r="F292" s="78"/>
      <c r="G292" s="76"/>
      <c r="H292" s="78"/>
      <c r="I292" s="51"/>
      <c r="J292" s="49"/>
      <c r="K292" s="51"/>
      <c r="L292" s="49"/>
      <c r="M292" s="51"/>
      <c r="N292" s="49"/>
      <c r="O292" s="73"/>
      <c r="P292" s="68"/>
      <c r="Q292" s="68"/>
      <c r="R292" s="68"/>
      <c r="S292" s="68"/>
      <c r="T292" s="68"/>
      <c r="U292" s="68"/>
      <c r="V292" s="68"/>
      <c r="W292" s="68"/>
      <c r="X292" s="68"/>
      <c r="Y292" s="33"/>
      <c r="Z292" s="15"/>
      <c r="AG292" s="16"/>
    </row>
    <row r="293" ht="14.25">
      <c r="A293" s="20">
        <v>133</v>
      </c>
      <c r="B293" s="79"/>
      <c r="C293" s="79"/>
      <c r="D293" s="73"/>
      <c r="E293" s="68"/>
      <c r="F293" s="32"/>
      <c r="G293" s="73"/>
      <c r="H293" s="32"/>
      <c r="I293" s="81"/>
      <c r="J293" s="39"/>
      <c r="K293" s="81"/>
      <c r="L293" s="39"/>
      <c r="M293" s="81"/>
      <c r="N293" s="39"/>
      <c r="O293" s="73"/>
      <c r="P293" s="68"/>
      <c r="Q293" s="68"/>
      <c r="R293" s="68"/>
      <c r="S293" s="68"/>
      <c r="T293" s="68"/>
      <c r="U293" s="68"/>
      <c r="V293" s="68"/>
      <c r="W293" s="68"/>
      <c r="X293" s="68"/>
      <c r="Y293" s="33"/>
      <c r="Z293" s="15"/>
      <c r="AG293" s="16"/>
    </row>
    <row r="294" ht="14.25">
      <c r="A294" s="20"/>
      <c r="B294" s="80"/>
      <c r="C294" s="80"/>
      <c r="D294" s="76"/>
      <c r="E294" s="77"/>
      <c r="F294" s="78"/>
      <c r="G294" s="76"/>
      <c r="H294" s="78"/>
      <c r="I294" s="51"/>
      <c r="J294" s="49"/>
      <c r="K294" s="51"/>
      <c r="L294" s="49"/>
      <c r="M294" s="51"/>
      <c r="N294" s="49"/>
      <c r="O294" s="73"/>
      <c r="P294" s="68"/>
      <c r="Q294" s="68"/>
      <c r="R294" s="68"/>
      <c r="S294" s="68"/>
      <c r="T294" s="68"/>
      <c r="U294" s="68"/>
      <c r="V294" s="68"/>
      <c r="W294" s="68"/>
      <c r="X294" s="68"/>
      <c r="Y294" s="33"/>
      <c r="Z294" s="15"/>
      <c r="AG294" s="16"/>
    </row>
    <row r="295" ht="14.25">
      <c r="A295" s="20">
        <v>134</v>
      </c>
      <c r="B295" s="79"/>
      <c r="C295" s="79"/>
      <c r="D295" s="68"/>
      <c r="E295" s="68"/>
      <c r="F295" s="32"/>
      <c r="G295" s="68"/>
      <c r="H295" s="32"/>
      <c r="I295" s="34"/>
      <c r="J295" s="39"/>
      <c r="K295" s="74"/>
      <c r="L295" s="39"/>
      <c r="M295" s="38"/>
      <c r="N295" s="39"/>
      <c r="O295" s="73"/>
      <c r="P295" s="68"/>
      <c r="Q295" s="68"/>
      <c r="R295" s="68"/>
      <c r="S295" s="68"/>
      <c r="T295" s="68"/>
      <c r="U295" s="68"/>
      <c r="V295" s="68"/>
      <c r="W295" s="68"/>
      <c r="X295" s="68"/>
      <c r="Y295" s="33"/>
      <c r="Z295" s="15"/>
      <c r="AG295" s="16"/>
    </row>
    <row r="296" ht="14.25">
      <c r="A296" s="20"/>
      <c r="B296" s="80"/>
      <c r="C296" s="80"/>
      <c r="D296" s="76"/>
      <c r="E296" s="77"/>
      <c r="F296" s="78"/>
      <c r="G296" s="76"/>
      <c r="H296" s="78"/>
      <c r="I296" s="51"/>
      <c r="J296" s="49"/>
      <c r="K296" s="51"/>
      <c r="L296" s="49"/>
      <c r="M296" s="51"/>
      <c r="N296" s="49"/>
      <c r="O296" s="73"/>
      <c r="P296" s="68"/>
      <c r="Q296" s="68"/>
      <c r="R296" s="68"/>
      <c r="S296" s="68"/>
      <c r="T296" s="68"/>
      <c r="U296" s="68"/>
      <c r="V296" s="68"/>
      <c r="W296" s="68"/>
      <c r="X296" s="68"/>
      <c r="Y296" s="33"/>
      <c r="Z296" s="15"/>
      <c r="AG296" s="16"/>
    </row>
    <row r="297" ht="14.25">
      <c r="A297" s="20">
        <v>135</v>
      </c>
      <c r="B297" s="79"/>
      <c r="C297" s="79"/>
      <c r="D297" s="68"/>
      <c r="E297" s="68"/>
      <c r="F297" s="32"/>
      <c r="G297" s="68"/>
      <c r="H297" s="32"/>
      <c r="I297" s="34"/>
      <c r="J297" s="39"/>
      <c r="K297" s="74"/>
      <c r="L297" s="39"/>
      <c r="M297" s="38"/>
      <c r="N297" s="39"/>
      <c r="O297" s="73"/>
      <c r="P297" s="68"/>
      <c r="Q297" s="68"/>
      <c r="R297" s="68"/>
      <c r="S297" s="68"/>
      <c r="T297" s="68"/>
      <c r="U297" s="68"/>
      <c r="V297" s="68"/>
      <c r="W297" s="68"/>
      <c r="X297" s="68"/>
      <c r="Y297" s="33"/>
      <c r="Z297" s="15"/>
      <c r="AG297" s="16"/>
    </row>
    <row r="298" ht="14.25">
      <c r="A298" s="20"/>
      <c r="B298" s="80"/>
      <c r="C298" s="80"/>
      <c r="D298" s="76"/>
      <c r="E298" s="77"/>
      <c r="F298" s="78"/>
      <c r="G298" s="76"/>
      <c r="H298" s="78"/>
      <c r="I298" s="51"/>
      <c r="J298" s="49"/>
      <c r="K298" s="51"/>
      <c r="L298" s="49"/>
      <c r="M298" s="51"/>
      <c r="N298" s="49"/>
      <c r="O298" s="76"/>
      <c r="P298" s="77"/>
      <c r="Q298" s="77"/>
      <c r="R298" s="77"/>
      <c r="S298" s="77"/>
      <c r="T298" s="77"/>
      <c r="U298" s="77"/>
      <c r="V298" s="77"/>
      <c r="W298" s="77"/>
      <c r="X298" s="77"/>
      <c r="Y298" s="78"/>
      <c r="Z298" s="17"/>
      <c r="AA298" s="18"/>
      <c r="AB298" s="18"/>
      <c r="AC298" s="18"/>
      <c r="AD298" s="18"/>
      <c r="AE298" s="18"/>
      <c r="AF298" s="18"/>
      <c r="AG298" s="19"/>
    </row>
    <row r="299" ht="14.25"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 ht="14.25"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 ht="14.25"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 ht="14.25">
      <c r="O302" s="1"/>
      <c r="P302" s="1"/>
      <c r="Q302" s="68"/>
      <c r="R302" s="68"/>
      <c r="S302" s="68"/>
      <c r="T302" s="68"/>
      <c r="U302" s="68"/>
      <c r="V302" s="68"/>
      <c r="W302" s="68"/>
      <c r="X302" s="68"/>
      <c r="Y302" s="68"/>
    </row>
    <row r="303" ht="14.25">
      <c r="O303" s="1"/>
      <c r="P303" s="1"/>
      <c r="Q303" s="68"/>
      <c r="R303" s="68"/>
      <c r="S303" s="68"/>
      <c r="T303" s="68"/>
      <c r="U303" s="68"/>
      <c r="V303" s="68"/>
      <c r="W303" s="68"/>
      <c r="X303" s="68"/>
      <c r="Y303" s="68"/>
    </row>
    <row r="304" ht="14.25">
      <c r="O304" s="1"/>
      <c r="P304" s="1"/>
      <c r="Q304" s="68"/>
      <c r="R304" s="68"/>
      <c r="S304" s="68"/>
      <c r="T304" s="68"/>
      <c r="U304" s="68"/>
      <c r="V304" s="68"/>
      <c r="W304" s="68"/>
      <c r="X304" s="68"/>
      <c r="Y304" s="68"/>
    </row>
    <row r="305" ht="14.25">
      <c r="O305" s="1"/>
      <c r="P305" s="1"/>
      <c r="Q305" s="68"/>
      <c r="R305" s="68"/>
      <c r="S305" s="68"/>
      <c r="T305" s="68"/>
      <c r="U305" s="68"/>
      <c r="V305" s="68"/>
      <c r="W305" s="68"/>
      <c r="X305" s="68"/>
      <c r="Y305" s="68"/>
    </row>
    <row r="306" ht="14.25">
      <c r="O306" s="1"/>
      <c r="P306" s="1"/>
      <c r="Q306" s="68"/>
      <c r="R306" s="68"/>
      <c r="S306" s="68"/>
      <c r="T306" s="68"/>
      <c r="U306" s="68"/>
      <c r="V306" s="68"/>
      <c r="W306" s="68"/>
      <c r="X306" s="68"/>
      <c r="Y306" s="68"/>
    </row>
    <row r="307" ht="14.25"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 ht="14.25"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 ht="14.25"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 ht="14.25"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</sheetData>
  <mergeCells count="453">
    <mergeCell ref="A1:A2"/>
    <mergeCell ref="B1:B2"/>
    <mergeCell ref="C1:C2"/>
    <mergeCell ref="O1:AG1"/>
    <mergeCell ref="O2:AG2"/>
    <mergeCell ref="A5:A6"/>
    <mergeCell ref="B5:B6"/>
    <mergeCell ref="C5:C6"/>
    <mergeCell ref="D5:F5"/>
    <mergeCell ref="G5:H5"/>
    <mergeCell ref="I5:J5"/>
    <mergeCell ref="K5:L5"/>
    <mergeCell ref="M5:N5"/>
    <mergeCell ref="O5:Y5"/>
    <mergeCell ref="Z5:AG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05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33</v>
      </c>
    </row>
    <row r="2" ht="14.25">
      <c r="A2" s="82" t="s">
        <v>13</v>
      </c>
      <c r="B2" s="82" t="s">
        <v>34</v>
      </c>
      <c r="C2" s="82" t="s">
        <v>35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83">
        <v>7</v>
      </c>
      <c r="K2" s="83">
        <v>8</v>
      </c>
      <c r="L2" s="83">
        <v>9</v>
      </c>
      <c r="M2" s="83">
        <v>10</v>
      </c>
      <c r="N2" s="83">
        <v>11</v>
      </c>
      <c r="O2" s="83">
        <v>12</v>
      </c>
      <c r="P2" s="83">
        <v>13</v>
      </c>
      <c r="Q2" s="83">
        <v>14</v>
      </c>
      <c r="R2" s="82" t="s">
        <v>36</v>
      </c>
      <c r="S2" s="84" t="s">
        <v>37</v>
      </c>
      <c r="T2" s="85" t="s">
        <v>38</v>
      </c>
      <c r="U2" s="85" t="s">
        <v>39</v>
      </c>
      <c r="V2" s="85" t="s">
        <v>40</v>
      </c>
      <c r="W2" s="85" t="s">
        <v>41</v>
      </c>
      <c r="X2" s="85" t="s">
        <v>42</v>
      </c>
      <c r="Y2" s="85" t="s">
        <v>43</v>
      </c>
      <c r="Z2" s="85" t="s">
        <v>44</v>
      </c>
      <c r="AA2" s="85" t="s">
        <v>45</v>
      </c>
      <c r="AB2" s="85" t="s">
        <v>46</v>
      </c>
      <c r="AC2" s="85" t="s">
        <v>47</v>
      </c>
      <c r="AD2" s="85" t="s">
        <v>48</v>
      </c>
      <c r="AE2" s="85" t="s">
        <v>49</v>
      </c>
      <c r="AF2" s="82" t="s">
        <v>50</v>
      </c>
      <c r="AG2" s="82" t="s">
        <v>7</v>
      </c>
      <c r="AH2" s="82" t="s">
        <v>51</v>
      </c>
      <c r="AI2" s="6" t="s">
        <v>10</v>
      </c>
      <c r="AJ2" s="6" t="s">
        <v>52</v>
      </c>
      <c r="AK2" s="86" t="s">
        <v>53</v>
      </c>
    </row>
    <row r="3" ht="14.25">
      <c r="A3" s="87">
        <v>45409.375</v>
      </c>
      <c r="B3" s="88" t="s">
        <v>54</v>
      </c>
      <c r="C3" s="88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23">
        <v>0</v>
      </c>
      <c r="R3" s="21">
        <v>13.02</v>
      </c>
      <c r="S3" s="89">
        <f>SUM(D3:Q3)</f>
        <v>10</v>
      </c>
      <c r="T3" s="22">
        <f>15-S3</f>
        <v>5</v>
      </c>
      <c r="U3" s="66">
        <v>5</v>
      </c>
      <c r="V3" s="66">
        <v>0</v>
      </c>
      <c r="W3" s="66">
        <v>2</v>
      </c>
      <c r="X3" s="66">
        <v>2</v>
      </c>
      <c r="Y3" s="66">
        <v>2</v>
      </c>
      <c r="Z3" s="66">
        <v>0</v>
      </c>
      <c r="AA3" s="66">
        <v>3</v>
      </c>
      <c r="AB3" s="66">
        <v>0</v>
      </c>
      <c r="AC3" s="66">
        <v>0</v>
      </c>
      <c r="AD3" s="66">
        <v>2</v>
      </c>
      <c r="AE3" s="66">
        <v>0</v>
      </c>
      <c r="AF3" s="66">
        <f>S3/(S3+T3)</f>
        <v>0.66666666666666663</v>
      </c>
      <c r="AG3" s="66">
        <f>SUM(D4:Q4)/60</f>
        <v>18.783333333333335</v>
      </c>
      <c r="AH3" s="66">
        <f>R3+AG3</f>
        <v>31.803333333333335</v>
      </c>
      <c r="AI3" s="6"/>
      <c r="AJ3" s="6"/>
      <c r="AK3" s="90" t="s">
        <v>55</v>
      </c>
    </row>
    <row r="4" ht="14.25">
      <c r="A4" s="91"/>
      <c r="B4" s="92"/>
      <c r="C4" s="92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0"/>
      <c r="S4" s="93"/>
      <c r="T4" s="94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20"/>
      <c r="AG4" s="20"/>
      <c r="AH4" s="20"/>
      <c r="AI4" s="6"/>
      <c r="AJ4" s="6"/>
      <c r="AK4" s="6"/>
    </row>
    <row r="5" ht="14.25">
      <c r="A5" s="87">
        <v>45409.5</v>
      </c>
      <c r="B5" s="88" t="s">
        <v>54</v>
      </c>
      <c r="C5" s="88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23">
        <v>1</v>
      </c>
      <c r="R5" s="21">
        <v>13.33</v>
      </c>
      <c r="S5" s="2">
        <f>SUM(D5:Q5)</f>
        <v>8</v>
      </c>
      <c r="T5" s="23">
        <f>15-S5</f>
        <v>7</v>
      </c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21">
        <f>S5/(S5+T5)</f>
        <v>0.53333333333333333</v>
      </c>
      <c r="AG5" s="21">
        <f>SUM(D6:Q6)/60</f>
        <v>18.366666666666667</v>
      </c>
      <c r="AH5" s="21">
        <f>R5+AG5</f>
        <v>31.696666666666665</v>
      </c>
      <c r="AI5" s="6"/>
      <c r="AJ5" s="6"/>
      <c r="AK5" s="6"/>
    </row>
    <row r="6" ht="14.25">
      <c r="A6" s="91"/>
      <c r="B6" s="92"/>
      <c r="C6" s="92"/>
      <c r="D6" s="93">
        <v>3</v>
      </c>
      <c r="E6" s="95">
        <v>127</v>
      </c>
      <c r="F6" s="95">
        <v>10</v>
      </c>
      <c r="G6" s="95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0"/>
      <c r="S6" s="93"/>
      <c r="T6" s="94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20"/>
      <c r="AG6" s="20"/>
      <c r="AH6" s="20"/>
      <c r="AI6" s="6"/>
      <c r="AJ6" s="6"/>
      <c r="AK6" s="6"/>
    </row>
    <row r="7" ht="14.25">
      <c r="A7" s="87">
        <v>45409.5</v>
      </c>
      <c r="B7" s="88" t="s">
        <v>54</v>
      </c>
      <c r="C7" s="88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23">
        <v>1</v>
      </c>
      <c r="R7" s="21">
        <v>14.699999999999999</v>
      </c>
      <c r="S7" s="2">
        <f>SUM(D7:Q7)</f>
        <v>10</v>
      </c>
      <c r="T7" s="23">
        <f>15-S7</f>
        <v>5</v>
      </c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21">
        <f>S7/(S7+T7)</f>
        <v>0.66666666666666663</v>
      </c>
      <c r="AG7" s="21">
        <f>SUM(D8:Q8)/60</f>
        <v>18.366666666666667</v>
      </c>
      <c r="AH7" s="21">
        <f>R7+AG7</f>
        <v>33.066666666666663</v>
      </c>
      <c r="AI7" s="6"/>
      <c r="AJ7" s="6"/>
      <c r="AK7" s="6"/>
    </row>
    <row r="8" ht="14.25">
      <c r="A8" s="91"/>
      <c r="B8" s="92"/>
      <c r="C8" s="92"/>
      <c r="D8" s="93">
        <v>3</v>
      </c>
      <c r="E8" s="95">
        <v>127</v>
      </c>
      <c r="F8" s="95">
        <v>10</v>
      </c>
      <c r="G8" s="95">
        <v>123</v>
      </c>
      <c r="H8" s="95">
        <v>125</v>
      </c>
      <c r="I8" s="95">
        <v>22</v>
      </c>
      <c r="J8" s="95">
        <v>183</v>
      </c>
      <c r="K8" s="95">
        <v>86</v>
      </c>
      <c r="L8" s="95">
        <v>103</v>
      </c>
      <c r="M8" s="95">
        <v>40</v>
      </c>
      <c r="N8" s="95">
        <v>65</v>
      </c>
      <c r="O8" s="95">
        <v>85</v>
      </c>
      <c r="P8" s="95">
        <v>107</v>
      </c>
      <c r="Q8" s="94">
        <v>23</v>
      </c>
      <c r="R8" s="20"/>
      <c r="S8" s="93"/>
      <c r="T8" s="94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20"/>
      <c r="AG8" s="20"/>
      <c r="AH8" s="20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1">
        <v>45412.375</v>
      </c>
      <c r="B9" s="92" t="s">
        <v>56</v>
      </c>
      <c r="C9" s="96">
        <v>1</v>
      </c>
      <c r="D9" s="93">
        <v>1</v>
      </c>
      <c r="E9" s="95">
        <v>1</v>
      </c>
      <c r="F9" s="95">
        <v>1</v>
      </c>
      <c r="G9" s="95">
        <v>0</v>
      </c>
      <c r="H9" s="95">
        <v>1</v>
      </c>
      <c r="I9" s="95">
        <v>0</v>
      </c>
      <c r="J9" s="95">
        <v>1</v>
      </c>
      <c r="K9" s="95">
        <v>0</v>
      </c>
      <c r="L9" s="95">
        <v>1</v>
      </c>
      <c r="M9" s="95">
        <v>0</v>
      </c>
      <c r="N9" s="95">
        <v>1</v>
      </c>
      <c r="O9" s="95">
        <v>0</v>
      </c>
      <c r="P9" s="95">
        <v>1</v>
      </c>
      <c r="Q9" s="94">
        <v>0</v>
      </c>
      <c r="R9" s="20">
        <v>13.02</v>
      </c>
      <c r="S9" s="12">
        <f>SUM(D9:Q9)</f>
        <v>8</v>
      </c>
      <c r="T9" s="27">
        <f>15-S9</f>
        <v>7</v>
      </c>
      <c r="U9" s="22">
        <v>6</v>
      </c>
      <c r="V9" s="22">
        <v>0</v>
      </c>
      <c r="W9" s="22">
        <v>0</v>
      </c>
      <c r="X9" s="22">
        <v>1</v>
      </c>
      <c r="Y9" s="22">
        <v>2</v>
      </c>
      <c r="Z9" s="22">
        <v>0</v>
      </c>
      <c r="AA9" s="22">
        <v>1</v>
      </c>
      <c r="AB9" s="22">
        <v>0</v>
      </c>
      <c r="AC9" s="22">
        <v>0</v>
      </c>
      <c r="AD9" s="22">
        <v>0</v>
      </c>
      <c r="AE9" s="22">
        <v>1</v>
      </c>
      <c r="AF9" s="67">
        <f>S9/(S9+T9)</f>
        <v>0.53333333333333333</v>
      </c>
      <c r="AG9" s="67">
        <f>SUM(D10:Q10)/60</f>
        <v>18.783333333333335</v>
      </c>
      <c r="AH9" s="67">
        <f>R9+AG9</f>
        <v>31.803333333333335</v>
      </c>
    </row>
    <row r="10" ht="14.25">
      <c r="A10" s="91"/>
      <c r="B10" s="92"/>
      <c r="C10" s="96"/>
      <c r="D10" s="11">
        <v>75</v>
      </c>
      <c r="E10" s="12">
        <v>79</v>
      </c>
      <c r="F10" s="12">
        <v>75</v>
      </c>
      <c r="G10" s="97">
        <v>52</v>
      </c>
      <c r="H10" s="97">
        <v>125</v>
      </c>
      <c r="I10" s="97">
        <v>99</v>
      </c>
      <c r="J10" s="12">
        <v>42</v>
      </c>
      <c r="K10" s="97">
        <v>1</v>
      </c>
      <c r="L10" s="12">
        <v>53</v>
      </c>
      <c r="M10" s="97">
        <v>64</v>
      </c>
      <c r="N10" s="12">
        <v>117</v>
      </c>
      <c r="O10" s="97">
        <v>34</v>
      </c>
      <c r="P10" s="12">
        <v>165</v>
      </c>
      <c r="Q10" s="98">
        <v>146</v>
      </c>
      <c r="R10" s="20"/>
      <c r="S10" s="12"/>
      <c r="T10" s="27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67"/>
      <c r="AG10" s="67"/>
      <c r="AH10" s="67"/>
    </row>
    <row r="11" ht="13.800000000000001">
      <c r="A11" s="91">
        <v>45412.5</v>
      </c>
      <c r="B11" s="92" t="s">
        <v>56</v>
      </c>
      <c r="C11" s="92">
        <v>2</v>
      </c>
      <c r="D11" s="93">
        <v>1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1</v>
      </c>
      <c r="L11" s="95">
        <v>0</v>
      </c>
      <c r="M11" s="95">
        <v>0</v>
      </c>
      <c r="N11" s="95">
        <v>1</v>
      </c>
      <c r="O11" s="95">
        <v>1</v>
      </c>
      <c r="P11" s="95">
        <v>0</v>
      </c>
      <c r="Q11" s="94">
        <v>0</v>
      </c>
      <c r="R11" s="20">
        <v>13.33</v>
      </c>
      <c r="S11" s="12">
        <f>SUM(D11:Q11)</f>
        <v>10</v>
      </c>
      <c r="T11" s="27">
        <f>15-S11</f>
        <v>5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67">
        <f>S11/(S11+T11)</f>
        <v>0.66666666666666663</v>
      </c>
      <c r="AG11" s="67">
        <f>SUM(D12:Q12)/60</f>
        <v>12.65</v>
      </c>
      <c r="AH11" s="67">
        <f>R11+AG11</f>
        <v>25.98</v>
      </c>
      <c r="AK11" s="99">
        <v>0.3322</v>
      </c>
      <c r="AL11" s="3" t="s">
        <v>39</v>
      </c>
      <c r="AM11" s="100" t="s">
        <v>57</v>
      </c>
    </row>
    <row r="12" ht="13.800000000000001">
      <c r="A12" s="91"/>
      <c r="B12" s="92"/>
      <c r="C12" s="92"/>
      <c r="D12" s="93">
        <v>23</v>
      </c>
      <c r="E12" s="95">
        <v>77</v>
      </c>
      <c r="F12" s="95">
        <v>79</v>
      </c>
      <c r="G12" s="95">
        <v>17</v>
      </c>
      <c r="H12" s="95">
        <v>71</v>
      </c>
      <c r="I12" s="95">
        <v>35</v>
      </c>
      <c r="J12" s="95">
        <v>128</v>
      </c>
      <c r="K12" s="95">
        <v>17</v>
      </c>
      <c r="L12" s="95">
        <v>31</v>
      </c>
      <c r="M12" s="95">
        <v>141</v>
      </c>
      <c r="N12" s="95">
        <v>7</v>
      </c>
      <c r="O12" s="101">
        <v>1</v>
      </c>
      <c r="P12" s="95">
        <v>103</v>
      </c>
      <c r="Q12" s="102">
        <v>29</v>
      </c>
      <c r="R12" s="20"/>
      <c r="S12" s="12"/>
      <c r="T12" s="27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67"/>
      <c r="AG12" s="67"/>
      <c r="AH12" s="67"/>
      <c r="AK12" s="103">
        <v>0.002</v>
      </c>
      <c r="AL12" s="6" t="s">
        <v>40</v>
      </c>
      <c r="AM12" s="104" t="s">
        <v>58</v>
      </c>
    </row>
    <row r="13" ht="14.25">
      <c r="A13" s="87">
        <v>45412.5</v>
      </c>
      <c r="B13" s="88" t="s">
        <v>56</v>
      </c>
      <c r="C13" s="88">
        <v>3</v>
      </c>
      <c r="D13" s="93">
        <v>1</v>
      </c>
      <c r="E13" s="95">
        <v>0</v>
      </c>
      <c r="F13" s="95">
        <v>1</v>
      </c>
      <c r="G13" s="95">
        <v>1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1</v>
      </c>
      <c r="N13" s="95">
        <v>1</v>
      </c>
      <c r="O13" s="95">
        <v>1</v>
      </c>
      <c r="P13" s="95">
        <v>1</v>
      </c>
      <c r="Q13" s="94">
        <v>2</v>
      </c>
      <c r="R13" s="20">
        <v>14.699999999999999</v>
      </c>
      <c r="S13" s="12">
        <f>SUM(D13:Q13)</f>
        <v>14</v>
      </c>
      <c r="T13" s="27">
        <f>15-S13</f>
        <v>1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67">
        <f>S13/(S13+T13)</f>
        <v>0.93333333333333335</v>
      </c>
      <c r="AG13" s="67">
        <f>SUM(D14:Q14)/60</f>
        <v>18.366666666666667</v>
      </c>
      <c r="AH13" s="67">
        <f>R13+AG13</f>
        <v>33.066666666666663</v>
      </c>
      <c r="AK13" s="103">
        <v>0.036499999999999998</v>
      </c>
      <c r="AL13" s="6" t="s">
        <v>41</v>
      </c>
      <c r="AM13" s="104" t="s">
        <v>59</v>
      </c>
    </row>
    <row r="14" ht="14.25">
      <c r="A14" s="91"/>
      <c r="B14" s="92"/>
      <c r="C14" s="92"/>
      <c r="D14" s="11">
        <v>3</v>
      </c>
      <c r="E14" s="12">
        <v>127</v>
      </c>
      <c r="F14" s="12">
        <v>10</v>
      </c>
      <c r="G14" s="12">
        <v>123</v>
      </c>
      <c r="H14" s="12">
        <v>125</v>
      </c>
      <c r="I14" s="12">
        <v>22</v>
      </c>
      <c r="J14" s="12">
        <v>183</v>
      </c>
      <c r="K14" s="12">
        <v>86</v>
      </c>
      <c r="L14" s="12">
        <v>103</v>
      </c>
      <c r="M14" s="12">
        <v>40</v>
      </c>
      <c r="N14" s="12">
        <v>65</v>
      </c>
      <c r="O14" s="12">
        <v>85</v>
      </c>
      <c r="P14" s="12">
        <v>107</v>
      </c>
      <c r="Q14" s="27">
        <v>23</v>
      </c>
      <c r="R14" s="20"/>
      <c r="S14" s="12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7"/>
      <c r="AG14" s="67"/>
      <c r="AH14" s="67"/>
      <c r="AI14" s="6">
        <f>SUM(AH9:AH14)</f>
        <v>90.849999999999994</v>
      </c>
      <c r="AJ14" s="6">
        <f>AVERAGE(AF9:AF14)*30</f>
        <v>21.333333333333336</v>
      </c>
      <c r="AK14" s="103">
        <v>0.073300000000000004</v>
      </c>
      <c r="AL14" s="6" t="s">
        <v>42</v>
      </c>
      <c r="AM14" s="104" t="s">
        <v>60</v>
      </c>
    </row>
    <row r="15" ht="14.25">
      <c r="A15" s="87">
        <v>45416.357638888891</v>
      </c>
      <c r="B15" s="88" t="s">
        <v>61</v>
      </c>
      <c r="C15" s="88">
        <v>1</v>
      </c>
      <c r="D15" s="93">
        <v>0</v>
      </c>
      <c r="E15" s="95">
        <v>1</v>
      </c>
      <c r="F15" s="95">
        <v>1</v>
      </c>
      <c r="G15" s="95">
        <v>1</v>
      </c>
      <c r="H15" s="95">
        <v>1</v>
      </c>
      <c r="I15" s="95">
        <v>1</v>
      </c>
      <c r="J15" s="95">
        <v>1</v>
      </c>
      <c r="K15" s="95">
        <v>0</v>
      </c>
      <c r="L15" s="95">
        <v>1</v>
      </c>
      <c r="M15" s="95">
        <v>1</v>
      </c>
      <c r="N15" s="95">
        <v>1</v>
      </c>
      <c r="O15" s="95">
        <v>1</v>
      </c>
      <c r="P15" s="95">
        <v>1</v>
      </c>
      <c r="Q15" s="94">
        <v>2</v>
      </c>
      <c r="R15" s="21">
        <v>12</v>
      </c>
      <c r="S15" s="89">
        <f>SUM(D15:Q15)</f>
        <v>13</v>
      </c>
      <c r="T15" s="22">
        <f>15-S15</f>
        <v>2</v>
      </c>
      <c r="U15" s="22">
        <v>3</v>
      </c>
      <c r="V15" s="23">
        <v>0</v>
      </c>
      <c r="W15" s="23">
        <v>0</v>
      </c>
      <c r="X15" s="23">
        <v>1</v>
      </c>
      <c r="Y15" s="23">
        <v>0</v>
      </c>
      <c r="Z15" s="23">
        <v>0</v>
      </c>
      <c r="AA15" s="23">
        <v>2</v>
      </c>
      <c r="AB15" s="23">
        <v>0</v>
      </c>
      <c r="AC15" s="23">
        <v>0</v>
      </c>
      <c r="AD15" s="23">
        <v>0</v>
      </c>
      <c r="AE15" s="23">
        <v>1</v>
      </c>
      <c r="AF15" s="66">
        <f>S15/(S15+T15)</f>
        <v>0.8666666666666667</v>
      </c>
      <c r="AG15" s="66">
        <f>SUM(D16:Q16)/60</f>
        <v>20.683333333333334</v>
      </c>
      <c r="AH15" s="66">
        <f>R15+AG15</f>
        <v>32.683333333333337</v>
      </c>
      <c r="AI15" s="6"/>
      <c r="AK15" s="103">
        <v>0.083000000000000004</v>
      </c>
      <c r="AL15" s="6" t="s">
        <v>43</v>
      </c>
      <c r="AM15" s="104" t="s">
        <v>62</v>
      </c>
    </row>
    <row r="16" ht="14.25">
      <c r="A16" s="91"/>
      <c r="B16" s="92"/>
      <c r="C16" s="92"/>
      <c r="D16" s="11">
        <v>234</v>
      </c>
      <c r="E16" s="12">
        <v>20</v>
      </c>
      <c r="F16" s="12">
        <v>36</v>
      </c>
      <c r="G16" s="12">
        <v>156</v>
      </c>
      <c r="H16" s="12">
        <v>117</v>
      </c>
      <c r="I16" s="12">
        <v>0</v>
      </c>
      <c r="J16" s="12">
        <v>127</v>
      </c>
      <c r="K16" s="12">
        <v>121</v>
      </c>
      <c r="L16" s="12">
        <v>17</v>
      </c>
      <c r="M16" s="12">
        <v>123</v>
      </c>
      <c r="N16" s="6">
        <v>131</v>
      </c>
      <c r="O16" s="12">
        <v>0</v>
      </c>
      <c r="P16" s="12">
        <v>1</v>
      </c>
      <c r="Q16" s="12">
        <v>158</v>
      </c>
      <c r="R16" s="20"/>
      <c r="S16" s="93"/>
      <c r="T16" s="94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0"/>
      <c r="AG16" s="20"/>
      <c r="AH16" s="20"/>
      <c r="AI16" s="6"/>
      <c r="AK16" s="103">
        <v>0.0073000000000000001</v>
      </c>
      <c r="AL16" s="6" t="s">
        <v>44</v>
      </c>
      <c r="AM16" s="104" t="s">
        <v>63</v>
      </c>
    </row>
    <row r="17" ht="14.25">
      <c r="A17" s="87">
        <v>45416.399305555555</v>
      </c>
      <c r="B17" s="88" t="s">
        <v>61</v>
      </c>
      <c r="C17" s="88">
        <v>2</v>
      </c>
      <c r="D17" s="93">
        <v>1</v>
      </c>
      <c r="E17" s="95">
        <v>1</v>
      </c>
      <c r="F17" s="95">
        <v>1</v>
      </c>
      <c r="G17" s="95">
        <v>1</v>
      </c>
      <c r="H17" s="95">
        <v>1</v>
      </c>
      <c r="I17" s="95">
        <v>1</v>
      </c>
      <c r="J17" s="95">
        <v>1</v>
      </c>
      <c r="K17" s="95">
        <v>1</v>
      </c>
      <c r="L17" s="95">
        <v>1</v>
      </c>
      <c r="M17" s="95">
        <v>1</v>
      </c>
      <c r="N17" s="95">
        <v>1</v>
      </c>
      <c r="O17" s="95">
        <v>0</v>
      </c>
      <c r="P17" s="95">
        <v>0</v>
      </c>
      <c r="Q17" s="94">
        <v>1</v>
      </c>
      <c r="R17" s="21">
        <v>12</v>
      </c>
      <c r="S17" s="89">
        <f>SUM(D17:Q17)</f>
        <v>12</v>
      </c>
      <c r="T17" s="22">
        <f>15-S17</f>
        <v>3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66">
        <f>S17/(S17+T17)</f>
        <v>0.80000000000000004</v>
      </c>
      <c r="AG17" s="66">
        <f>SUM(D18:Q18)/60</f>
        <v>21.683333333333334</v>
      </c>
      <c r="AH17" s="66">
        <f>R17+AG17</f>
        <v>33.683333333333337</v>
      </c>
      <c r="AI17" s="6"/>
      <c r="AK17" s="103">
        <v>0.069900000000000004</v>
      </c>
      <c r="AL17" s="6" t="s">
        <v>45</v>
      </c>
      <c r="AM17" s="104" t="s">
        <v>64</v>
      </c>
    </row>
    <row r="18" ht="14.25">
      <c r="A18" s="91"/>
      <c r="B18" s="92"/>
      <c r="C18" s="92"/>
      <c r="D18" s="11">
        <v>26</v>
      </c>
      <c r="E18" s="12">
        <v>152</v>
      </c>
      <c r="F18" s="12">
        <v>34</v>
      </c>
      <c r="G18" s="12">
        <v>122</v>
      </c>
      <c r="H18" s="12">
        <v>160</v>
      </c>
      <c r="I18" s="12">
        <v>61</v>
      </c>
      <c r="J18" s="12">
        <v>61</v>
      </c>
      <c r="K18" s="12">
        <v>117</v>
      </c>
      <c r="L18" s="12">
        <v>38</v>
      </c>
      <c r="M18" s="12">
        <v>57</v>
      </c>
      <c r="N18" s="95">
        <v>24</v>
      </c>
      <c r="O18" s="12">
        <v>171</v>
      </c>
      <c r="P18" s="12">
        <v>114</v>
      </c>
      <c r="Q18" s="27">
        <v>164</v>
      </c>
      <c r="R18" s="20"/>
      <c r="S18" s="93"/>
      <c r="T18" s="94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0"/>
      <c r="AG18" s="20"/>
      <c r="AH18" s="20"/>
      <c r="AI18" s="6"/>
      <c r="AK18" s="103">
        <v>0.0073000000000000001</v>
      </c>
      <c r="AL18" s="6" t="s">
        <v>46</v>
      </c>
      <c r="AM18" s="104" t="s">
        <v>65</v>
      </c>
    </row>
    <row r="19" ht="14.25">
      <c r="A19" s="87">
        <v>45416.024305555555</v>
      </c>
      <c r="B19" s="88" t="s">
        <v>61</v>
      </c>
      <c r="C19" s="88">
        <v>3</v>
      </c>
      <c r="D19" s="93">
        <v>1</v>
      </c>
      <c r="E19" s="95">
        <v>1</v>
      </c>
      <c r="F19" s="95">
        <v>1</v>
      </c>
      <c r="G19" s="95">
        <v>1</v>
      </c>
      <c r="H19" s="95">
        <v>0</v>
      </c>
      <c r="I19" s="95">
        <v>1</v>
      </c>
      <c r="J19" s="95">
        <v>1</v>
      </c>
      <c r="K19" s="95">
        <v>1</v>
      </c>
      <c r="L19" s="95">
        <v>1</v>
      </c>
      <c r="M19" s="95">
        <v>1</v>
      </c>
      <c r="N19" s="95">
        <v>1</v>
      </c>
      <c r="O19" s="95">
        <v>1</v>
      </c>
      <c r="P19" s="95">
        <v>1</v>
      </c>
      <c r="Q19" s="94">
        <v>0</v>
      </c>
      <c r="R19" s="21">
        <v>10</v>
      </c>
      <c r="S19" s="89">
        <f>SUM(D19:Q19)</f>
        <v>12</v>
      </c>
      <c r="T19" s="22">
        <f>15-S19</f>
        <v>3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66">
        <f>S19/(S19+T19)</f>
        <v>0.80000000000000004</v>
      </c>
      <c r="AG19" s="66">
        <f>SUM(D20:Q20)/60</f>
        <v>17.383333333333333</v>
      </c>
      <c r="AH19" s="66">
        <f>R19+AG19</f>
        <v>27.383333333333333</v>
      </c>
      <c r="AI19" s="6"/>
      <c r="AK19" s="103">
        <v>0.068900000000000003</v>
      </c>
      <c r="AL19" s="6" t="s">
        <v>47</v>
      </c>
      <c r="AM19" s="104" t="s">
        <v>66</v>
      </c>
    </row>
    <row r="20" ht="14.25">
      <c r="A20" s="91"/>
      <c r="B20" s="92"/>
      <c r="C20" s="92"/>
      <c r="D20" s="93">
        <v>47</v>
      </c>
      <c r="E20" s="95">
        <v>133</v>
      </c>
      <c r="F20" s="95">
        <v>83</v>
      </c>
      <c r="G20" s="95">
        <v>112</v>
      </c>
      <c r="H20" s="95">
        <v>87</v>
      </c>
      <c r="I20" s="95">
        <v>14</v>
      </c>
      <c r="J20" s="95">
        <v>25</v>
      </c>
      <c r="K20" s="95">
        <v>111</v>
      </c>
      <c r="L20" s="95">
        <v>1</v>
      </c>
      <c r="M20" s="95">
        <v>156</v>
      </c>
      <c r="N20" s="95">
        <v>102</v>
      </c>
      <c r="O20" s="95">
        <v>34</v>
      </c>
      <c r="P20" s="95">
        <v>46</v>
      </c>
      <c r="Q20" s="94">
        <v>92</v>
      </c>
      <c r="R20" s="20"/>
      <c r="S20" s="93"/>
      <c r="T20" s="94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0"/>
      <c r="AG20" s="20"/>
      <c r="AH20" s="20"/>
      <c r="AI20" s="6">
        <f>SUM(AH15:AH20)</f>
        <v>93.75</v>
      </c>
      <c r="AJ20" s="6">
        <f>AVERAGE(AF15:AF20)*30</f>
        <v>24.666666666666668</v>
      </c>
      <c r="AK20" s="103">
        <v>0.055199999999999999</v>
      </c>
      <c r="AL20" s="6" t="s">
        <v>48</v>
      </c>
      <c r="AM20" s="104" t="s">
        <v>67</v>
      </c>
    </row>
    <row r="21" ht="14.25">
      <c r="A21" s="87">
        <v>45418.357638888891</v>
      </c>
      <c r="B21" s="88" t="s">
        <v>68</v>
      </c>
      <c r="C21" s="88">
        <v>1</v>
      </c>
      <c r="D21" s="93">
        <v>1</v>
      </c>
      <c r="E21" s="95">
        <v>1</v>
      </c>
      <c r="F21" s="95">
        <v>1</v>
      </c>
      <c r="G21" s="95">
        <v>1</v>
      </c>
      <c r="H21" s="95">
        <v>1</v>
      </c>
      <c r="I21" s="95">
        <v>1</v>
      </c>
      <c r="J21" s="95">
        <v>0</v>
      </c>
      <c r="K21" s="95">
        <v>0</v>
      </c>
      <c r="L21" s="95">
        <v>1</v>
      </c>
      <c r="M21" s="95">
        <v>1</v>
      </c>
      <c r="N21" s="95">
        <v>1</v>
      </c>
      <c r="O21" s="95">
        <v>0</v>
      </c>
      <c r="P21" s="95">
        <v>0</v>
      </c>
      <c r="Q21" s="94">
        <v>0</v>
      </c>
      <c r="R21" s="21">
        <v>0</v>
      </c>
      <c r="S21" s="89">
        <f>SUM(D21:Q21)</f>
        <v>9</v>
      </c>
      <c r="T21" s="22">
        <f>15-S21</f>
        <v>6</v>
      </c>
      <c r="U21" s="22">
        <v>4</v>
      </c>
      <c r="V21" s="23">
        <v>0</v>
      </c>
      <c r="W21" s="23">
        <v>0</v>
      </c>
      <c r="X21" s="23">
        <v>2</v>
      </c>
      <c r="Y21" s="23">
        <v>1</v>
      </c>
      <c r="Z21" s="23">
        <v>0</v>
      </c>
      <c r="AA21" s="23">
        <v>3</v>
      </c>
      <c r="AB21" s="23">
        <v>0</v>
      </c>
      <c r="AC21" s="23">
        <v>0</v>
      </c>
      <c r="AD21" s="23">
        <v>2</v>
      </c>
      <c r="AE21" s="23">
        <v>2</v>
      </c>
      <c r="AF21" s="66">
        <f>S21/(S21+T21)</f>
        <v>0.59999999999999998</v>
      </c>
      <c r="AG21" s="66">
        <f>SUM(D22:Q22)/60</f>
        <v>31.399999999999999</v>
      </c>
      <c r="AH21" s="66">
        <f>R21+AG21</f>
        <v>31.399999999999999</v>
      </c>
      <c r="AI21" s="6"/>
      <c r="AJ21" s="6"/>
      <c r="AK21" s="105">
        <v>0.26379999999999998</v>
      </c>
      <c r="AL21" s="12" t="s">
        <v>49</v>
      </c>
      <c r="AM21" s="106" t="s">
        <v>69</v>
      </c>
    </row>
    <row r="22" ht="14.25">
      <c r="A22" s="91"/>
      <c r="B22" s="92"/>
      <c r="C22" s="92"/>
      <c r="D22" s="93">
        <v>153</v>
      </c>
      <c r="E22" s="95">
        <v>205</v>
      </c>
      <c r="F22" s="101">
        <v>130</v>
      </c>
      <c r="G22" s="95">
        <v>270</v>
      </c>
      <c r="H22" s="95">
        <v>283</v>
      </c>
      <c r="I22" s="95">
        <v>45</v>
      </c>
      <c r="J22" s="95">
        <v>212</v>
      </c>
      <c r="K22" s="95">
        <v>108</v>
      </c>
      <c r="L22" s="95">
        <v>13</v>
      </c>
      <c r="M22" s="95">
        <v>22</v>
      </c>
      <c r="N22" s="95">
        <v>147</v>
      </c>
      <c r="O22" s="95">
        <v>144</v>
      </c>
      <c r="P22" s="101">
        <v>31</v>
      </c>
      <c r="Q22" s="94">
        <v>121</v>
      </c>
      <c r="R22" s="20"/>
      <c r="S22" s="93"/>
      <c r="T22" s="94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0"/>
      <c r="AG22" s="20"/>
      <c r="AH22" s="20"/>
      <c r="AI22" s="6"/>
      <c r="AJ22" s="6"/>
      <c r="AK22" s="6"/>
      <c r="AL22" s="107"/>
    </row>
    <row r="23" ht="14.25">
      <c r="A23" s="87">
        <v>45418.357638888891</v>
      </c>
      <c r="B23" s="88" t="s">
        <v>68</v>
      </c>
      <c r="C23" s="88">
        <v>2</v>
      </c>
      <c r="D23" s="93">
        <v>0</v>
      </c>
      <c r="E23" s="95">
        <v>1</v>
      </c>
      <c r="F23" s="95">
        <v>1</v>
      </c>
      <c r="G23" s="95">
        <v>1</v>
      </c>
      <c r="H23" s="95">
        <v>1</v>
      </c>
      <c r="I23" s="95">
        <v>1</v>
      </c>
      <c r="J23" s="95">
        <v>1</v>
      </c>
      <c r="K23" s="95">
        <v>0</v>
      </c>
      <c r="L23" s="95">
        <v>1</v>
      </c>
      <c r="M23" s="95">
        <v>1</v>
      </c>
      <c r="N23" s="95">
        <v>1</v>
      </c>
      <c r="O23" s="95">
        <v>1</v>
      </c>
      <c r="P23" s="95">
        <v>0</v>
      </c>
      <c r="Q23" s="94">
        <v>0</v>
      </c>
      <c r="R23" s="21">
        <v>0</v>
      </c>
      <c r="S23" s="89">
        <f>SUM(D23:Q23)</f>
        <v>10</v>
      </c>
      <c r="T23" s="22">
        <f>15-S23</f>
        <v>5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66">
        <f>S23/(S23+T23)</f>
        <v>0.66666666666666663</v>
      </c>
      <c r="AG23" s="66">
        <f>SUM(D24:Q24)/60</f>
        <v>22.883333333333333</v>
      </c>
      <c r="AH23" s="66">
        <f>R23+AG23</f>
        <v>22.883333333333333</v>
      </c>
      <c r="AI23" s="6"/>
      <c r="AJ23" s="6"/>
    </row>
    <row r="24" ht="14.25">
      <c r="A24" s="91"/>
      <c r="B24" s="92"/>
      <c r="C24" s="92"/>
      <c r="D24" s="93">
        <v>312</v>
      </c>
      <c r="E24" s="95">
        <v>127</v>
      </c>
      <c r="F24" s="95">
        <v>79</v>
      </c>
      <c r="G24" s="95">
        <v>44</v>
      </c>
      <c r="H24" s="95">
        <v>158</v>
      </c>
      <c r="I24" s="95">
        <v>0</v>
      </c>
      <c r="J24" s="95">
        <v>73</v>
      </c>
      <c r="K24" s="95">
        <v>84</v>
      </c>
      <c r="L24" s="95">
        <v>56</v>
      </c>
      <c r="M24" s="95">
        <v>64</v>
      </c>
      <c r="N24" s="95">
        <v>96</v>
      </c>
      <c r="O24" s="95">
        <v>103</v>
      </c>
      <c r="P24" s="95">
        <v>60</v>
      </c>
      <c r="Q24" s="94">
        <v>117</v>
      </c>
      <c r="R24" s="20"/>
      <c r="S24" s="93"/>
      <c r="T24" s="94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0"/>
      <c r="AG24" s="20"/>
      <c r="AH24" s="20"/>
      <c r="AI24" s="6"/>
      <c r="AJ24" s="6"/>
    </row>
    <row r="25" ht="14.25">
      <c r="A25" s="87">
        <v>45418.357638888891</v>
      </c>
      <c r="B25" s="88" t="s">
        <v>68</v>
      </c>
      <c r="C25" s="88">
        <v>3</v>
      </c>
      <c r="D25" s="93">
        <v>1</v>
      </c>
      <c r="E25" s="95">
        <v>1</v>
      </c>
      <c r="F25" s="95">
        <v>0</v>
      </c>
      <c r="G25" s="95">
        <v>0</v>
      </c>
      <c r="H25" s="95">
        <v>1</v>
      </c>
      <c r="I25" s="95">
        <v>1</v>
      </c>
      <c r="J25" s="95">
        <v>1</v>
      </c>
      <c r="K25" s="95">
        <v>0</v>
      </c>
      <c r="L25" s="95">
        <v>0</v>
      </c>
      <c r="M25" s="95">
        <v>1</v>
      </c>
      <c r="N25" s="95">
        <v>1</v>
      </c>
      <c r="O25" s="95">
        <v>1</v>
      </c>
      <c r="P25" s="95">
        <v>1</v>
      </c>
      <c r="Q25" s="94">
        <v>0</v>
      </c>
      <c r="R25" s="21">
        <v>0</v>
      </c>
      <c r="S25" s="89">
        <f>SUM(D25:Q25)</f>
        <v>9</v>
      </c>
      <c r="T25" s="22">
        <f>15-S25</f>
        <v>6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66">
        <f>S25/(S25+T25)</f>
        <v>0.59999999999999998</v>
      </c>
      <c r="AG25" s="66">
        <f>SUM(D26:Q26)/60</f>
        <v>25.183333333333334</v>
      </c>
      <c r="AH25" s="66">
        <f>R25+AG25</f>
        <v>25.183333333333334</v>
      </c>
      <c r="AI25" s="6"/>
      <c r="AJ25" s="6"/>
    </row>
    <row r="26" ht="14.25">
      <c r="A26" s="91"/>
      <c r="B26" s="92"/>
      <c r="C26" s="92"/>
      <c r="D26" s="93">
        <v>27</v>
      </c>
      <c r="E26" s="95">
        <v>130</v>
      </c>
      <c r="F26" s="95">
        <v>15</v>
      </c>
      <c r="G26" s="95">
        <v>205</v>
      </c>
      <c r="H26" s="95">
        <v>98</v>
      </c>
      <c r="I26" s="95">
        <v>73</v>
      </c>
      <c r="J26" s="86">
        <v>158</v>
      </c>
      <c r="K26" s="95">
        <v>83</v>
      </c>
      <c r="L26" s="95">
        <v>214</v>
      </c>
      <c r="M26" s="95">
        <v>101</v>
      </c>
      <c r="N26" s="95">
        <v>167</v>
      </c>
      <c r="O26" s="95">
        <v>15</v>
      </c>
      <c r="P26" s="95">
        <v>74</v>
      </c>
      <c r="Q26" s="94">
        <v>151</v>
      </c>
      <c r="R26" s="20"/>
      <c r="S26" s="93"/>
      <c r="T26" s="94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0"/>
      <c r="AG26" s="20"/>
      <c r="AH26" s="20"/>
      <c r="AI26" s="6">
        <f>SUM(AH21:AH26)</f>
        <v>79.466666666666669</v>
      </c>
      <c r="AJ26" s="6">
        <f>AVERAGE(AF21:AF26)*30</f>
        <v>18.666666666666668</v>
      </c>
    </row>
    <row r="27" ht="14.25">
      <c r="A27" s="87">
        <v>45419.440972222219</v>
      </c>
      <c r="B27" s="88" t="s">
        <v>70</v>
      </c>
      <c r="C27" s="88">
        <v>1</v>
      </c>
      <c r="D27" s="93">
        <v>0</v>
      </c>
      <c r="E27" s="95">
        <v>1</v>
      </c>
      <c r="F27" s="95">
        <v>1</v>
      </c>
      <c r="G27" s="95">
        <v>1</v>
      </c>
      <c r="H27" s="95">
        <v>1</v>
      </c>
      <c r="I27" s="95">
        <v>1</v>
      </c>
      <c r="J27" s="95">
        <v>0</v>
      </c>
      <c r="K27" s="95">
        <v>1</v>
      </c>
      <c r="L27" s="95">
        <v>1</v>
      </c>
      <c r="M27" s="95">
        <v>0</v>
      </c>
      <c r="N27" s="95">
        <v>1</v>
      </c>
      <c r="O27" s="95">
        <v>1</v>
      </c>
      <c r="P27" s="95">
        <v>1</v>
      </c>
      <c r="Q27" s="94">
        <v>0</v>
      </c>
      <c r="R27" s="21">
        <v>0</v>
      </c>
      <c r="S27" s="89">
        <f>SUM(D27:Q27)</f>
        <v>10</v>
      </c>
      <c r="T27" s="22">
        <f>15-S27</f>
        <v>5</v>
      </c>
      <c r="U27" s="23">
        <v>3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2</v>
      </c>
      <c r="AB27" s="23">
        <v>0</v>
      </c>
      <c r="AC27" s="23">
        <v>0</v>
      </c>
      <c r="AD27" s="23">
        <v>1</v>
      </c>
      <c r="AE27" s="23">
        <v>2</v>
      </c>
      <c r="AF27" s="66">
        <f>S27/(S27+T27)</f>
        <v>0.66666666666666663</v>
      </c>
      <c r="AG27" s="66">
        <f>SUM(D28:Q28)/60</f>
        <v>27.683333333333334</v>
      </c>
      <c r="AH27" s="66">
        <f>R27+AG27</f>
        <v>27.683333333333334</v>
      </c>
      <c r="AI27" s="6"/>
      <c r="AJ27" s="6"/>
    </row>
    <row r="28" ht="14.25">
      <c r="A28" s="91"/>
      <c r="B28" s="92"/>
      <c r="C28" s="92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6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0"/>
      <c r="S28" s="93"/>
      <c r="T28" s="94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0"/>
      <c r="AG28" s="20"/>
      <c r="AH28" s="20"/>
      <c r="AI28" s="6"/>
      <c r="AJ28" s="6"/>
    </row>
    <row r="29" ht="14.25">
      <c r="A29" s="87">
        <v>45419.440972222219</v>
      </c>
      <c r="B29" s="88" t="s">
        <v>70</v>
      </c>
      <c r="C29" s="88">
        <v>2</v>
      </c>
      <c r="D29" s="93">
        <v>1</v>
      </c>
      <c r="E29" s="95">
        <v>0</v>
      </c>
      <c r="F29" s="95">
        <v>1</v>
      </c>
      <c r="G29" s="95">
        <v>0</v>
      </c>
      <c r="H29" s="95">
        <v>1</v>
      </c>
      <c r="I29" s="95">
        <v>1</v>
      </c>
      <c r="J29" s="95">
        <v>0</v>
      </c>
      <c r="K29" s="95">
        <v>1</v>
      </c>
      <c r="L29" s="95">
        <v>1</v>
      </c>
      <c r="M29" s="95">
        <v>1</v>
      </c>
      <c r="N29" s="95">
        <v>1</v>
      </c>
      <c r="O29" s="95">
        <v>1</v>
      </c>
      <c r="P29" s="95">
        <v>1</v>
      </c>
      <c r="Q29" s="94">
        <v>1</v>
      </c>
      <c r="R29" s="21">
        <v>0</v>
      </c>
      <c r="S29" s="2">
        <f>SUM(D29:Q29)</f>
        <v>11</v>
      </c>
      <c r="T29" s="23">
        <f>15-S29</f>
        <v>4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1">
        <f>S29/(S29+T29)</f>
        <v>0.73333333333333328</v>
      </c>
      <c r="AG29" s="21">
        <f>SUM(D30:Q30)/60</f>
        <v>30.699999999999999</v>
      </c>
      <c r="AH29" s="21">
        <f>R29+AG29</f>
        <v>30.699999999999999</v>
      </c>
      <c r="AI29" s="6"/>
      <c r="AJ29" s="6"/>
    </row>
    <row r="30" ht="14.25">
      <c r="A30" s="91"/>
      <c r="B30" s="92"/>
      <c r="C30" s="92"/>
      <c r="D30" s="93">
        <v>91</v>
      </c>
      <c r="E30" s="95">
        <v>272</v>
      </c>
      <c r="F30" s="95">
        <v>36</v>
      </c>
      <c r="G30" s="95">
        <v>230</v>
      </c>
      <c r="H30" s="95">
        <v>34</v>
      </c>
      <c r="I30" s="95">
        <v>193</v>
      </c>
      <c r="J30" s="101">
        <v>337</v>
      </c>
      <c r="K30" s="95">
        <v>151</v>
      </c>
      <c r="L30" s="95">
        <v>129</v>
      </c>
      <c r="M30" s="95">
        <v>20</v>
      </c>
      <c r="N30" s="95">
        <v>118</v>
      </c>
      <c r="O30" s="95">
        <v>34</v>
      </c>
      <c r="P30" s="95">
        <v>62</v>
      </c>
      <c r="Q30" s="94">
        <v>135</v>
      </c>
      <c r="R30" s="20"/>
      <c r="S30" s="93"/>
      <c r="T30" s="94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0"/>
      <c r="AG30" s="20"/>
      <c r="AH30" s="20"/>
      <c r="AI30" s="6"/>
      <c r="AJ30" s="6"/>
    </row>
    <row r="31" ht="14.25">
      <c r="A31" s="87">
        <v>45425.440972222219</v>
      </c>
      <c r="B31" s="88" t="s">
        <v>70</v>
      </c>
      <c r="C31" s="88">
        <v>3</v>
      </c>
      <c r="D31" s="93">
        <v>1</v>
      </c>
      <c r="E31" s="95">
        <v>1</v>
      </c>
      <c r="F31" s="95">
        <v>1</v>
      </c>
      <c r="G31" s="95">
        <v>1</v>
      </c>
      <c r="H31" s="95">
        <v>1</v>
      </c>
      <c r="I31" s="95">
        <v>0</v>
      </c>
      <c r="J31" s="95">
        <v>1</v>
      </c>
      <c r="K31" s="95">
        <v>1</v>
      </c>
      <c r="L31" s="95">
        <v>1</v>
      </c>
      <c r="M31" s="95">
        <v>1</v>
      </c>
      <c r="N31" s="95">
        <v>1</v>
      </c>
      <c r="O31" s="95">
        <v>0</v>
      </c>
      <c r="P31" s="95">
        <v>0</v>
      </c>
      <c r="Q31" s="94">
        <v>0</v>
      </c>
      <c r="R31" s="21">
        <v>0</v>
      </c>
      <c r="S31" s="2">
        <f>SUM(D31:Q31)</f>
        <v>10</v>
      </c>
      <c r="T31" s="23">
        <f>15-S31</f>
        <v>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1">
        <f>S31/(S31+T31)</f>
        <v>0.66666666666666663</v>
      </c>
      <c r="AG31" s="21">
        <f>SUM(D32:Q32)/60</f>
        <v>32.483333333333334</v>
      </c>
      <c r="AH31" s="21">
        <f>R31+AG31</f>
        <v>32.483333333333334</v>
      </c>
      <c r="AI31" s="6"/>
      <c r="AJ31" s="6"/>
    </row>
    <row r="32" ht="14.25">
      <c r="A32" s="91"/>
      <c r="B32" s="92"/>
      <c r="C32" s="92"/>
      <c r="D32" s="93">
        <v>98</v>
      </c>
      <c r="E32" s="95">
        <v>117</v>
      </c>
      <c r="F32" s="95">
        <v>74</v>
      </c>
      <c r="G32" s="95">
        <v>27</v>
      </c>
      <c r="H32" s="95">
        <v>64</v>
      </c>
      <c r="I32" s="95">
        <v>301</v>
      </c>
      <c r="J32" s="95">
        <v>283</v>
      </c>
      <c r="K32" s="95">
        <v>88</v>
      </c>
      <c r="L32" s="95">
        <v>46</v>
      </c>
      <c r="M32" s="95">
        <v>512</v>
      </c>
      <c r="N32" s="95">
        <v>77</v>
      </c>
      <c r="O32" s="95">
        <v>109</v>
      </c>
      <c r="P32" s="95">
        <v>52</v>
      </c>
      <c r="Q32" s="94">
        <v>101</v>
      </c>
      <c r="R32" s="20"/>
      <c r="S32" s="93"/>
      <c r="T32" s="94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0"/>
      <c r="AG32" s="20"/>
      <c r="AH32" s="20"/>
      <c r="AI32" s="6">
        <f>SUM(AH27:AH32)</f>
        <v>90.866666666666674</v>
      </c>
      <c r="AJ32" s="6">
        <f>AVERAGE(AF27:AF32)*30</f>
        <v>20.666666666666664</v>
      </c>
    </row>
    <row r="33" ht="14.25">
      <c r="A33" s="87">
        <v>45423.440972222219</v>
      </c>
      <c r="B33" s="88" t="s">
        <v>71</v>
      </c>
      <c r="C33" s="88">
        <v>1</v>
      </c>
      <c r="D33" s="93">
        <v>1</v>
      </c>
      <c r="E33" s="95">
        <v>0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0</v>
      </c>
      <c r="O33" s="95">
        <v>1</v>
      </c>
      <c r="P33" s="95">
        <v>0</v>
      </c>
      <c r="Q33" s="94">
        <v>0</v>
      </c>
      <c r="R33" s="21">
        <v>0</v>
      </c>
      <c r="S33" s="2">
        <f>SUM(D33:Q33)</f>
        <v>10</v>
      </c>
      <c r="T33" s="23">
        <f>15-S33</f>
        <v>5</v>
      </c>
      <c r="U33" s="23">
        <v>3</v>
      </c>
      <c r="V33" s="23">
        <v>0</v>
      </c>
      <c r="W33" s="23">
        <v>0</v>
      </c>
      <c r="X33" s="23">
        <v>2</v>
      </c>
      <c r="Y33" s="23">
        <v>0</v>
      </c>
      <c r="Z33" s="23">
        <v>0</v>
      </c>
      <c r="AA33" s="23">
        <v>1</v>
      </c>
      <c r="AB33" s="23">
        <v>0</v>
      </c>
      <c r="AC33" s="23">
        <v>0</v>
      </c>
      <c r="AD33" s="23">
        <v>2</v>
      </c>
      <c r="AE33" s="23">
        <v>2</v>
      </c>
      <c r="AF33" s="21">
        <f>S33/(S33+T33)</f>
        <v>0.66666666666666663</v>
      </c>
      <c r="AG33" s="21">
        <f>SUM(D34:Q34)/60</f>
        <v>18.966666666666665</v>
      </c>
      <c r="AH33" s="21">
        <f>R33+AG33</f>
        <v>18.966666666666665</v>
      </c>
      <c r="AI33" s="6"/>
      <c r="AJ33" s="6"/>
    </row>
    <row r="34" ht="14.25">
      <c r="A34" s="91"/>
      <c r="B34" s="92"/>
      <c r="C34" s="92"/>
      <c r="D34" s="93">
        <v>203</v>
      </c>
      <c r="E34" s="95">
        <v>48</v>
      </c>
      <c r="F34" s="95">
        <v>152</v>
      </c>
      <c r="G34" s="95">
        <v>48</v>
      </c>
      <c r="H34" s="95">
        <v>54</v>
      </c>
      <c r="I34" s="95">
        <v>13</v>
      </c>
      <c r="J34" s="95">
        <v>5</v>
      </c>
      <c r="K34" s="95">
        <v>3</v>
      </c>
      <c r="L34" s="95">
        <v>140</v>
      </c>
      <c r="M34" s="95">
        <v>1</v>
      </c>
      <c r="N34" s="95">
        <v>233</v>
      </c>
      <c r="O34" s="95">
        <v>2</v>
      </c>
      <c r="P34" s="95">
        <v>52</v>
      </c>
      <c r="Q34" s="94">
        <v>184</v>
      </c>
      <c r="R34" s="20"/>
      <c r="S34" s="93"/>
      <c r="T34" s="94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0"/>
      <c r="AG34" s="20"/>
      <c r="AH34" s="20"/>
      <c r="AI34" s="6"/>
      <c r="AJ34" s="6"/>
    </row>
    <row r="35" ht="14.25">
      <c r="A35" s="87">
        <v>45425.440972222219</v>
      </c>
      <c r="B35" s="88" t="s">
        <v>71</v>
      </c>
      <c r="C35" s="88">
        <v>2</v>
      </c>
      <c r="D35" s="93">
        <v>1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0</v>
      </c>
      <c r="L35" s="95">
        <v>0</v>
      </c>
      <c r="M35" s="95">
        <v>1</v>
      </c>
      <c r="N35" s="95">
        <v>1</v>
      </c>
      <c r="O35" s="95">
        <v>0</v>
      </c>
      <c r="P35" s="95">
        <v>3</v>
      </c>
      <c r="Q35" s="94"/>
      <c r="R35" s="21">
        <v>0</v>
      </c>
      <c r="S35" s="2">
        <f>SUM(D35:Q35)</f>
        <v>12</v>
      </c>
      <c r="T35" s="23">
        <f>15-S35</f>
        <v>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1">
        <f>S35/(S35+T35)</f>
        <v>0.80000000000000004</v>
      </c>
      <c r="AG35" s="21">
        <f>SUM(D36:Q36)/60</f>
        <v>24.383333333333333</v>
      </c>
      <c r="AH35" s="21">
        <f>R35+AG35</f>
        <v>24.383333333333333</v>
      </c>
      <c r="AI35" s="6"/>
      <c r="AJ35" s="6"/>
    </row>
    <row r="36" ht="14.25">
      <c r="A36" s="91"/>
      <c r="B36" s="92"/>
      <c r="C36" s="92"/>
      <c r="D36" s="93">
        <v>184</v>
      </c>
      <c r="E36" s="95">
        <v>2</v>
      </c>
      <c r="F36" s="95">
        <v>68</v>
      </c>
      <c r="G36" s="95">
        <v>7</v>
      </c>
      <c r="H36" s="95">
        <v>70</v>
      </c>
      <c r="I36" s="95">
        <v>157</v>
      </c>
      <c r="J36" s="95">
        <v>42</v>
      </c>
      <c r="K36" s="95">
        <v>82</v>
      </c>
      <c r="L36" s="95">
        <v>298</v>
      </c>
      <c r="M36" s="95">
        <v>40</v>
      </c>
      <c r="N36" s="95">
        <v>225</v>
      </c>
      <c r="O36" s="95">
        <v>142</v>
      </c>
      <c r="P36" s="95">
        <v>146</v>
      </c>
      <c r="Q36" s="94"/>
      <c r="R36" s="20"/>
      <c r="S36" s="93"/>
      <c r="T36" s="94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0"/>
      <c r="AG36" s="20"/>
      <c r="AH36" s="20"/>
      <c r="AI36" s="6"/>
      <c r="AJ36" s="6"/>
    </row>
    <row r="37" ht="14.25">
      <c r="A37" s="87">
        <v>45425.440972222219</v>
      </c>
      <c r="B37" s="88" t="s">
        <v>71</v>
      </c>
      <c r="C37" s="88">
        <v>3</v>
      </c>
      <c r="D37" s="93">
        <v>1</v>
      </c>
      <c r="E37" s="95">
        <v>1</v>
      </c>
      <c r="F37" s="95">
        <v>1</v>
      </c>
      <c r="G37" s="95">
        <v>1</v>
      </c>
      <c r="H37" s="95">
        <v>0</v>
      </c>
      <c r="I37" s="95">
        <v>1</v>
      </c>
      <c r="J37" s="95">
        <v>1</v>
      </c>
      <c r="K37" s="95">
        <v>1</v>
      </c>
      <c r="L37" s="95">
        <v>1</v>
      </c>
      <c r="M37" s="95">
        <v>0</v>
      </c>
      <c r="N37" s="95">
        <v>0</v>
      </c>
      <c r="O37" s="95">
        <v>1</v>
      </c>
      <c r="P37" s="95">
        <v>0</v>
      </c>
      <c r="Q37" s="94">
        <v>2</v>
      </c>
      <c r="R37" s="21">
        <v>0</v>
      </c>
      <c r="S37" s="2">
        <f>SUM(D37:Q37)</f>
        <v>11</v>
      </c>
      <c r="T37" s="23">
        <f>15-S37</f>
        <v>4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1">
        <f>S37/(S37+T37)</f>
        <v>0.73333333333333328</v>
      </c>
      <c r="AG37" s="21">
        <f>SUM(D38:Q38)/60</f>
        <v>28.816666666666666</v>
      </c>
      <c r="AH37" s="21">
        <f>R37+AG37</f>
        <v>28.816666666666666</v>
      </c>
      <c r="AI37" s="6"/>
      <c r="AJ37" s="6"/>
    </row>
    <row r="38" ht="14.25">
      <c r="A38" s="91"/>
      <c r="B38" s="92"/>
      <c r="C38" s="92"/>
      <c r="D38" s="93">
        <v>322</v>
      </c>
      <c r="E38" s="95">
        <v>67</v>
      </c>
      <c r="F38" s="95">
        <v>34</v>
      </c>
      <c r="G38" s="95">
        <v>339</v>
      </c>
      <c r="H38" s="95">
        <v>38</v>
      </c>
      <c r="I38" s="95">
        <v>231</v>
      </c>
      <c r="J38" s="95">
        <v>195</v>
      </c>
      <c r="K38" s="95">
        <v>41</v>
      </c>
      <c r="L38" s="95">
        <v>128</v>
      </c>
      <c r="M38" s="95">
        <v>40</v>
      </c>
      <c r="N38" s="95">
        <v>125</v>
      </c>
      <c r="O38" s="95">
        <v>1</v>
      </c>
      <c r="P38" s="95">
        <v>64</v>
      </c>
      <c r="Q38" s="94">
        <v>104</v>
      </c>
      <c r="R38" s="20"/>
      <c r="S38" s="93"/>
      <c r="T38" s="94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0"/>
      <c r="AG38" s="20"/>
      <c r="AH38" s="20"/>
      <c r="AI38" s="6">
        <f>SUM(AH33:AH38)</f>
        <v>72.166666666666657</v>
      </c>
      <c r="AJ38" s="6">
        <f>AVERAGE(AF33:AF38)*30</f>
        <v>22</v>
      </c>
    </row>
    <row r="39" ht="14.25">
      <c r="A39" s="87">
        <v>45439.475694444445</v>
      </c>
      <c r="B39" s="88" t="s">
        <v>72</v>
      </c>
      <c r="C39" s="88">
        <v>1</v>
      </c>
      <c r="D39" s="93">
        <v>0</v>
      </c>
      <c r="E39" s="95">
        <v>0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  <c r="P39" s="95">
        <v>1</v>
      </c>
      <c r="Q39" s="94">
        <v>2</v>
      </c>
      <c r="R39" s="21">
        <v>0</v>
      </c>
      <c r="S39" s="2">
        <f>SUM(D39:Q39)</f>
        <v>13</v>
      </c>
      <c r="T39" s="23">
        <f>15-S39</f>
        <v>2</v>
      </c>
      <c r="U39" s="21">
        <v>2</v>
      </c>
      <c r="V39" s="21">
        <v>0</v>
      </c>
      <c r="W39" s="21">
        <v>1</v>
      </c>
      <c r="X39" s="21">
        <v>1</v>
      </c>
      <c r="Y39" s="21">
        <v>1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3</v>
      </c>
      <c r="AF39" s="21">
        <f>S39/(S39+T39)</f>
        <v>0.8666666666666667</v>
      </c>
      <c r="AG39" s="21">
        <f>SUM(D40:Q40)/60</f>
        <v>30.233333333333334</v>
      </c>
      <c r="AH39" s="21">
        <f>R39+AG39</f>
        <v>30.233333333333334</v>
      </c>
      <c r="AI39" s="6"/>
      <c r="AJ39" s="6"/>
    </row>
    <row r="40" ht="14.25">
      <c r="A40" s="91"/>
      <c r="B40" s="92"/>
      <c r="C40" s="92"/>
      <c r="D40" s="93">
        <v>241</v>
      </c>
      <c r="E40" s="95">
        <v>254</v>
      </c>
      <c r="F40" s="95">
        <v>197</v>
      </c>
      <c r="G40" s="95">
        <v>2</v>
      </c>
      <c r="H40" s="95">
        <v>158</v>
      </c>
      <c r="I40" s="95">
        <v>10</v>
      </c>
      <c r="J40" s="95">
        <v>147</v>
      </c>
      <c r="K40" s="95">
        <v>149</v>
      </c>
      <c r="L40" s="95">
        <v>86</v>
      </c>
      <c r="M40" s="95">
        <v>216</v>
      </c>
      <c r="N40" s="95">
        <v>120</v>
      </c>
      <c r="O40" s="95">
        <v>38</v>
      </c>
      <c r="P40" s="95">
        <v>57</v>
      </c>
      <c r="Q40" s="94">
        <v>139</v>
      </c>
      <c r="R40" s="20"/>
      <c r="S40" s="93"/>
      <c r="T40" s="94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20"/>
      <c r="AG40" s="20"/>
      <c r="AH40" s="20"/>
      <c r="AI40" s="6"/>
      <c r="AJ40" s="6"/>
    </row>
    <row r="41" ht="14.25">
      <c r="A41" s="87">
        <v>45439.475694444445</v>
      </c>
      <c r="B41" s="88" t="s">
        <v>72</v>
      </c>
      <c r="C41" s="88">
        <v>2</v>
      </c>
      <c r="D41" s="93">
        <v>1</v>
      </c>
      <c r="E41" s="95">
        <v>1</v>
      </c>
      <c r="F41" s="95">
        <v>0</v>
      </c>
      <c r="G41" s="95">
        <v>1</v>
      </c>
      <c r="H41" s="95">
        <v>1</v>
      </c>
      <c r="I41" s="95">
        <v>0</v>
      </c>
      <c r="J41" s="95">
        <v>1</v>
      </c>
      <c r="K41" s="95">
        <v>0</v>
      </c>
      <c r="L41" s="95">
        <v>1</v>
      </c>
      <c r="M41" s="95">
        <v>1</v>
      </c>
      <c r="N41" s="95">
        <v>1</v>
      </c>
      <c r="O41" s="95">
        <v>1</v>
      </c>
      <c r="P41" s="95">
        <v>2</v>
      </c>
      <c r="Q41" s="94"/>
      <c r="R41" s="21">
        <v>0</v>
      </c>
      <c r="S41" s="2">
        <f>SUM(D41:Q41)</f>
        <v>11</v>
      </c>
      <c r="T41" s="23">
        <f>15-S41</f>
        <v>4</v>
      </c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21">
        <f>S41/(S41+T41)</f>
        <v>0.73333333333333328</v>
      </c>
      <c r="AG41" s="21">
        <f>SUM(D42:Q42)/60</f>
        <v>31.866666666666667</v>
      </c>
      <c r="AH41" s="21">
        <f>R41+AG41</f>
        <v>31.866666666666667</v>
      </c>
      <c r="AI41" s="6"/>
      <c r="AJ41" s="6"/>
    </row>
    <row r="42" ht="14.25">
      <c r="A42" s="91"/>
      <c r="B42" s="92"/>
      <c r="C42" s="92"/>
      <c r="D42" s="93">
        <v>344</v>
      </c>
      <c r="E42" s="95">
        <v>160</v>
      </c>
      <c r="F42" s="95">
        <v>204</v>
      </c>
      <c r="G42" s="95">
        <v>71</v>
      </c>
      <c r="H42" s="95">
        <v>325</v>
      </c>
      <c r="I42" s="95">
        <v>139</v>
      </c>
      <c r="J42" s="95">
        <v>242</v>
      </c>
      <c r="K42" s="95">
        <v>38</v>
      </c>
      <c r="L42" s="95">
        <v>11</v>
      </c>
      <c r="M42" s="95">
        <v>45</v>
      </c>
      <c r="N42" s="95">
        <v>63</v>
      </c>
      <c r="O42" s="95">
        <v>136</v>
      </c>
      <c r="P42" s="95">
        <v>134</v>
      </c>
      <c r="Q42" s="94"/>
      <c r="R42" s="20"/>
      <c r="S42" s="93"/>
      <c r="T42" s="94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20"/>
      <c r="AG42" s="20"/>
      <c r="AH42" s="20"/>
      <c r="AI42" s="6"/>
      <c r="AJ42" s="6"/>
    </row>
    <row r="43" ht="14.25">
      <c r="A43" s="87">
        <v>45440.434027777781</v>
      </c>
      <c r="B43" s="88" t="s">
        <v>72</v>
      </c>
      <c r="C43" s="88">
        <v>3</v>
      </c>
      <c r="D43" s="93">
        <v>1</v>
      </c>
      <c r="E43" s="95">
        <v>1</v>
      </c>
      <c r="F43" s="95">
        <v>0</v>
      </c>
      <c r="G43" s="95">
        <v>1</v>
      </c>
      <c r="H43" s="95">
        <v>1</v>
      </c>
      <c r="I43" s="95">
        <v>1</v>
      </c>
      <c r="J43" s="95">
        <v>1</v>
      </c>
      <c r="K43" s="95">
        <v>1</v>
      </c>
      <c r="L43" s="95">
        <v>0</v>
      </c>
      <c r="M43" s="95">
        <v>1</v>
      </c>
      <c r="N43" s="95">
        <v>1</v>
      </c>
      <c r="O43" s="95">
        <v>1</v>
      </c>
      <c r="P43" s="95">
        <v>0</v>
      </c>
      <c r="Q43" s="94">
        <v>2</v>
      </c>
      <c r="R43" s="21">
        <v>0</v>
      </c>
      <c r="S43" s="2">
        <f>SUM(D43:Q43)</f>
        <v>12</v>
      </c>
      <c r="T43" s="23">
        <f>15-S43</f>
        <v>3</v>
      </c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21">
        <f>S43/(S43+T43)</f>
        <v>0.80000000000000004</v>
      </c>
      <c r="AG43" s="21">
        <f>SUM(D44:Q44)/60</f>
        <v>25.300000000000001</v>
      </c>
      <c r="AH43" s="21">
        <f>R43+AG43</f>
        <v>25.300000000000001</v>
      </c>
      <c r="AI43" s="6"/>
      <c r="AJ43" s="6"/>
    </row>
    <row r="44" ht="14.25">
      <c r="A44" s="91"/>
      <c r="B44" s="92"/>
      <c r="C44" s="92"/>
      <c r="D44" s="93">
        <v>88</v>
      </c>
      <c r="E44" s="95">
        <v>124</v>
      </c>
      <c r="F44" s="95">
        <v>88</v>
      </c>
      <c r="G44" s="95">
        <v>56</v>
      </c>
      <c r="H44" s="95">
        <v>238</v>
      </c>
      <c r="I44" s="95">
        <v>4</v>
      </c>
      <c r="J44" s="95">
        <v>43</v>
      </c>
      <c r="K44" s="95">
        <v>178</v>
      </c>
      <c r="L44" s="95">
        <v>148</v>
      </c>
      <c r="M44" s="95">
        <v>230</v>
      </c>
      <c r="N44" s="95">
        <v>25</v>
      </c>
      <c r="O44" s="95">
        <v>79</v>
      </c>
      <c r="P44" s="95">
        <v>116</v>
      </c>
      <c r="Q44" s="94">
        <v>101</v>
      </c>
      <c r="R44" s="20"/>
      <c r="S44" s="93"/>
      <c r="T44" s="94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20"/>
      <c r="AG44" s="20"/>
      <c r="AH44" s="20"/>
      <c r="AI44" s="6">
        <f>SUM(AH39:AH44)</f>
        <v>87.400000000000006</v>
      </c>
      <c r="AJ44" s="6">
        <f>AVERAGE(AF39:AF44)*30</f>
        <v>24.000000000000004</v>
      </c>
    </row>
    <row r="45" ht="14.25">
      <c r="A45" s="87">
        <v>45444.392361111109</v>
      </c>
      <c r="B45" s="88" t="s">
        <v>73</v>
      </c>
      <c r="C45" s="88">
        <v>1</v>
      </c>
      <c r="D45" s="93">
        <v>1</v>
      </c>
      <c r="E45" s="95">
        <v>1</v>
      </c>
      <c r="F45" s="95">
        <v>0</v>
      </c>
      <c r="G45" s="95">
        <v>1</v>
      </c>
      <c r="H45" s="95">
        <v>1</v>
      </c>
      <c r="I45" s="95">
        <v>1</v>
      </c>
      <c r="J45" s="95">
        <v>1</v>
      </c>
      <c r="K45" s="95">
        <v>1</v>
      </c>
      <c r="L45" s="95">
        <v>1</v>
      </c>
      <c r="M45" s="95">
        <v>1</v>
      </c>
      <c r="N45" s="95">
        <v>1</v>
      </c>
      <c r="O45" s="95">
        <v>0</v>
      </c>
      <c r="P45" s="95">
        <v>1</v>
      </c>
      <c r="Q45" s="94">
        <v>1</v>
      </c>
      <c r="R45" s="21">
        <v>0</v>
      </c>
      <c r="S45" s="2">
        <f>SUM(D45:Q45)</f>
        <v>12</v>
      </c>
      <c r="T45" s="23">
        <f>15-S45</f>
        <v>3</v>
      </c>
      <c r="U45" s="21">
        <v>5</v>
      </c>
      <c r="V45" s="21">
        <v>0</v>
      </c>
      <c r="W45" s="21">
        <v>2</v>
      </c>
      <c r="X45" s="21">
        <v>0</v>
      </c>
      <c r="Y45" s="21">
        <v>1</v>
      </c>
      <c r="Z45" s="21">
        <v>0</v>
      </c>
      <c r="AA45" s="21">
        <v>1</v>
      </c>
      <c r="AB45" s="21">
        <v>0</v>
      </c>
      <c r="AC45" s="21">
        <v>1</v>
      </c>
      <c r="AD45" s="21">
        <v>0</v>
      </c>
      <c r="AE45" s="21">
        <v>0</v>
      </c>
      <c r="AF45" s="21">
        <f>S45/(S45+T45)</f>
        <v>0.80000000000000004</v>
      </c>
      <c r="AG45" s="21">
        <f>SUM(D46:Q46)/60</f>
        <v>25.816666666666666</v>
      </c>
      <c r="AH45" s="21">
        <f>R45+AG45</f>
        <v>25.816666666666666</v>
      </c>
      <c r="AI45" s="6"/>
      <c r="AJ45" s="6"/>
    </row>
    <row r="46" ht="14.25">
      <c r="A46" s="91"/>
      <c r="B46" s="92"/>
      <c r="C46" s="92"/>
      <c r="D46" s="93">
        <v>242</v>
      </c>
      <c r="E46" s="95">
        <v>25</v>
      </c>
      <c r="F46" s="95">
        <v>56</v>
      </c>
      <c r="G46" s="95">
        <v>175</v>
      </c>
      <c r="H46" s="95">
        <v>110</v>
      </c>
      <c r="I46" s="95">
        <v>126</v>
      </c>
      <c r="J46" s="95">
        <v>155</v>
      </c>
      <c r="K46" s="95">
        <v>20</v>
      </c>
      <c r="L46" s="95">
        <v>49</v>
      </c>
      <c r="M46" s="95">
        <v>154</v>
      </c>
      <c r="N46" s="95">
        <v>103</v>
      </c>
      <c r="O46" s="95">
        <v>112</v>
      </c>
      <c r="P46" s="95">
        <v>98</v>
      </c>
      <c r="Q46" s="94">
        <v>124</v>
      </c>
      <c r="R46" s="20"/>
      <c r="S46" s="93"/>
      <c r="T46" s="94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20"/>
      <c r="AG46" s="20"/>
      <c r="AH46" s="20"/>
      <c r="AI46" s="6"/>
      <c r="AJ46" s="6"/>
    </row>
    <row r="47" ht="14.25">
      <c r="A47" s="87">
        <v>45444.392361111109</v>
      </c>
      <c r="B47" s="88" t="s">
        <v>73</v>
      </c>
      <c r="C47" s="88">
        <v>2</v>
      </c>
      <c r="D47" s="93">
        <v>1</v>
      </c>
      <c r="E47" s="95">
        <v>1</v>
      </c>
      <c r="F47" s="95">
        <v>1</v>
      </c>
      <c r="G47" s="95">
        <v>1</v>
      </c>
      <c r="H47" s="95">
        <v>1</v>
      </c>
      <c r="I47" s="95">
        <v>0</v>
      </c>
      <c r="J47" s="95">
        <v>0</v>
      </c>
      <c r="K47" s="95">
        <v>1</v>
      </c>
      <c r="L47" s="95">
        <v>1</v>
      </c>
      <c r="M47" s="95">
        <v>1</v>
      </c>
      <c r="N47" s="95">
        <v>1</v>
      </c>
      <c r="O47" s="95">
        <v>0</v>
      </c>
      <c r="P47" s="95">
        <v>1</v>
      </c>
      <c r="Q47" s="94">
        <v>2</v>
      </c>
      <c r="R47" s="21">
        <v>0</v>
      </c>
      <c r="S47" s="2">
        <f>SUM(D47:Q47)</f>
        <v>12</v>
      </c>
      <c r="T47" s="23">
        <f>15-S47</f>
        <v>3</v>
      </c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21">
        <f>S47/(S47+T47)</f>
        <v>0.80000000000000004</v>
      </c>
      <c r="AG47" s="21">
        <f>SUM(D48:Q48)/60</f>
        <v>24.333333333333332</v>
      </c>
      <c r="AH47" s="21">
        <f>R47+AG47</f>
        <v>24.333333333333332</v>
      </c>
      <c r="AI47" s="6"/>
      <c r="AJ47" s="6"/>
    </row>
    <row r="48" ht="14.25">
      <c r="A48" s="91"/>
      <c r="B48" s="92"/>
      <c r="C48" s="92"/>
      <c r="D48" s="93">
        <v>174</v>
      </c>
      <c r="E48" s="95">
        <v>46</v>
      </c>
      <c r="F48" s="95">
        <v>136</v>
      </c>
      <c r="G48" s="95">
        <v>100</v>
      </c>
      <c r="H48" s="95">
        <v>119</v>
      </c>
      <c r="I48" s="95">
        <v>187</v>
      </c>
      <c r="J48" s="95">
        <v>182</v>
      </c>
      <c r="K48" s="95">
        <v>2</v>
      </c>
      <c r="L48" s="95">
        <v>196</v>
      </c>
      <c r="M48" s="95">
        <v>67</v>
      </c>
      <c r="N48" s="95">
        <v>15</v>
      </c>
      <c r="O48" s="95">
        <v>51</v>
      </c>
      <c r="P48" s="95">
        <v>53</v>
      </c>
      <c r="Q48" s="94">
        <v>132</v>
      </c>
      <c r="R48" s="20"/>
      <c r="S48" s="93"/>
      <c r="T48" s="94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20"/>
      <c r="AG48" s="20"/>
      <c r="AH48" s="20"/>
      <c r="AI48" s="6"/>
      <c r="AJ48" s="6"/>
    </row>
    <row r="49" ht="14.25">
      <c r="A49" s="87">
        <v>45444.392361111109</v>
      </c>
      <c r="B49" s="88" t="s">
        <v>73</v>
      </c>
      <c r="C49" s="88">
        <v>3</v>
      </c>
      <c r="D49" s="93">
        <v>1</v>
      </c>
      <c r="E49" s="95">
        <v>1</v>
      </c>
      <c r="F49" s="95">
        <v>0</v>
      </c>
      <c r="G49" s="95">
        <v>0</v>
      </c>
      <c r="H49" s="95">
        <v>1</v>
      </c>
      <c r="I49" s="95">
        <v>1</v>
      </c>
      <c r="J49" s="95">
        <v>1</v>
      </c>
      <c r="K49" s="95">
        <v>1</v>
      </c>
      <c r="L49" s="95">
        <v>1</v>
      </c>
      <c r="M49" s="95">
        <v>1</v>
      </c>
      <c r="N49" s="95">
        <v>0</v>
      </c>
      <c r="O49" s="95">
        <v>0</v>
      </c>
      <c r="P49" s="95">
        <v>1</v>
      </c>
      <c r="Q49" s="94">
        <v>2</v>
      </c>
      <c r="R49" s="21">
        <v>0</v>
      </c>
      <c r="S49" s="2">
        <f>SUM(D49:Q49)</f>
        <v>11</v>
      </c>
      <c r="T49" s="23">
        <f>15-S49</f>
        <v>4</v>
      </c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21">
        <f>S49/(S49+T49)</f>
        <v>0.73333333333333328</v>
      </c>
      <c r="AG49" s="21">
        <f>SUM(D50:Q50)/60</f>
        <v>26.600000000000001</v>
      </c>
      <c r="AH49" s="21">
        <f>R49+AG49</f>
        <v>26.600000000000001</v>
      </c>
      <c r="AI49" s="6"/>
      <c r="AJ49" s="6"/>
    </row>
    <row r="50" ht="14.25">
      <c r="A50" s="91"/>
      <c r="B50" s="92"/>
      <c r="C50" s="92"/>
      <c r="D50" s="93">
        <v>153</v>
      </c>
      <c r="E50" s="95">
        <v>89</v>
      </c>
      <c r="F50" s="95">
        <v>94</v>
      </c>
      <c r="G50" s="95">
        <v>184</v>
      </c>
      <c r="H50" s="95">
        <v>9</v>
      </c>
      <c r="I50" s="95">
        <v>22</v>
      </c>
      <c r="J50" s="95">
        <v>165</v>
      </c>
      <c r="K50" s="95">
        <v>122</v>
      </c>
      <c r="L50" s="95">
        <v>59</v>
      </c>
      <c r="M50" s="95">
        <v>67</v>
      </c>
      <c r="N50" s="95">
        <v>334</v>
      </c>
      <c r="O50" s="95">
        <v>88</v>
      </c>
      <c r="P50" s="95">
        <v>105</v>
      </c>
      <c r="Q50" s="94">
        <v>105</v>
      </c>
      <c r="R50" s="20"/>
      <c r="S50" s="93"/>
      <c r="T50" s="94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20"/>
      <c r="AG50" s="20"/>
      <c r="AH50" s="20"/>
      <c r="AI50" s="6">
        <f>SUM(AH45:AH50)</f>
        <v>76.75</v>
      </c>
      <c r="AJ50" s="6">
        <f>AVERAGE(AF45:AF50)*30</f>
        <v>23.333333333333332</v>
      </c>
    </row>
    <row r="51" ht="14.25">
      <c r="A51" s="87">
        <v>45445.392361111109</v>
      </c>
      <c r="B51" s="88" t="s">
        <v>74</v>
      </c>
      <c r="C51" s="88">
        <v>1</v>
      </c>
      <c r="D51" s="93">
        <v>1</v>
      </c>
      <c r="E51" s="95">
        <v>1</v>
      </c>
      <c r="F51" s="95">
        <v>0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0</v>
      </c>
      <c r="P51" s="95">
        <v>1</v>
      </c>
      <c r="Q51" s="94">
        <v>1</v>
      </c>
      <c r="R51" s="21">
        <v>0</v>
      </c>
      <c r="S51" s="2">
        <f>SUM(D51:Q51)</f>
        <v>12</v>
      </c>
      <c r="T51" s="23">
        <f>15-S51</f>
        <v>3</v>
      </c>
      <c r="U51" s="21">
        <v>4</v>
      </c>
      <c r="V51" s="21">
        <v>0</v>
      </c>
      <c r="W51" s="21">
        <v>1</v>
      </c>
      <c r="X51" s="21">
        <v>0</v>
      </c>
      <c r="Y51" s="21">
        <v>1</v>
      </c>
      <c r="Z51" s="21">
        <v>0</v>
      </c>
      <c r="AA51" s="21">
        <v>2</v>
      </c>
      <c r="AB51" s="21">
        <v>0</v>
      </c>
      <c r="AC51" s="21">
        <v>0</v>
      </c>
      <c r="AD51" s="21">
        <v>0</v>
      </c>
      <c r="AE51" s="21">
        <v>1</v>
      </c>
      <c r="AF51" s="21">
        <f>S51/(S51+T51)</f>
        <v>0.80000000000000004</v>
      </c>
      <c r="AG51" s="21">
        <f>SUM(D52:Q52)/60</f>
        <v>23.550000000000001</v>
      </c>
      <c r="AH51" s="21">
        <f>R51+AG51</f>
        <v>23.550000000000001</v>
      </c>
      <c r="AI51" s="6"/>
      <c r="AJ51" s="6"/>
    </row>
    <row r="52" ht="14.25">
      <c r="A52" s="91"/>
      <c r="B52" s="92"/>
      <c r="C52" s="92"/>
      <c r="D52" s="93">
        <v>112</v>
      </c>
      <c r="E52" s="95">
        <v>23</v>
      </c>
      <c r="F52" s="95">
        <v>62</v>
      </c>
      <c r="G52" s="95">
        <v>114</v>
      </c>
      <c r="H52" s="95">
        <v>58</v>
      </c>
      <c r="I52" s="95">
        <v>73</v>
      </c>
      <c r="J52" s="95">
        <v>70</v>
      </c>
      <c r="K52" s="95">
        <v>184</v>
      </c>
      <c r="L52" s="95">
        <v>131</v>
      </c>
      <c r="M52" s="95">
        <v>244</v>
      </c>
      <c r="N52" s="95">
        <v>104</v>
      </c>
      <c r="O52" s="95">
        <v>1</v>
      </c>
      <c r="P52" s="95">
        <v>78</v>
      </c>
      <c r="Q52" s="94">
        <v>159</v>
      </c>
      <c r="R52" s="20"/>
      <c r="S52" s="93"/>
      <c r="T52" s="94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20"/>
      <c r="AG52" s="20"/>
      <c r="AH52" s="20"/>
      <c r="AI52" s="6"/>
      <c r="AJ52" s="6"/>
    </row>
    <row r="53" ht="14.25">
      <c r="A53" s="87">
        <v>45445.392361111109</v>
      </c>
      <c r="B53" s="88" t="s">
        <v>74</v>
      </c>
      <c r="C53" s="88">
        <v>2</v>
      </c>
      <c r="D53" s="93">
        <v>1</v>
      </c>
      <c r="E53" s="95">
        <v>1</v>
      </c>
      <c r="F53" s="95">
        <v>0</v>
      </c>
      <c r="G53" s="95">
        <v>1</v>
      </c>
      <c r="H53" s="95">
        <v>1</v>
      </c>
      <c r="I53" s="95">
        <v>1</v>
      </c>
      <c r="J53" s="95">
        <v>1</v>
      </c>
      <c r="K53" s="95">
        <v>1</v>
      </c>
      <c r="L53" s="95">
        <v>1</v>
      </c>
      <c r="M53" s="95">
        <v>1</v>
      </c>
      <c r="N53" s="95">
        <v>1</v>
      </c>
      <c r="O53" s="95">
        <v>0</v>
      </c>
      <c r="P53" s="95">
        <v>1</v>
      </c>
      <c r="Q53" s="94">
        <v>2</v>
      </c>
      <c r="R53" s="21">
        <v>0</v>
      </c>
      <c r="S53" s="2">
        <f>SUM(D53:Q53)</f>
        <v>13</v>
      </c>
      <c r="T53" s="23">
        <f>15-S53</f>
        <v>2</v>
      </c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21">
        <f>S53/(S53+T53)</f>
        <v>0.8666666666666667</v>
      </c>
      <c r="AG53" s="21">
        <f>SUM(D54:Q54)/60</f>
        <v>27.466666666666665</v>
      </c>
      <c r="AH53" s="21">
        <f>R53+AG53</f>
        <v>27.466666666666665</v>
      </c>
      <c r="AI53" s="6"/>
      <c r="AJ53" s="6"/>
    </row>
    <row r="54" ht="14.25">
      <c r="A54" s="91"/>
      <c r="B54" s="92"/>
      <c r="C54" s="92"/>
      <c r="D54" s="93">
        <v>386</v>
      </c>
      <c r="E54" s="95">
        <v>10</v>
      </c>
      <c r="F54" s="95">
        <v>67</v>
      </c>
      <c r="G54" s="95">
        <v>186</v>
      </c>
      <c r="H54" s="95">
        <v>52</v>
      </c>
      <c r="I54" s="95">
        <v>250</v>
      </c>
      <c r="J54" s="95">
        <v>66</v>
      </c>
      <c r="K54" s="95">
        <v>126</v>
      </c>
      <c r="L54" s="95">
        <v>149</v>
      </c>
      <c r="M54" s="95">
        <v>6</v>
      </c>
      <c r="N54" s="95">
        <v>120</v>
      </c>
      <c r="O54" s="95">
        <v>146</v>
      </c>
      <c r="P54" s="95">
        <v>24</v>
      </c>
      <c r="Q54" s="94">
        <v>60</v>
      </c>
      <c r="R54" s="20"/>
      <c r="S54" s="93"/>
      <c r="T54" s="94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20"/>
      <c r="AG54" s="20"/>
      <c r="AH54" s="20"/>
      <c r="AI54" s="6"/>
      <c r="AJ54" s="6"/>
    </row>
    <row r="55" ht="14.25">
      <c r="A55" s="87">
        <v>45445.392361111109</v>
      </c>
      <c r="B55" s="88" t="s">
        <v>74</v>
      </c>
      <c r="C55" s="88">
        <v>3</v>
      </c>
      <c r="D55" s="93">
        <v>1</v>
      </c>
      <c r="E55" s="95">
        <v>1</v>
      </c>
      <c r="F55" s="95">
        <v>1</v>
      </c>
      <c r="G55" s="95">
        <v>1</v>
      </c>
      <c r="H55" s="95">
        <v>1</v>
      </c>
      <c r="I55" s="95">
        <v>1</v>
      </c>
      <c r="J55" s="95">
        <v>0</v>
      </c>
      <c r="K55" s="95">
        <v>0</v>
      </c>
      <c r="L55" s="95">
        <v>1</v>
      </c>
      <c r="M55" s="95">
        <v>1</v>
      </c>
      <c r="N55" s="95">
        <v>1</v>
      </c>
      <c r="O55" s="95">
        <v>0</v>
      </c>
      <c r="P55" s="95">
        <v>1</v>
      </c>
      <c r="Q55" s="94">
        <v>0</v>
      </c>
      <c r="R55" s="21">
        <v>0</v>
      </c>
      <c r="S55" s="2">
        <f>SUM(D55:Q55)</f>
        <v>10</v>
      </c>
      <c r="T55" s="23">
        <f>15-S55</f>
        <v>5</v>
      </c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21">
        <f>S55/(S55+T55)</f>
        <v>0.66666666666666663</v>
      </c>
      <c r="AG55" s="21">
        <f>SUM(D56:Q56)/60</f>
        <v>19.766666666666666</v>
      </c>
      <c r="AH55" s="21">
        <f>R55+AG55</f>
        <v>19.766666666666666</v>
      </c>
      <c r="AI55" s="6"/>
      <c r="AJ55" s="6"/>
    </row>
    <row r="56" ht="14.25">
      <c r="A56" s="91"/>
      <c r="B56" s="92"/>
      <c r="C56" s="92"/>
      <c r="D56" s="93">
        <v>154</v>
      </c>
      <c r="E56" s="95">
        <v>16</v>
      </c>
      <c r="F56" s="95">
        <v>318</v>
      </c>
      <c r="G56" s="95">
        <v>8</v>
      </c>
      <c r="H56" s="95">
        <v>192</v>
      </c>
      <c r="I56" s="95">
        <v>2</v>
      </c>
      <c r="J56" s="95">
        <v>10</v>
      </c>
      <c r="K56" s="95">
        <v>81</v>
      </c>
      <c r="L56" s="95">
        <v>6</v>
      </c>
      <c r="M56" s="95">
        <v>194</v>
      </c>
      <c r="N56" s="95">
        <v>17</v>
      </c>
      <c r="O56" s="95">
        <v>36</v>
      </c>
      <c r="P56" s="95">
        <v>21</v>
      </c>
      <c r="Q56" s="94">
        <v>131</v>
      </c>
      <c r="R56" s="20"/>
      <c r="S56" s="93"/>
      <c r="T56" s="94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20"/>
      <c r="AG56" s="20"/>
      <c r="AH56" s="20"/>
      <c r="AI56" s="6">
        <f>SUM(AH51:AH56)</f>
        <v>70.783333333333331</v>
      </c>
      <c r="AJ56" s="6">
        <f>AVERAGE(AF51:AF56)*30</f>
        <v>23.333333333333332</v>
      </c>
    </row>
    <row r="57" ht="14.25">
      <c r="A57" s="87">
        <v>45446.382638888892</v>
      </c>
      <c r="B57" s="88" t="s">
        <v>75</v>
      </c>
      <c r="C57" s="88">
        <v>1</v>
      </c>
      <c r="D57" s="93">
        <v>1</v>
      </c>
      <c r="E57" s="95">
        <v>1</v>
      </c>
      <c r="F57" s="95">
        <v>1</v>
      </c>
      <c r="G57" s="95">
        <v>0</v>
      </c>
      <c r="H57" s="95">
        <v>1</v>
      </c>
      <c r="I57" s="95">
        <v>1</v>
      </c>
      <c r="J57" s="95">
        <v>1</v>
      </c>
      <c r="K57" s="95">
        <v>1</v>
      </c>
      <c r="L57" s="95">
        <v>1</v>
      </c>
      <c r="M57" s="95">
        <v>1</v>
      </c>
      <c r="N57" s="95">
        <v>1</v>
      </c>
      <c r="O57" s="95">
        <v>1</v>
      </c>
      <c r="P57" s="95">
        <v>0</v>
      </c>
      <c r="Q57" s="94">
        <v>0</v>
      </c>
      <c r="R57" s="21">
        <v>0</v>
      </c>
      <c r="S57" s="2">
        <f>SUM(D57:Q57)</f>
        <v>11</v>
      </c>
      <c r="T57" s="23">
        <f>15-S57</f>
        <v>4</v>
      </c>
      <c r="U57" s="21">
        <v>2</v>
      </c>
      <c r="V57" s="21">
        <v>0</v>
      </c>
      <c r="W57" s="21">
        <v>0</v>
      </c>
      <c r="X57" s="21">
        <v>1</v>
      </c>
      <c r="Y57" s="21">
        <v>0</v>
      </c>
      <c r="Z57" s="21">
        <v>0</v>
      </c>
      <c r="AA57" s="21">
        <v>2</v>
      </c>
      <c r="AB57" s="21">
        <v>0</v>
      </c>
      <c r="AC57" s="21">
        <v>1</v>
      </c>
      <c r="AD57" s="21">
        <v>0</v>
      </c>
      <c r="AE57" s="21">
        <v>0</v>
      </c>
      <c r="AF57" s="21">
        <f>S57/(S57+T57)</f>
        <v>0.73333333333333328</v>
      </c>
      <c r="AG57" s="21">
        <f>SUM(D58:Q58)/60</f>
        <v>25.666666666666668</v>
      </c>
      <c r="AH57" s="21">
        <f>R57+AG57</f>
        <v>25.666666666666668</v>
      </c>
      <c r="AI57" s="6"/>
      <c r="AJ57" s="6"/>
    </row>
    <row r="58" ht="14.25">
      <c r="A58" s="91"/>
      <c r="B58" s="92"/>
      <c r="C58" s="92"/>
      <c r="D58" s="93">
        <v>361</v>
      </c>
      <c r="E58" s="95">
        <v>28</v>
      </c>
      <c r="F58" s="95">
        <v>100</v>
      </c>
      <c r="G58" s="95">
        <v>205</v>
      </c>
      <c r="H58" s="95">
        <v>63</v>
      </c>
      <c r="I58" s="95">
        <v>94</v>
      </c>
      <c r="J58" s="95">
        <v>94</v>
      </c>
      <c r="K58" s="95">
        <v>65</v>
      </c>
      <c r="L58" s="95">
        <v>55</v>
      </c>
      <c r="M58" s="95">
        <v>122</v>
      </c>
      <c r="N58" s="95">
        <v>65</v>
      </c>
      <c r="O58" s="95">
        <v>19</v>
      </c>
      <c r="P58" s="95">
        <v>96</v>
      </c>
      <c r="Q58" s="94">
        <v>173</v>
      </c>
      <c r="R58" s="20"/>
      <c r="S58" s="93"/>
      <c r="T58" s="94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20"/>
      <c r="AG58" s="20"/>
      <c r="AH58" s="20"/>
      <c r="AI58" s="6"/>
      <c r="AJ58" s="6"/>
    </row>
    <row r="59" ht="14.25">
      <c r="A59" s="87">
        <v>45446.382638888892</v>
      </c>
      <c r="B59" s="88" t="s">
        <v>75</v>
      </c>
      <c r="C59" s="88">
        <v>2</v>
      </c>
      <c r="D59" s="93">
        <v>1</v>
      </c>
      <c r="E59" s="95">
        <v>1</v>
      </c>
      <c r="F59" s="95">
        <v>1</v>
      </c>
      <c r="G59" s="95">
        <v>0</v>
      </c>
      <c r="H59" s="95">
        <v>1</v>
      </c>
      <c r="I59" s="95">
        <v>1</v>
      </c>
      <c r="J59" s="95">
        <v>1</v>
      </c>
      <c r="K59" s="95">
        <v>1</v>
      </c>
      <c r="L59" s="95">
        <v>1</v>
      </c>
      <c r="M59" s="95">
        <v>1</v>
      </c>
      <c r="N59" s="95">
        <v>1</v>
      </c>
      <c r="O59" s="95">
        <v>1</v>
      </c>
      <c r="P59" s="95">
        <v>1</v>
      </c>
      <c r="Q59" s="94">
        <v>2</v>
      </c>
      <c r="R59" s="21">
        <v>0</v>
      </c>
      <c r="S59" s="2">
        <f>SUM(D59:Q59)</f>
        <v>14</v>
      </c>
      <c r="T59" s="23">
        <f>15-S59</f>
        <v>1</v>
      </c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21">
        <f>S59/(S59+T59)</f>
        <v>0.93333333333333335</v>
      </c>
      <c r="AG59" s="21">
        <f>SUM(D60:Q60)/60</f>
        <v>20.133333333333333</v>
      </c>
      <c r="AH59" s="21">
        <f>R59+AG59</f>
        <v>20.133333333333333</v>
      </c>
      <c r="AI59" s="6"/>
      <c r="AJ59" s="6"/>
    </row>
    <row r="60" ht="14.25">
      <c r="A60" s="91"/>
      <c r="B60" s="92"/>
      <c r="C60" s="92"/>
      <c r="D60" s="93">
        <v>25</v>
      </c>
      <c r="E60" s="95">
        <v>137</v>
      </c>
      <c r="F60" s="95">
        <v>10</v>
      </c>
      <c r="G60" s="95">
        <v>91</v>
      </c>
      <c r="H60" s="95">
        <v>94</v>
      </c>
      <c r="I60" s="95">
        <v>53</v>
      </c>
      <c r="J60" s="95">
        <v>71</v>
      </c>
      <c r="K60" s="95">
        <v>184</v>
      </c>
      <c r="L60" s="95">
        <v>94</v>
      </c>
      <c r="M60" s="95">
        <v>227</v>
      </c>
      <c r="N60" s="95">
        <v>61</v>
      </c>
      <c r="O60" s="95">
        <v>13</v>
      </c>
      <c r="P60" s="95">
        <v>40</v>
      </c>
      <c r="Q60" s="94">
        <v>108</v>
      </c>
      <c r="R60" s="20"/>
      <c r="S60" s="93"/>
      <c r="T60" s="94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20"/>
      <c r="AG60" s="20"/>
      <c r="AH60" s="20"/>
      <c r="AI60" s="6"/>
      <c r="AJ60" s="6"/>
    </row>
    <row r="61" ht="14.25">
      <c r="A61" s="87">
        <v>45446.382638888892</v>
      </c>
      <c r="B61" s="88" t="s">
        <v>75</v>
      </c>
      <c r="C61" s="88">
        <v>3</v>
      </c>
      <c r="D61" s="93">
        <v>1</v>
      </c>
      <c r="E61" s="95">
        <v>1</v>
      </c>
      <c r="F61" s="95">
        <v>1</v>
      </c>
      <c r="G61" s="95">
        <v>1</v>
      </c>
      <c r="H61" s="95">
        <v>0</v>
      </c>
      <c r="I61" s="95">
        <v>1</v>
      </c>
      <c r="J61" s="95">
        <v>1</v>
      </c>
      <c r="K61" s="95">
        <v>1</v>
      </c>
      <c r="L61" s="95">
        <v>1</v>
      </c>
      <c r="M61" s="95">
        <v>1</v>
      </c>
      <c r="N61" s="95">
        <v>1</v>
      </c>
      <c r="O61" s="95">
        <v>1</v>
      </c>
      <c r="P61" s="95">
        <v>1</v>
      </c>
      <c r="Q61" s="94">
        <v>1</v>
      </c>
      <c r="R61" s="21">
        <v>0</v>
      </c>
      <c r="S61" s="2">
        <f>SUM(D61:Q61)</f>
        <v>13</v>
      </c>
      <c r="T61" s="23">
        <f>15-S61</f>
        <v>2</v>
      </c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21">
        <f>S61/(S61+T61)</f>
        <v>0.8666666666666667</v>
      </c>
      <c r="AG61" s="21">
        <f>SUM(D62:Q62)/60</f>
        <v>23.550000000000001</v>
      </c>
      <c r="AH61" s="21">
        <f>R61+AG61</f>
        <v>23.550000000000001</v>
      </c>
      <c r="AI61" s="6"/>
      <c r="AJ61" s="6"/>
    </row>
    <row r="62" ht="14.25">
      <c r="A62" s="91"/>
      <c r="B62" s="92"/>
      <c r="C62" s="92"/>
      <c r="D62" s="93">
        <v>35</v>
      </c>
      <c r="E62" s="95">
        <v>175</v>
      </c>
      <c r="F62" s="95">
        <v>94</v>
      </c>
      <c r="G62" s="95">
        <v>97</v>
      </c>
      <c r="H62" s="95">
        <v>210</v>
      </c>
      <c r="I62" s="95">
        <v>58</v>
      </c>
      <c r="J62" s="95">
        <v>86</v>
      </c>
      <c r="K62" s="95">
        <v>94</v>
      </c>
      <c r="L62" s="95">
        <v>40</v>
      </c>
      <c r="M62" s="95">
        <v>94</v>
      </c>
      <c r="N62" s="95">
        <v>69</v>
      </c>
      <c r="O62" s="95">
        <v>147</v>
      </c>
      <c r="P62" s="95">
        <v>51</v>
      </c>
      <c r="Q62" s="94">
        <v>163</v>
      </c>
      <c r="R62" s="20"/>
      <c r="S62" s="93"/>
      <c r="T62" s="94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20"/>
      <c r="AG62" s="20"/>
      <c r="AH62" s="20"/>
      <c r="AI62" s="6">
        <f>SUM(AH57:AH62)</f>
        <v>69.349999999999994</v>
      </c>
      <c r="AJ62" s="6">
        <f>AVERAGE(AF57:AF62)*30</f>
        <v>25.333333333333332</v>
      </c>
    </row>
    <row r="63" ht="14.25">
      <c r="A63" s="87">
        <v>45447.757638888892</v>
      </c>
      <c r="B63" s="88" t="s">
        <v>76</v>
      </c>
      <c r="C63" s="88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23">
        <v>1</v>
      </c>
      <c r="R63" s="21">
        <v>0</v>
      </c>
      <c r="S63" s="2">
        <f>SUM(D63:Q63)</f>
        <v>13</v>
      </c>
      <c r="T63" s="23">
        <f>15-S63</f>
        <v>2</v>
      </c>
      <c r="U63" s="21">
        <v>2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1</v>
      </c>
      <c r="AB63" s="21">
        <v>0</v>
      </c>
      <c r="AC63" s="21">
        <v>0</v>
      </c>
      <c r="AD63" s="21">
        <v>0</v>
      </c>
      <c r="AE63" s="21">
        <v>0</v>
      </c>
      <c r="AF63" s="21">
        <f>S63/(S63+T63)</f>
        <v>0.8666666666666667</v>
      </c>
      <c r="AG63" s="21">
        <f>SUM(D64:Q64)/60</f>
        <v>17.449999999999999</v>
      </c>
      <c r="AH63" s="21">
        <f>R63+AG63</f>
        <v>17.449999999999999</v>
      </c>
      <c r="AI63" s="6"/>
      <c r="AJ63" s="6"/>
    </row>
    <row r="64" ht="14.25">
      <c r="A64" s="91"/>
      <c r="B64" s="92"/>
      <c r="C64" s="96"/>
      <c r="D64" s="93">
        <v>117</v>
      </c>
      <c r="E64" s="95">
        <v>10</v>
      </c>
      <c r="F64" s="95">
        <v>68</v>
      </c>
      <c r="G64" s="95">
        <v>17</v>
      </c>
      <c r="H64" s="95">
        <v>164</v>
      </c>
      <c r="I64" s="95">
        <v>92</v>
      </c>
      <c r="J64" s="95">
        <v>92</v>
      </c>
      <c r="K64" s="95">
        <v>87</v>
      </c>
      <c r="L64" s="95">
        <v>76</v>
      </c>
      <c r="M64" s="95">
        <v>45</v>
      </c>
      <c r="N64" s="95">
        <v>59</v>
      </c>
      <c r="O64" s="95">
        <v>24</v>
      </c>
      <c r="P64" s="95">
        <v>110</v>
      </c>
      <c r="Q64" s="94">
        <v>86</v>
      </c>
      <c r="R64" s="94"/>
      <c r="S64" s="93"/>
      <c r="T64" s="94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20"/>
      <c r="AG64" s="20"/>
      <c r="AH64" s="20"/>
      <c r="AI64" s="6"/>
      <c r="AJ64" s="6"/>
    </row>
    <row r="65" ht="14.25">
      <c r="A65" s="87">
        <v>45447.757638888892</v>
      </c>
      <c r="B65" s="88" t="s">
        <v>76</v>
      </c>
      <c r="C65" s="88">
        <v>2</v>
      </c>
      <c r="D65" s="11">
        <v>1</v>
      </c>
      <c r="E65" s="12">
        <v>1</v>
      </c>
      <c r="F65" s="12">
        <v>1</v>
      </c>
      <c r="G65" s="12">
        <v>0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3</v>
      </c>
      <c r="Q65" s="27"/>
      <c r="R65" s="21">
        <v>0</v>
      </c>
      <c r="S65" s="2">
        <f>SUM(D65:Q65)</f>
        <v>14</v>
      </c>
      <c r="T65" s="23">
        <f>15-S65</f>
        <v>1</v>
      </c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21">
        <f>S65/(S65+T65)</f>
        <v>0.93333333333333335</v>
      </c>
      <c r="AG65" s="21">
        <f>SUM(D66:Q66)/60</f>
        <v>27.833333333333332</v>
      </c>
      <c r="AH65" s="21">
        <f>R65+AG65</f>
        <v>27.833333333333332</v>
      </c>
      <c r="AI65" s="6"/>
      <c r="AJ65" s="6"/>
    </row>
    <row r="66" ht="14.25">
      <c r="A66" s="91"/>
      <c r="B66" s="92"/>
      <c r="C66" s="92"/>
      <c r="D66" s="93">
        <v>75</v>
      </c>
      <c r="E66" s="95">
        <v>258</v>
      </c>
      <c r="F66" s="95">
        <v>133</v>
      </c>
      <c r="G66" s="95">
        <v>135</v>
      </c>
      <c r="H66" s="95">
        <v>156</v>
      </c>
      <c r="I66" s="95">
        <v>127</v>
      </c>
      <c r="J66" s="95">
        <v>101</v>
      </c>
      <c r="K66" s="95">
        <v>77</v>
      </c>
      <c r="L66" s="95">
        <v>159</v>
      </c>
      <c r="M66" s="95">
        <v>15</v>
      </c>
      <c r="N66" s="95">
        <v>156</v>
      </c>
      <c r="O66" s="95">
        <v>126</v>
      </c>
      <c r="P66" s="95">
        <v>152</v>
      </c>
      <c r="Q66" s="94"/>
      <c r="R66" s="20"/>
      <c r="S66" s="93"/>
      <c r="T66" s="94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20"/>
      <c r="AG66" s="20"/>
      <c r="AH66" s="20"/>
      <c r="AI66" s="6"/>
      <c r="AJ66" s="6"/>
    </row>
    <row r="67" ht="14.25">
      <c r="A67" s="87">
        <v>45447.757638888892</v>
      </c>
      <c r="B67" s="88" t="s">
        <v>76</v>
      </c>
      <c r="C67" s="88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23">
        <v>2</v>
      </c>
      <c r="R67" s="21">
        <v>0</v>
      </c>
      <c r="S67" s="2">
        <f>SUM(D67:Q67)</f>
        <v>15</v>
      </c>
      <c r="T67" s="23">
        <f>15-S67</f>
        <v>0</v>
      </c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21">
        <f>S67/(S67+T67)</f>
        <v>1</v>
      </c>
      <c r="AG67" s="21">
        <f>SUM(D68:Q68)/60</f>
        <v>22.350000000000001</v>
      </c>
      <c r="AH67" s="21">
        <f>R67+AG67</f>
        <v>22.350000000000001</v>
      </c>
      <c r="AI67" s="6"/>
      <c r="AJ67" s="6"/>
    </row>
    <row r="68" ht="14.25">
      <c r="A68" s="91"/>
      <c r="B68" s="92"/>
      <c r="C68" s="96"/>
      <c r="D68" s="93">
        <v>107</v>
      </c>
      <c r="E68" s="95">
        <v>110</v>
      </c>
      <c r="F68" s="95">
        <v>40</v>
      </c>
      <c r="G68" s="95">
        <v>15</v>
      </c>
      <c r="H68" s="95">
        <v>163</v>
      </c>
      <c r="I68" s="95">
        <v>110</v>
      </c>
      <c r="J68" s="95">
        <v>110</v>
      </c>
      <c r="K68" s="95">
        <v>110</v>
      </c>
      <c r="L68" s="95">
        <v>88</v>
      </c>
      <c r="M68" s="95">
        <v>117</v>
      </c>
      <c r="N68" s="95">
        <v>15</v>
      </c>
      <c r="O68" s="95">
        <v>190</v>
      </c>
      <c r="P68" s="95">
        <v>56</v>
      </c>
      <c r="Q68" s="94">
        <v>110</v>
      </c>
      <c r="R68" s="94"/>
      <c r="S68" s="93"/>
      <c r="T68" s="94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20"/>
      <c r="AG68" s="20"/>
      <c r="AH68" s="20"/>
      <c r="AI68" s="6">
        <f>SUM(AH63:AH68)</f>
        <v>67.633333333333326</v>
      </c>
      <c r="AJ68" s="6">
        <f>AVERAGE(AF63:AF68)*30</f>
        <v>27.999999999999996</v>
      </c>
    </row>
    <row r="69" ht="14.25">
      <c r="A69" s="87">
        <v>45450.757638888892</v>
      </c>
      <c r="B69" s="88" t="s">
        <v>77</v>
      </c>
      <c r="C69" s="88">
        <v>1</v>
      </c>
      <c r="D69" s="93">
        <v>1</v>
      </c>
      <c r="E69" s="95">
        <v>1</v>
      </c>
      <c r="F69" s="95">
        <v>1</v>
      </c>
      <c r="G69" s="95">
        <v>1</v>
      </c>
      <c r="H69" s="95">
        <v>1</v>
      </c>
      <c r="I69" s="95">
        <v>1</v>
      </c>
      <c r="J69" s="95">
        <v>0</v>
      </c>
      <c r="K69" s="95">
        <v>1</v>
      </c>
      <c r="L69" s="95">
        <v>1</v>
      </c>
      <c r="M69" s="95">
        <v>1</v>
      </c>
      <c r="N69" s="95">
        <v>1</v>
      </c>
      <c r="O69" s="95">
        <v>1</v>
      </c>
      <c r="P69" s="95">
        <v>1</v>
      </c>
      <c r="Q69" s="94">
        <v>2</v>
      </c>
      <c r="R69" s="21">
        <v>0</v>
      </c>
      <c r="S69" s="2">
        <f>SUM(D69:Q69)</f>
        <v>14</v>
      </c>
      <c r="T69" s="23">
        <f>15-S69</f>
        <v>1</v>
      </c>
      <c r="U69" s="21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3</v>
      </c>
      <c r="AF69" s="21">
        <f>S69/(S69+T69)</f>
        <v>0.93333333333333335</v>
      </c>
      <c r="AG69" s="21">
        <f>SUM(D70:Q70)/60</f>
        <v>22.533333333333335</v>
      </c>
      <c r="AH69" s="21">
        <f>R69+AG69</f>
        <v>22.533333333333335</v>
      </c>
      <c r="AI69" s="6"/>
      <c r="AJ69" s="6"/>
    </row>
    <row r="70" ht="14.25">
      <c r="A70" s="91"/>
      <c r="B70" s="92"/>
      <c r="C70" s="92"/>
      <c r="D70" s="93">
        <v>59</v>
      </c>
      <c r="E70" s="95">
        <v>199</v>
      </c>
      <c r="F70" s="95">
        <v>78</v>
      </c>
      <c r="G70" s="95">
        <v>7</v>
      </c>
      <c r="H70" s="95">
        <v>79</v>
      </c>
      <c r="I70" s="95">
        <v>189</v>
      </c>
      <c r="J70" s="95">
        <v>25</v>
      </c>
      <c r="K70" s="95">
        <v>2</v>
      </c>
      <c r="L70" s="95">
        <v>9</v>
      </c>
      <c r="M70" s="95">
        <v>168</v>
      </c>
      <c r="N70" s="95">
        <v>226</v>
      </c>
      <c r="O70" s="95">
        <v>68</v>
      </c>
      <c r="P70" s="95">
        <v>44</v>
      </c>
      <c r="Q70" s="94">
        <v>199</v>
      </c>
      <c r="R70" s="20"/>
      <c r="S70" s="93"/>
      <c r="T70" s="94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20"/>
      <c r="AG70" s="20"/>
      <c r="AH70" s="20"/>
      <c r="AI70" s="6"/>
      <c r="AJ70" s="6"/>
    </row>
    <row r="71" ht="14.25">
      <c r="A71" s="87">
        <v>45450.757638888892</v>
      </c>
      <c r="B71" s="88" t="s">
        <v>77</v>
      </c>
      <c r="C71" s="88">
        <v>2</v>
      </c>
      <c r="D71" s="93">
        <v>1</v>
      </c>
      <c r="E71" s="95">
        <v>0</v>
      </c>
      <c r="F71" s="95">
        <v>1</v>
      </c>
      <c r="G71" s="95">
        <v>0</v>
      </c>
      <c r="H71" s="95">
        <v>1</v>
      </c>
      <c r="I71" s="95">
        <v>1</v>
      </c>
      <c r="J71" s="95">
        <v>1</v>
      </c>
      <c r="K71" s="95">
        <v>0</v>
      </c>
      <c r="L71" s="95">
        <v>1</v>
      </c>
      <c r="M71" s="95">
        <v>1</v>
      </c>
      <c r="N71" s="95">
        <v>1</v>
      </c>
      <c r="O71" s="95">
        <v>1</v>
      </c>
      <c r="P71" s="95">
        <v>1</v>
      </c>
      <c r="Q71" s="94">
        <v>2</v>
      </c>
      <c r="R71" s="21">
        <v>0</v>
      </c>
      <c r="S71" s="2">
        <f>SUM(D71:Q71)</f>
        <v>12</v>
      </c>
      <c r="T71" s="23">
        <f>15-S71</f>
        <v>3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21">
        <f>S71/(S71+T71)</f>
        <v>0.80000000000000004</v>
      </c>
      <c r="AG71" s="21">
        <f>SUM(D72:Q72)/60</f>
        <v>21.666666666666668</v>
      </c>
      <c r="AH71" s="21">
        <f>R71+AG71</f>
        <v>21.666666666666668</v>
      </c>
      <c r="AI71" s="6"/>
      <c r="AJ71" s="6"/>
    </row>
    <row r="72" ht="14.25">
      <c r="A72" s="91"/>
      <c r="B72" s="92"/>
      <c r="C72" s="92"/>
      <c r="D72" s="93">
        <v>125</v>
      </c>
      <c r="E72" s="95">
        <v>47</v>
      </c>
      <c r="F72" s="95">
        <v>40</v>
      </c>
      <c r="G72" s="95">
        <v>98</v>
      </c>
      <c r="H72" s="95">
        <v>136</v>
      </c>
      <c r="I72" s="95">
        <v>144</v>
      </c>
      <c r="J72" s="95">
        <v>79</v>
      </c>
      <c r="K72" s="95">
        <v>108</v>
      </c>
      <c r="L72" s="95">
        <v>83</v>
      </c>
      <c r="M72" s="95">
        <v>111</v>
      </c>
      <c r="N72" s="95">
        <v>1</v>
      </c>
      <c r="O72" s="95">
        <v>140</v>
      </c>
      <c r="P72" s="95">
        <v>42</v>
      </c>
      <c r="Q72" s="94">
        <v>146</v>
      </c>
      <c r="R72" s="20"/>
      <c r="S72" s="93"/>
      <c r="T72" s="94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20"/>
      <c r="AG72" s="20"/>
      <c r="AH72" s="20"/>
      <c r="AI72" s="6"/>
      <c r="AJ72" s="6"/>
    </row>
    <row r="73" ht="14.25">
      <c r="A73" s="87">
        <v>45450.757638888892</v>
      </c>
      <c r="B73" s="88" t="s">
        <v>77</v>
      </c>
      <c r="C73" s="88">
        <v>3</v>
      </c>
      <c r="D73" s="93">
        <v>1</v>
      </c>
      <c r="E73" s="95">
        <v>1</v>
      </c>
      <c r="F73" s="95">
        <v>1</v>
      </c>
      <c r="G73" s="95">
        <v>1</v>
      </c>
      <c r="H73" s="95">
        <v>1</v>
      </c>
      <c r="I73" s="95">
        <v>1</v>
      </c>
      <c r="J73" s="95">
        <v>1</v>
      </c>
      <c r="K73" s="95">
        <v>1</v>
      </c>
      <c r="L73" s="95">
        <v>1</v>
      </c>
      <c r="M73" s="95">
        <v>1</v>
      </c>
      <c r="N73" s="95">
        <v>1</v>
      </c>
      <c r="O73" s="95">
        <v>1</v>
      </c>
      <c r="P73" s="95">
        <v>1</v>
      </c>
      <c r="Q73" s="94">
        <v>2</v>
      </c>
      <c r="R73" s="21">
        <v>0</v>
      </c>
      <c r="S73" s="2">
        <f>SUM(D73:Q73)</f>
        <v>15</v>
      </c>
      <c r="T73" s="23">
        <f>15-S73</f>
        <v>0</v>
      </c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21">
        <f>S73/(S73+T73)</f>
        <v>1</v>
      </c>
      <c r="AG73" s="21">
        <f>SUM(D74:Q74)/60</f>
        <v>25.733333333333334</v>
      </c>
      <c r="AH73" s="21">
        <f>R73+AG73</f>
        <v>25.733333333333334</v>
      </c>
      <c r="AI73" s="6"/>
      <c r="AJ73" s="6"/>
    </row>
    <row r="74" ht="14.25">
      <c r="A74" s="91"/>
      <c r="B74" s="92"/>
      <c r="C74" s="92"/>
      <c r="D74" s="93">
        <v>78</v>
      </c>
      <c r="E74" s="95">
        <v>128</v>
      </c>
      <c r="F74" s="95">
        <v>255</v>
      </c>
      <c r="G74" s="95">
        <v>47</v>
      </c>
      <c r="H74" s="95">
        <v>86</v>
      </c>
      <c r="I74" s="95">
        <v>202</v>
      </c>
      <c r="J74" s="95">
        <v>87</v>
      </c>
      <c r="K74" s="95">
        <v>150</v>
      </c>
      <c r="L74" s="95">
        <v>70</v>
      </c>
      <c r="M74" s="95">
        <v>71</v>
      </c>
      <c r="N74" s="95">
        <v>53</v>
      </c>
      <c r="O74" s="95">
        <v>165</v>
      </c>
      <c r="P74" s="95">
        <v>65</v>
      </c>
      <c r="Q74" s="94">
        <v>87</v>
      </c>
      <c r="R74" s="20"/>
      <c r="S74" s="93"/>
      <c r="T74" s="94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20"/>
      <c r="AG74" s="20"/>
      <c r="AH74" s="20"/>
      <c r="AI74" s="6">
        <f>SUM(AH69:AH74)</f>
        <v>69.933333333333337</v>
      </c>
      <c r="AJ74" s="6">
        <f>AVERAGE(AF69:AF74)*30</f>
        <v>27.333333333333332</v>
      </c>
    </row>
    <row r="75" ht="14.25">
      <c r="A75" s="87">
        <v>45455.757638888892</v>
      </c>
      <c r="B75" s="88" t="s">
        <v>78</v>
      </c>
      <c r="C75" s="88">
        <v>1</v>
      </c>
      <c r="D75" s="93">
        <v>1</v>
      </c>
      <c r="E75" s="95">
        <v>0</v>
      </c>
      <c r="F75" s="95">
        <v>1</v>
      </c>
      <c r="G75" s="95">
        <v>1</v>
      </c>
      <c r="H75" s="95">
        <v>1</v>
      </c>
      <c r="I75" s="95">
        <v>1</v>
      </c>
      <c r="J75" s="95">
        <v>0</v>
      </c>
      <c r="K75" s="95">
        <v>1</v>
      </c>
      <c r="L75" s="95">
        <v>0</v>
      </c>
      <c r="M75" s="95">
        <v>1</v>
      </c>
      <c r="N75" s="95">
        <v>1</v>
      </c>
      <c r="O75" s="95">
        <v>1</v>
      </c>
      <c r="P75" s="95">
        <v>1</v>
      </c>
      <c r="Q75" s="94">
        <v>2</v>
      </c>
      <c r="R75" s="21">
        <v>0</v>
      </c>
      <c r="S75" s="2">
        <f>SUM(D75:Q75)</f>
        <v>12</v>
      </c>
      <c r="T75" s="23">
        <f>15-S75</f>
        <v>3</v>
      </c>
      <c r="U75" s="21">
        <v>1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1</v>
      </c>
      <c r="AB75" s="21">
        <v>0</v>
      </c>
      <c r="AC75" s="21">
        <v>0</v>
      </c>
      <c r="AD75" s="21">
        <v>1</v>
      </c>
      <c r="AE75" s="21">
        <v>2</v>
      </c>
      <c r="AF75" s="21">
        <f>S75/(S75+T75)</f>
        <v>0.80000000000000004</v>
      </c>
      <c r="AG75" s="21">
        <f>SUM(D76:Q76)/60</f>
        <v>34.25</v>
      </c>
      <c r="AH75" s="21">
        <f>R75+AG75</f>
        <v>34.25</v>
      </c>
      <c r="AI75" s="6"/>
      <c r="AJ75" s="6"/>
    </row>
    <row r="76" ht="14.25">
      <c r="A76" s="91"/>
      <c r="B76" s="92"/>
      <c r="C76" s="92"/>
      <c r="D76" s="93">
        <v>335</v>
      </c>
      <c r="E76" s="95">
        <v>133</v>
      </c>
      <c r="F76" s="95">
        <v>190</v>
      </c>
      <c r="G76" s="95">
        <v>7</v>
      </c>
      <c r="H76" s="95">
        <v>112</v>
      </c>
      <c r="I76" s="95">
        <v>261</v>
      </c>
      <c r="J76" s="95">
        <v>176</v>
      </c>
      <c r="K76" s="95">
        <v>12</v>
      </c>
      <c r="L76" s="95">
        <v>237</v>
      </c>
      <c r="M76" s="95">
        <v>166</v>
      </c>
      <c r="N76" s="95">
        <v>9</v>
      </c>
      <c r="O76" s="95">
        <v>202</v>
      </c>
      <c r="P76" s="95">
        <v>63</v>
      </c>
      <c r="Q76" s="94">
        <v>152</v>
      </c>
      <c r="R76" s="20"/>
      <c r="S76" s="93"/>
      <c r="T76" s="94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20"/>
      <c r="AG76" s="20"/>
      <c r="AH76" s="20"/>
      <c r="AI76" s="6"/>
      <c r="AJ76" s="6"/>
    </row>
    <row r="77" ht="14.25">
      <c r="A77" s="87">
        <v>45455.757638888892</v>
      </c>
      <c r="B77" s="88" t="s">
        <v>78</v>
      </c>
      <c r="C77" s="88">
        <v>2</v>
      </c>
      <c r="D77" s="93">
        <v>1</v>
      </c>
      <c r="E77" s="95">
        <v>1</v>
      </c>
      <c r="F77" s="95">
        <v>1</v>
      </c>
      <c r="G77" s="95">
        <v>1</v>
      </c>
      <c r="H77" s="95">
        <v>1</v>
      </c>
      <c r="I77" s="95">
        <v>1</v>
      </c>
      <c r="J77" s="95">
        <v>1</v>
      </c>
      <c r="K77" s="95">
        <v>1</v>
      </c>
      <c r="L77" s="95">
        <v>1</v>
      </c>
      <c r="M77" s="95">
        <v>1</v>
      </c>
      <c r="N77" s="95">
        <v>1</v>
      </c>
      <c r="O77" s="95">
        <v>1</v>
      </c>
      <c r="P77" s="95">
        <v>1</v>
      </c>
      <c r="Q77" s="94">
        <v>0</v>
      </c>
      <c r="R77" s="21">
        <v>0</v>
      </c>
      <c r="S77" s="2">
        <f>SUM(D77:Q77)</f>
        <v>13</v>
      </c>
      <c r="T77" s="23">
        <f>15-S77</f>
        <v>2</v>
      </c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21">
        <f>S77/(S77+T77)</f>
        <v>0.8666666666666667</v>
      </c>
      <c r="AG77" s="21">
        <f>SUM(D78:Q78)/60</f>
        <v>22.550000000000001</v>
      </c>
      <c r="AH77" s="21">
        <f>R77+AG77</f>
        <v>22.550000000000001</v>
      </c>
      <c r="AI77" s="6"/>
      <c r="AJ77" s="6"/>
    </row>
    <row r="78" ht="14.25">
      <c r="A78" s="91"/>
      <c r="B78" s="92"/>
      <c r="C78" s="92"/>
      <c r="D78" s="93">
        <v>140</v>
      </c>
      <c r="E78" s="95">
        <v>95</v>
      </c>
      <c r="F78" s="95">
        <v>141</v>
      </c>
      <c r="G78" s="95">
        <v>93</v>
      </c>
      <c r="H78" s="95">
        <v>110</v>
      </c>
      <c r="I78" s="95">
        <v>31</v>
      </c>
      <c r="J78" s="95">
        <v>84</v>
      </c>
      <c r="K78" s="95">
        <v>98</v>
      </c>
      <c r="L78" s="95">
        <v>145</v>
      </c>
      <c r="M78" s="95">
        <v>8</v>
      </c>
      <c r="N78" s="95">
        <v>239</v>
      </c>
      <c r="O78" s="95">
        <v>21</v>
      </c>
      <c r="P78" s="95">
        <v>58</v>
      </c>
      <c r="Q78" s="94">
        <v>90</v>
      </c>
      <c r="R78" s="20"/>
      <c r="S78" s="93"/>
      <c r="T78" s="94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20"/>
      <c r="AG78" s="20"/>
      <c r="AH78" s="20"/>
      <c r="AI78" s="6"/>
      <c r="AJ78" s="6"/>
    </row>
    <row r="79" ht="14.25">
      <c r="A79" s="87">
        <v>45455.757638888892</v>
      </c>
      <c r="B79" s="88" t="s">
        <v>78</v>
      </c>
      <c r="C79" s="88">
        <v>3</v>
      </c>
      <c r="D79" s="93">
        <v>1</v>
      </c>
      <c r="E79" s="95">
        <v>1</v>
      </c>
      <c r="F79" s="95">
        <v>1</v>
      </c>
      <c r="G79" s="95">
        <v>1</v>
      </c>
      <c r="H79" s="95">
        <v>0</v>
      </c>
      <c r="I79" s="95">
        <v>1</v>
      </c>
      <c r="J79" s="95">
        <v>1</v>
      </c>
      <c r="K79" s="95">
        <v>1</v>
      </c>
      <c r="L79" s="95">
        <v>1</v>
      </c>
      <c r="M79" s="95">
        <v>1</v>
      </c>
      <c r="N79" s="95">
        <v>1</v>
      </c>
      <c r="O79" s="95">
        <v>1</v>
      </c>
      <c r="P79" s="95">
        <v>3</v>
      </c>
      <c r="Q79" s="94"/>
      <c r="R79" s="21">
        <v>0</v>
      </c>
      <c r="S79" s="2">
        <f>SUM(D79:Q79)</f>
        <v>14</v>
      </c>
      <c r="T79" s="23">
        <f>15-S79</f>
        <v>1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21">
        <f>S79/(S79+T79)</f>
        <v>0.93333333333333335</v>
      </c>
      <c r="AG79" s="21">
        <f>SUM(D80:Q80)/60</f>
        <v>25.666666666666668</v>
      </c>
      <c r="AH79" s="21">
        <f>R79+AG79</f>
        <v>25.666666666666668</v>
      </c>
      <c r="AI79" s="6"/>
      <c r="AJ79" s="6"/>
    </row>
    <row r="80" ht="14.25">
      <c r="A80" s="91"/>
      <c r="B80" s="92"/>
      <c r="C80" s="92"/>
      <c r="D80" s="93">
        <v>75</v>
      </c>
      <c r="E80" s="95">
        <v>170</v>
      </c>
      <c r="F80" s="95">
        <v>148</v>
      </c>
      <c r="G80" s="95">
        <v>81</v>
      </c>
      <c r="H80" s="95">
        <v>131</v>
      </c>
      <c r="I80" s="95">
        <v>97</v>
      </c>
      <c r="J80" s="95">
        <v>77</v>
      </c>
      <c r="K80" s="95">
        <v>91</v>
      </c>
      <c r="L80" s="95">
        <v>175</v>
      </c>
      <c r="M80" s="95">
        <v>49</v>
      </c>
      <c r="N80" s="95">
        <v>230</v>
      </c>
      <c r="O80" s="95">
        <v>65</v>
      </c>
      <c r="P80" s="95">
        <v>151</v>
      </c>
      <c r="Q80" s="94"/>
      <c r="R80" s="20"/>
      <c r="S80" s="93"/>
      <c r="T80" s="94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20"/>
      <c r="AG80" s="20"/>
      <c r="AH80" s="20"/>
      <c r="AI80" s="6">
        <f>SUM(AH75:AH80)</f>
        <v>82.466666666666669</v>
      </c>
      <c r="AJ80" s="6">
        <f>AVERAGE(AF75:AF80)*30</f>
        <v>26</v>
      </c>
    </row>
    <row r="81" ht="14.25">
      <c r="A81" s="87">
        <v>45456.757638888892</v>
      </c>
      <c r="B81" s="88" t="s">
        <v>79</v>
      </c>
      <c r="C81" s="88">
        <v>1</v>
      </c>
      <c r="D81" s="93">
        <v>1</v>
      </c>
      <c r="E81" s="95">
        <v>0</v>
      </c>
      <c r="F81" s="95">
        <v>1</v>
      </c>
      <c r="G81" s="95">
        <v>1</v>
      </c>
      <c r="H81" s="95">
        <v>1</v>
      </c>
      <c r="I81" s="95">
        <v>1</v>
      </c>
      <c r="J81" s="95">
        <v>1</v>
      </c>
      <c r="K81" s="95">
        <v>1</v>
      </c>
      <c r="L81" s="95">
        <v>1</v>
      </c>
      <c r="M81" s="95">
        <v>1</v>
      </c>
      <c r="N81" s="95">
        <v>1</v>
      </c>
      <c r="O81" s="95">
        <v>1</v>
      </c>
      <c r="P81" s="95">
        <v>1</v>
      </c>
      <c r="Q81" s="94">
        <v>2</v>
      </c>
      <c r="R81" s="21">
        <v>0</v>
      </c>
      <c r="S81" s="2">
        <f>SUM(D81:Q81)</f>
        <v>14</v>
      </c>
      <c r="T81" s="23">
        <f>15-S81</f>
        <v>1</v>
      </c>
      <c r="U81" s="21">
        <v>4</v>
      </c>
      <c r="V81" s="21">
        <v>0</v>
      </c>
      <c r="W81" s="21">
        <v>1</v>
      </c>
      <c r="X81" s="21">
        <v>0</v>
      </c>
      <c r="Y81" s="21">
        <v>1</v>
      </c>
      <c r="Z81" s="21">
        <v>0</v>
      </c>
      <c r="AA81" s="21">
        <v>1</v>
      </c>
      <c r="AB81" s="21">
        <v>0</v>
      </c>
      <c r="AC81" s="21">
        <v>0</v>
      </c>
      <c r="AD81" s="21">
        <v>1</v>
      </c>
      <c r="AE81" s="21">
        <v>0</v>
      </c>
      <c r="AF81" s="21">
        <f>S81/(S81+T81)</f>
        <v>0.93333333333333335</v>
      </c>
      <c r="AG81" s="21">
        <f>SUM(D82:Q82)/60</f>
        <v>31.649999999999999</v>
      </c>
      <c r="AH81" s="21">
        <f>R81+AG81</f>
        <v>31.649999999999999</v>
      </c>
      <c r="AI81" s="6"/>
      <c r="AJ81" s="6"/>
    </row>
    <row r="82" ht="14.25">
      <c r="A82" s="91"/>
      <c r="B82" s="92"/>
      <c r="C82" s="92"/>
      <c r="D82" s="93">
        <v>140</v>
      </c>
      <c r="E82" s="95">
        <v>332</v>
      </c>
      <c r="F82" s="95">
        <v>18</v>
      </c>
      <c r="G82" s="95">
        <v>61</v>
      </c>
      <c r="H82" s="95">
        <v>9</v>
      </c>
      <c r="I82" s="95">
        <v>133</v>
      </c>
      <c r="J82" s="95">
        <v>157</v>
      </c>
      <c r="K82" s="95">
        <v>221</v>
      </c>
      <c r="L82" s="95">
        <v>32</v>
      </c>
      <c r="M82" s="95">
        <v>191</v>
      </c>
      <c r="N82" s="95">
        <v>187</v>
      </c>
      <c r="O82" s="95">
        <v>132</v>
      </c>
      <c r="P82" s="95">
        <v>82</v>
      </c>
      <c r="Q82" s="94">
        <v>204</v>
      </c>
      <c r="R82" s="20"/>
      <c r="S82" s="93"/>
      <c r="T82" s="94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20"/>
      <c r="AG82" s="20"/>
      <c r="AH82" s="20"/>
      <c r="AI82" s="6"/>
      <c r="AJ82" s="6"/>
    </row>
    <row r="83" ht="14.25">
      <c r="A83" s="87">
        <v>45456.757638888892</v>
      </c>
      <c r="B83" s="88" t="s">
        <v>79</v>
      </c>
      <c r="C83" s="88">
        <v>2</v>
      </c>
      <c r="D83" s="93">
        <v>0</v>
      </c>
      <c r="E83" s="95">
        <v>1</v>
      </c>
      <c r="F83" s="95">
        <v>1</v>
      </c>
      <c r="G83" s="95">
        <v>1</v>
      </c>
      <c r="H83" s="95">
        <v>0</v>
      </c>
      <c r="I83" s="95">
        <v>1</v>
      </c>
      <c r="J83" s="95">
        <v>1</v>
      </c>
      <c r="K83" s="95">
        <v>1</v>
      </c>
      <c r="L83" s="95">
        <v>1</v>
      </c>
      <c r="M83" s="95">
        <v>0</v>
      </c>
      <c r="N83" s="95">
        <v>1</v>
      </c>
      <c r="O83" s="95">
        <v>1</v>
      </c>
      <c r="P83" s="95">
        <v>1</v>
      </c>
      <c r="Q83" s="94">
        <v>2</v>
      </c>
      <c r="R83" s="21">
        <v>0</v>
      </c>
      <c r="S83" s="2">
        <f>SUM(D83:Q83)</f>
        <v>12</v>
      </c>
      <c r="T83" s="23">
        <f>15-S83</f>
        <v>3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21">
        <f>S83/(S83+T83)</f>
        <v>0.80000000000000004</v>
      </c>
      <c r="AG83" s="21">
        <f>SUM(D84:Q84)/60</f>
        <v>31.133333333333333</v>
      </c>
      <c r="AH83" s="21">
        <f>R83+AG83</f>
        <v>31.133333333333333</v>
      </c>
      <c r="AI83" s="6"/>
      <c r="AJ83" s="6"/>
    </row>
    <row r="84" ht="14.25">
      <c r="A84" s="91"/>
      <c r="B84" s="92"/>
      <c r="C84" s="92"/>
      <c r="D84" s="93">
        <v>163</v>
      </c>
      <c r="E84" s="95">
        <v>266</v>
      </c>
      <c r="F84" s="95">
        <v>106</v>
      </c>
      <c r="G84" s="95">
        <v>287</v>
      </c>
      <c r="H84" s="95">
        <v>138</v>
      </c>
      <c r="I84" s="95">
        <v>116</v>
      </c>
      <c r="J84" s="95">
        <v>179</v>
      </c>
      <c r="K84" s="95">
        <v>14</v>
      </c>
      <c r="L84" s="95">
        <v>110</v>
      </c>
      <c r="M84" s="95">
        <v>148</v>
      </c>
      <c r="N84" s="95">
        <v>77</v>
      </c>
      <c r="O84" s="95">
        <v>2</v>
      </c>
      <c r="P84" s="95">
        <v>54</v>
      </c>
      <c r="Q84" s="94">
        <v>208</v>
      </c>
      <c r="R84" s="20"/>
      <c r="S84" s="93"/>
      <c r="T84" s="94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20"/>
      <c r="AG84" s="20"/>
      <c r="AH84" s="20"/>
      <c r="AI84" s="6"/>
      <c r="AJ84" s="6"/>
    </row>
    <row r="85" ht="14.25">
      <c r="A85" s="87">
        <v>45456.757638888892</v>
      </c>
      <c r="B85" s="88" t="s">
        <v>79</v>
      </c>
      <c r="C85" s="88">
        <v>3</v>
      </c>
      <c r="D85" s="93">
        <v>1</v>
      </c>
      <c r="E85" s="95">
        <v>0</v>
      </c>
      <c r="F85" s="95">
        <v>0</v>
      </c>
      <c r="G85" s="95">
        <v>1</v>
      </c>
      <c r="H85" s="95">
        <v>1</v>
      </c>
      <c r="I85" s="95">
        <v>1</v>
      </c>
      <c r="J85" s="95">
        <v>1</v>
      </c>
      <c r="K85" s="95">
        <v>1</v>
      </c>
      <c r="L85" s="95">
        <v>1</v>
      </c>
      <c r="M85" s="95">
        <v>1</v>
      </c>
      <c r="N85" s="95">
        <v>1</v>
      </c>
      <c r="O85" s="95">
        <v>0</v>
      </c>
      <c r="P85" s="95">
        <v>1</v>
      </c>
      <c r="Q85" s="94">
        <v>1</v>
      </c>
      <c r="R85" s="21">
        <v>0</v>
      </c>
      <c r="S85" s="2">
        <f>SUM(D85:Q85)</f>
        <v>11</v>
      </c>
      <c r="T85" s="23">
        <f>15-S85</f>
        <v>4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21">
        <f>S85/(S85+T85)</f>
        <v>0.73333333333333328</v>
      </c>
      <c r="AG85" s="21">
        <f>SUM(D86:Q86)/60</f>
        <v>27.899999999999999</v>
      </c>
      <c r="AH85" s="21">
        <f>R85+AG85</f>
        <v>27.899999999999999</v>
      </c>
      <c r="AI85" s="6"/>
      <c r="AJ85" s="6"/>
    </row>
    <row r="86" ht="14.25">
      <c r="A86" s="91"/>
      <c r="B86" s="92"/>
      <c r="C86" s="92"/>
      <c r="D86" s="93">
        <v>76</v>
      </c>
      <c r="E86" s="95">
        <v>171</v>
      </c>
      <c r="F86" s="95">
        <v>174</v>
      </c>
      <c r="G86" s="95">
        <v>46</v>
      </c>
      <c r="H86" s="95">
        <v>215</v>
      </c>
      <c r="I86" s="95">
        <v>105</v>
      </c>
      <c r="J86" s="95">
        <v>80</v>
      </c>
      <c r="K86" s="95">
        <v>35</v>
      </c>
      <c r="L86" s="95">
        <v>133</v>
      </c>
      <c r="M86" s="95">
        <v>28</v>
      </c>
      <c r="N86" s="95">
        <v>74</v>
      </c>
      <c r="O86" s="95">
        <v>80</v>
      </c>
      <c r="P86" s="95">
        <v>90</v>
      </c>
      <c r="Q86" s="94">
        <v>367</v>
      </c>
      <c r="R86" s="20"/>
      <c r="S86" s="93"/>
      <c r="T86" s="94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20"/>
      <c r="AG86" s="20"/>
      <c r="AH86" s="20"/>
      <c r="AI86" s="6">
        <f>SUM(AH81:AH86)</f>
        <v>90.683333333333337</v>
      </c>
      <c r="AJ86" s="6">
        <f>AVERAGE(AF81:AF86)*30</f>
        <v>24.666666666666668</v>
      </c>
    </row>
    <row r="87" ht="14.25">
      <c r="A87" s="87">
        <v>45460.757638888892</v>
      </c>
      <c r="B87" s="88" t="s">
        <v>80</v>
      </c>
      <c r="C87" s="88">
        <v>1</v>
      </c>
      <c r="D87" s="93">
        <v>1</v>
      </c>
      <c r="E87" s="95">
        <v>1</v>
      </c>
      <c r="F87" s="95">
        <v>1</v>
      </c>
      <c r="G87" s="95">
        <v>1</v>
      </c>
      <c r="H87" s="95">
        <v>0</v>
      </c>
      <c r="I87" s="95">
        <v>1</v>
      </c>
      <c r="J87" s="95">
        <v>1</v>
      </c>
      <c r="K87" s="95">
        <v>1</v>
      </c>
      <c r="L87" s="95">
        <v>1</v>
      </c>
      <c r="M87" s="95">
        <v>1</v>
      </c>
      <c r="N87" s="95">
        <v>1</v>
      </c>
      <c r="O87" s="95">
        <v>1</v>
      </c>
      <c r="P87" s="95">
        <v>1</v>
      </c>
      <c r="Q87" s="94">
        <v>2</v>
      </c>
      <c r="R87" s="21">
        <v>0</v>
      </c>
      <c r="S87" s="2">
        <f>SUM(D87:Q87)</f>
        <v>14</v>
      </c>
      <c r="T87" s="23">
        <f>15-S87</f>
        <v>1</v>
      </c>
      <c r="U87" s="21">
        <v>3</v>
      </c>
      <c r="V87" s="21">
        <v>0</v>
      </c>
      <c r="W87" s="21">
        <v>0</v>
      </c>
      <c r="X87" s="21">
        <v>1</v>
      </c>
      <c r="Y87" s="21">
        <v>0</v>
      </c>
      <c r="Z87" s="21">
        <v>0</v>
      </c>
      <c r="AA87" s="21">
        <v>0</v>
      </c>
      <c r="AB87" s="21">
        <v>0</v>
      </c>
      <c r="AC87" s="21">
        <v>1</v>
      </c>
      <c r="AD87" s="21">
        <v>0</v>
      </c>
      <c r="AE87" s="21">
        <v>0</v>
      </c>
      <c r="AF87" s="21">
        <f>S87/(S87+T87)</f>
        <v>0.93333333333333335</v>
      </c>
      <c r="AG87" s="21">
        <f>SUM(D88:Q88)/60</f>
        <v>24.866666666666667</v>
      </c>
      <c r="AH87" s="21">
        <f>R87+AG87</f>
        <v>24.866666666666667</v>
      </c>
      <c r="AI87" s="6"/>
      <c r="AJ87" s="6"/>
    </row>
    <row r="88" ht="14.25">
      <c r="A88" s="91"/>
      <c r="B88" s="92"/>
      <c r="C88" s="92"/>
      <c r="D88" s="93">
        <v>252</v>
      </c>
      <c r="E88" s="95">
        <v>18</v>
      </c>
      <c r="F88" s="95">
        <v>34</v>
      </c>
      <c r="G88" s="95">
        <v>158</v>
      </c>
      <c r="H88" s="95">
        <v>84</v>
      </c>
      <c r="I88" s="95">
        <v>47</v>
      </c>
      <c r="J88" s="95">
        <v>189</v>
      </c>
      <c r="K88" s="95">
        <v>174</v>
      </c>
      <c r="L88" s="95">
        <v>64</v>
      </c>
      <c r="M88" s="95">
        <v>45</v>
      </c>
      <c r="N88" s="95">
        <v>158</v>
      </c>
      <c r="O88" s="95">
        <v>16</v>
      </c>
      <c r="P88" s="95">
        <v>141</v>
      </c>
      <c r="Q88" s="94">
        <v>112</v>
      </c>
      <c r="R88" s="20"/>
      <c r="S88" s="93"/>
      <c r="T88" s="94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20"/>
      <c r="AG88" s="20"/>
      <c r="AH88" s="20"/>
      <c r="AI88" s="6"/>
      <c r="AJ88" s="6"/>
    </row>
    <row r="89" ht="14.25">
      <c r="A89" s="87">
        <v>45460.757638888892</v>
      </c>
      <c r="B89" s="88" t="s">
        <v>80</v>
      </c>
      <c r="C89" s="88">
        <v>2</v>
      </c>
      <c r="D89" s="93">
        <v>1</v>
      </c>
      <c r="E89" s="95">
        <v>1</v>
      </c>
      <c r="F89" s="95">
        <v>1</v>
      </c>
      <c r="G89" s="95">
        <v>1</v>
      </c>
      <c r="H89" s="95">
        <v>1</v>
      </c>
      <c r="I89" s="95">
        <v>1</v>
      </c>
      <c r="J89" s="95">
        <v>1</v>
      </c>
      <c r="K89" s="95">
        <v>1</v>
      </c>
      <c r="L89" s="95">
        <v>1</v>
      </c>
      <c r="M89" s="95">
        <v>1</v>
      </c>
      <c r="N89" s="95">
        <v>1</v>
      </c>
      <c r="O89" s="95">
        <v>0</v>
      </c>
      <c r="P89" s="95">
        <v>0</v>
      </c>
      <c r="Q89" s="94">
        <v>2</v>
      </c>
      <c r="R89" s="21">
        <v>0</v>
      </c>
      <c r="S89" s="2">
        <f>SUM(D89:Q89)</f>
        <v>13</v>
      </c>
      <c r="T89" s="23">
        <f>15-S89</f>
        <v>2</v>
      </c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21">
        <f>S89/(S89+T89)</f>
        <v>0.8666666666666667</v>
      </c>
      <c r="AG89" s="21">
        <f>SUM(D90:Q90)/60</f>
        <v>22.666666666666668</v>
      </c>
      <c r="AH89" s="21">
        <f>R89+AG89</f>
        <v>22.666666666666668</v>
      </c>
      <c r="AI89" s="6"/>
      <c r="AJ89" s="6"/>
    </row>
    <row r="90" ht="14.25">
      <c r="A90" s="91"/>
      <c r="B90" s="92"/>
      <c r="C90" s="92"/>
      <c r="D90" s="93">
        <v>176</v>
      </c>
      <c r="E90" s="95">
        <v>51</v>
      </c>
      <c r="F90" s="95">
        <v>68</v>
      </c>
      <c r="G90" s="95">
        <v>33</v>
      </c>
      <c r="H90" s="95">
        <v>164</v>
      </c>
      <c r="I90" s="95">
        <v>18</v>
      </c>
      <c r="J90" s="95">
        <v>117</v>
      </c>
      <c r="K90" s="95">
        <v>29</v>
      </c>
      <c r="L90" s="95">
        <v>176</v>
      </c>
      <c r="M90" s="95">
        <v>74</v>
      </c>
      <c r="N90" s="95">
        <v>34</v>
      </c>
      <c r="O90" s="95">
        <v>164</v>
      </c>
      <c r="P90" s="95">
        <v>65</v>
      </c>
      <c r="Q90" s="94">
        <v>191</v>
      </c>
      <c r="R90" s="20"/>
      <c r="S90" s="93"/>
      <c r="T90" s="94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20"/>
      <c r="AG90" s="20"/>
      <c r="AH90" s="20"/>
      <c r="AI90" s="6"/>
      <c r="AJ90" s="6"/>
    </row>
    <row r="91" ht="14.25">
      <c r="A91" s="87">
        <v>45460.757638888892</v>
      </c>
      <c r="B91" s="88" t="s">
        <v>80</v>
      </c>
      <c r="C91" s="88">
        <v>3</v>
      </c>
      <c r="D91" s="93">
        <v>1</v>
      </c>
      <c r="E91" s="95">
        <v>1</v>
      </c>
      <c r="F91" s="95">
        <v>1</v>
      </c>
      <c r="G91" s="95">
        <v>0</v>
      </c>
      <c r="H91" s="95">
        <v>1</v>
      </c>
      <c r="I91" s="95">
        <v>1</v>
      </c>
      <c r="J91" s="95">
        <v>1</v>
      </c>
      <c r="K91" s="95">
        <v>1</v>
      </c>
      <c r="L91" s="95">
        <v>0</v>
      </c>
      <c r="M91" s="95">
        <v>1</v>
      </c>
      <c r="N91" s="95">
        <v>1</v>
      </c>
      <c r="O91" s="95">
        <v>1</v>
      </c>
      <c r="P91" s="95">
        <v>1</v>
      </c>
      <c r="Q91" s="94">
        <v>2</v>
      </c>
      <c r="R91" s="21">
        <v>0</v>
      </c>
      <c r="S91" s="2">
        <f>SUM(D91:Q91)</f>
        <v>13</v>
      </c>
      <c r="T91" s="23">
        <f>15-S91</f>
        <v>2</v>
      </c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21">
        <f>S91/(S91+T91)</f>
        <v>0.8666666666666667</v>
      </c>
      <c r="AG91" s="21">
        <f>SUM(D92:Q92)/60</f>
        <v>24.850000000000001</v>
      </c>
      <c r="AH91" s="21">
        <f>R91+AG91</f>
        <v>24.850000000000001</v>
      </c>
      <c r="AI91" s="6"/>
      <c r="AJ91" s="6"/>
    </row>
    <row r="92" ht="14.25">
      <c r="A92" s="91"/>
      <c r="B92" s="92"/>
      <c r="C92" s="92"/>
      <c r="D92" s="93">
        <v>177</v>
      </c>
      <c r="E92" s="95">
        <v>145</v>
      </c>
      <c r="F92" s="95">
        <v>96</v>
      </c>
      <c r="G92" s="95">
        <v>162</v>
      </c>
      <c r="H92" s="95">
        <v>15</v>
      </c>
      <c r="I92" s="95">
        <v>134</v>
      </c>
      <c r="J92" s="95">
        <v>230</v>
      </c>
      <c r="K92" s="95">
        <v>23</v>
      </c>
      <c r="L92" s="95">
        <v>249</v>
      </c>
      <c r="M92" s="95">
        <v>10</v>
      </c>
      <c r="N92" s="95">
        <v>46</v>
      </c>
      <c r="O92" s="95">
        <v>50</v>
      </c>
      <c r="P92" s="95">
        <v>68</v>
      </c>
      <c r="Q92" s="94">
        <v>86</v>
      </c>
      <c r="R92" s="20"/>
      <c r="S92" s="93"/>
      <c r="T92" s="94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20"/>
      <c r="AG92" s="20"/>
      <c r="AH92" s="20"/>
      <c r="AI92" s="6">
        <f>SUM(AH87:AH92)</f>
        <v>72.383333333333326</v>
      </c>
      <c r="AJ92" s="6">
        <f>AVERAGE(AF87:AF92)*30</f>
        <v>26.666666666666668</v>
      </c>
    </row>
    <row r="93" ht="14.25">
      <c r="A93" s="87">
        <v>45461.882638888892</v>
      </c>
      <c r="B93" s="88" t="s">
        <v>81</v>
      </c>
      <c r="C93" s="88">
        <v>1</v>
      </c>
      <c r="D93" s="93">
        <v>0</v>
      </c>
      <c r="E93" s="95">
        <v>1</v>
      </c>
      <c r="F93" s="95">
        <v>1</v>
      </c>
      <c r="G93" s="95">
        <v>1</v>
      </c>
      <c r="H93" s="95">
        <v>1</v>
      </c>
      <c r="I93" s="95">
        <v>1</v>
      </c>
      <c r="J93" s="95">
        <v>1</v>
      </c>
      <c r="K93" s="95">
        <v>1</v>
      </c>
      <c r="L93" s="95">
        <v>1</v>
      </c>
      <c r="M93" s="95">
        <v>1</v>
      </c>
      <c r="N93" s="95">
        <v>1</v>
      </c>
      <c r="O93" s="95">
        <v>1</v>
      </c>
      <c r="P93" s="95">
        <v>0</v>
      </c>
      <c r="Q93" s="94">
        <v>1</v>
      </c>
      <c r="R93" s="21">
        <v>0</v>
      </c>
      <c r="S93" s="2">
        <f>SUM(D93:Q93)</f>
        <v>12</v>
      </c>
      <c r="T93" s="23">
        <f>15-S93</f>
        <v>3</v>
      </c>
      <c r="U93" s="21">
        <v>3</v>
      </c>
      <c r="V93" s="21">
        <v>0</v>
      </c>
      <c r="W93" s="21">
        <v>0</v>
      </c>
      <c r="X93" s="21">
        <v>1</v>
      </c>
      <c r="Y93" s="21">
        <v>0</v>
      </c>
      <c r="Z93" s="21">
        <v>0</v>
      </c>
      <c r="AA93" s="21">
        <v>2</v>
      </c>
      <c r="AB93" s="21">
        <v>0</v>
      </c>
      <c r="AC93" s="21">
        <v>0</v>
      </c>
      <c r="AD93" s="21">
        <v>0</v>
      </c>
      <c r="AE93" s="21">
        <v>1</v>
      </c>
      <c r="AF93" s="21">
        <f>S93/(S93+T93)</f>
        <v>0.80000000000000004</v>
      </c>
      <c r="AG93" s="21">
        <f>SUM(D94:Q94)/60</f>
        <v>25</v>
      </c>
      <c r="AH93" s="21">
        <f>R93+AG93</f>
        <v>25</v>
      </c>
      <c r="AI93" s="6"/>
      <c r="AJ93" s="6"/>
    </row>
    <row r="94" ht="14.25">
      <c r="A94" s="91"/>
      <c r="B94" s="92"/>
      <c r="C94" s="92"/>
      <c r="D94" s="93">
        <v>223</v>
      </c>
      <c r="E94" s="95">
        <v>46</v>
      </c>
      <c r="F94" s="95">
        <v>76</v>
      </c>
      <c r="G94" s="95">
        <v>97</v>
      </c>
      <c r="H94" s="95">
        <v>21</v>
      </c>
      <c r="I94" s="95">
        <v>118</v>
      </c>
      <c r="J94" s="95">
        <v>155</v>
      </c>
      <c r="K94" s="95">
        <v>52</v>
      </c>
      <c r="L94" s="95">
        <v>140</v>
      </c>
      <c r="M94" s="95">
        <v>123</v>
      </c>
      <c r="N94" s="95">
        <v>141</v>
      </c>
      <c r="O94" s="95">
        <v>106</v>
      </c>
      <c r="P94" s="95">
        <v>54</v>
      </c>
      <c r="Q94" s="94">
        <v>148</v>
      </c>
      <c r="R94" s="20"/>
      <c r="S94" s="93"/>
      <c r="T94" s="94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20"/>
      <c r="AG94" s="20"/>
      <c r="AH94" s="20"/>
      <c r="AI94" s="6"/>
      <c r="AJ94" s="6"/>
    </row>
    <row r="95" ht="14.25">
      <c r="A95" s="87">
        <v>45461.882638888892</v>
      </c>
      <c r="B95" s="88" t="s">
        <v>81</v>
      </c>
      <c r="C95" s="88">
        <v>2</v>
      </c>
      <c r="D95" s="93">
        <v>1</v>
      </c>
      <c r="E95" s="95">
        <v>1</v>
      </c>
      <c r="F95" s="95">
        <v>1</v>
      </c>
      <c r="G95" s="95">
        <v>1</v>
      </c>
      <c r="H95" s="95">
        <v>1</v>
      </c>
      <c r="I95" s="95">
        <v>0</v>
      </c>
      <c r="J95" s="95">
        <v>1</v>
      </c>
      <c r="K95" s="95">
        <v>1</v>
      </c>
      <c r="L95" s="95">
        <v>1</v>
      </c>
      <c r="M95" s="95">
        <v>0</v>
      </c>
      <c r="N95" s="95">
        <v>1</v>
      </c>
      <c r="O95" s="95">
        <v>1</v>
      </c>
      <c r="P95" s="95">
        <v>1</v>
      </c>
      <c r="Q95" s="94">
        <v>1</v>
      </c>
      <c r="R95" s="21">
        <v>0</v>
      </c>
      <c r="S95" s="2">
        <f>SUM(D95:Q95)</f>
        <v>12</v>
      </c>
      <c r="T95" s="23">
        <f>15-S95</f>
        <v>3</v>
      </c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21">
        <f>S95/(S95+T95)</f>
        <v>0.80000000000000004</v>
      </c>
      <c r="AG95" s="21">
        <f>SUM(D96:Q96)/60</f>
        <v>20.716666666666665</v>
      </c>
      <c r="AH95" s="21">
        <f>R95+AG95</f>
        <v>20.716666666666665</v>
      </c>
      <c r="AI95" s="6"/>
      <c r="AJ95" s="6"/>
    </row>
    <row r="96" ht="14.25">
      <c r="A96" s="91"/>
      <c r="B96" s="92"/>
      <c r="C96" s="92"/>
      <c r="D96" s="93">
        <v>169</v>
      </c>
      <c r="E96" s="95">
        <v>58</v>
      </c>
      <c r="F96" s="95">
        <v>69</v>
      </c>
      <c r="G96" s="95">
        <v>79</v>
      </c>
      <c r="H96" s="95">
        <v>20</v>
      </c>
      <c r="I96" s="95">
        <v>100</v>
      </c>
      <c r="J96" s="95">
        <v>20</v>
      </c>
      <c r="K96" s="95">
        <v>135</v>
      </c>
      <c r="L96" s="95">
        <v>118</v>
      </c>
      <c r="M96" s="95">
        <v>86</v>
      </c>
      <c r="N96" s="95">
        <v>79</v>
      </c>
      <c r="O96" s="95">
        <v>90</v>
      </c>
      <c r="P96" s="95">
        <v>102</v>
      </c>
      <c r="Q96" s="94">
        <v>118</v>
      </c>
      <c r="R96" s="20"/>
      <c r="S96" s="93"/>
      <c r="T96" s="94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20"/>
      <c r="AG96" s="20"/>
      <c r="AH96" s="20"/>
      <c r="AI96" s="6"/>
      <c r="AJ96" s="6"/>
    </row>
    <row r="97" ht="14.25">
      <c r="A97" s="87">
        <v>45461.882638888892</v>
      </c>
      <c r="B97" s="88" t="s">
        <v>81</v>
      </c>
      <c r="C97" s="88">
        <v>3</v>
      </c>
      <c r="D97" s="93">
        <v>1</v>
      </c>
      <c r="E97" s="95">
        <v>1</v>
      </c>
      <c r="F97" s="95">
        <v>1</v>
      </c>
      <c r="G97" s="95">
        <v>1</v>
      </c>
      <c r="H97" s="95">
        <v>1</v>
      </c>
      <c r="I97" s="95">
        <v>1</v>
      </c>
      <c r="J97" s="95">
        <v>1</v>
      </c>
      <c r="K97" s="95">
        <v>1</v>
      </c>
      <c r="L97" s="95">
        <v>0</v>
      </c>
      <c r="M97" s="95">
        <v>1</v>
      </c>
      <c r="N97" s="95">
        <v>1</v>
      </c>
      <c r="O97" s="95">
        <v>1</v>
      </c>
      <c r="P97" s="95">
        <v>1</v>
      </c>
      <c r="Q97" s="94">
        <v>2</v>
      </c>
      <c r="R97" s="21">
        <v>0</v>
      </c>
      <c r="S97" s="2">
        <f>SUM(D97:Q97)</f>
        <v>14</v>
      </c>
      <c r="T97" s="23">
        <f>15-S97</f>
        <v>1</v>
      </c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21">
        <f>S97/(S97+T97)</f>
        <v>0.93333333333333335</v>
      </c>
      <c r="AG97" s="21">
        <f>SUM(D98:Q98)/60</f>
        <v>19.116666666666667</v>
      </c>
      <c r="AH97" s="21">
        <f>R97+AG97</f>
        <v>19.116666666666667</v>
      </c>
      <c r="AI97" s="6"/>
      <c r="AJ97" s="6"/>
    </row>
    <row r="98" ht="14.25">
      <c r="A98" s="91"/>
      <c r="B98" s="92"/>
      <c r="C98" s="92"/>
      <c r="D98" s="93">
        <v>70</v>
      </c>
      <c r="E98" s="95">
        <v>205</v>
      </c>
      <c r="F98" s="95">
        <v>36</v>
      </c>
      <c r="G98" s="95">
        <v>30</v>
      </c>
      <c r="H98" s="95">
        <v>142</v>
      </c>
      <c r="I98" s="95">
        <v>122</v>
      </c>
      <c r="J98" s="95">
        <v>10</v>
      </c>
      <c r="K98" s="95">
        <v>71</v>
      </c>
      <c r="L98" s="95">
        <v>103</v>
      </c>
      <c r="M98" s="95">
        <v>99</v>
      </c>
      <c r="N98" s="95">
        <v>31</v>
      </c>
      <c r="O98" s="95">
        <v>62</v>
      </c>
      <c r="P98" s="95">
        <v>67</v>
      </c>
      <c r="Q98" s="94">
        <v>99</v>
      </c>
      <c r="R98" s="20"/>
      <c r="S98" s="93"/>
      <c r="T98" s="94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20"/>
      <c r="AG98" s="20"/>
      <c r="AH98" s="20"/>
      <c r="AI98" s="6">
        <f>SUM(AH93:AH98)</f>
        <v>64.833333333333343</v>
      </c>
      <c r="AJ98" s="6">
        <f>AVERAGE(AF93:AF98)*30</f>
        <v>25.333333333333332</v>
      </c>
    </row>
    <row r="99" ht="14.25">
      <c r="A99" s="87">
        <v>45478.674305555556</v>
      </c>
      <c r="B99" s="88" t="s">
        <v>82</v>
      </c>
      <c r="C99" s="88">
        <v>1</v>
      </c>
      <c r="D99" s="93">
        <v>1</v>
      </c>
      <c r="E99" s="95">
        <v>1</v>
      </c>
      <c r="F99" s="95">
        <v>1</v>
      </c>
      <c r="G99" s="95">
        <v>1</v>
      </c>
      <c r="H99" s="95">
        <v>1</v>
      </c>
      <c r="I99" s="95">
        <v>1</v>
      </c>
      <c r="J99" s="95">
        <v>0</v>
      </c>
      <c r="K99" s="95">
        <v>0</v>
      </c>
      <c r="L99" s="95">
        <v>1</v>
      </c>
      <c r="M99" s="95">
        <v>1</v>
      </c>
      <c r="N99" s="95">
        <v>1</v>
      </c>
      <c r="O99" s="95">
        <v>1</v>
      </c>
      <c r="P99" s="95">
        <v>1</v>
      </c>
      <c r="Q99" s="94">
        <v>2</v>
      </c>
      <c r="R99" s="21">
        <v>0</v>
      </c>
      <c r="S99" s="2">
        <f>SUM(D99:Q99)</f>
        <v>13</v>
      </c>
      <c r="T99" s="23">
        <f>15-S99</f>
        <v>2</v>
      </c>
      <c r="U99" s="21">
        <v>5</v>
      </c>
      <c r="V99" s="21">
        <v>0</v>
      </c>
      <c r="W99" s="21">
        <v>0</v>
      </c>
      <c r="X99" s="21">
        <v>0</v>
      </c>
      <c r="Y99" s="21">
        <v>1</v>
      </c>
      <c r="Z99" s="21">
        <v>0</v>
      </c>
      <c r="AA99" s="21">
        <v>2</v>
      </c>
      <c r="AB99" s="21">
        <v>0</v>
      </c>
      <c r="AC99" s="21">
        <v>2</v>
      </c>
      <c r="AD99" s="21">
        <v>1</v>
      </c>
      <c r="AE99" s="21">
        <v>1</v>
      </c>
      <c r="AF99" s="21">
        <f>S99/(S99+T99)</f>
        <v>0.8666666666666667</v>
      </c>
      <c r="AG99" s="21">
        <f>SUM(D100:Q100)/60</f>
        <v>18.916666666666668</v>
      </c>
      <c r="AH99" s="21">
        <f>R99+AG99</f>
        <v>18.916666666666668</v>
      </c>
      <c r="AI99" s="6"/>
      <c r="AJ99" s="6"/>
    </row>
    <row r="100" ht="14.25">
      <c r="A100" s="91"/>
      <c r="B100" s="92"/>
      <c r="C100" s="92"/>
      <c r="D100" s="93">
        <v>82</v>
      </c>
      <c r="E100" s="95">
        <v>35</v>
      </c>
      <c r="F100" s="95">
        <v>183</v>
      </c>
      <c r="G100" s="95">
        <v>300</v>
      </c>
      <c r="H100" s="95">
        <v>0</v>
      </c>
      <c r="I100" s="95">
        <v>1</v>
      </c>
      <c r="J100" s="95">
        <v>126</v>
      </c>
      <c r="K100" s="95">
        <v>110</v>
      </c>
      <c r="L100" s="95">
        <v>66</v>
      </c>
      <c r="M100" s="95">
        <v>3</v>
      </c>
      <c r="N100" s="95">
        <v>71</v>
      </c>
      <c r="O100" s="95">
        <v>46</v>
      </c>
      <c r="P100" s="95">
        <v>38</v>
      </c>
      <c r="Q100" s="94">
        <v>74</v>
      </c>
      <c r="R100" s="20"/>
      <c r="S100" s="93"/>
      <c r="T100" s="94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20"/>
      <c r="AG100" s="20"/>
      <c r="AH100" s="20"/>
      <c r="AI100" s="6"/>
      <c r="AJ100" s="6"/>
    </row>
    <row r="101" ht="14.25">
      <c r="A101" s="87">
        <v>45478.674305555556</v>
      </c>
      <c r="B101" s="88" t="s">
        <v>82</v>
      </c>
      <c r="C101" s="88">
        <v>2</v>
      </c>
      <c r="D101" s="93">
        <v>1</v>
      </c>
      <c r="E101" s="95">
        <v>1</v>
      </c>
      <c r="F101" s="95">
        <v>1</v>
      </c>
      <c r="G101" s="95">
        <v>1</v>
      </c>
      <c r="H101" s="95">
        <v>1</v>
      </c>
      <c r="I101" s="95">
        <v>1</v>
      </c>
      <c r="J101" s="95">
        <v>1</v>
      </c>
      <c r="K101" s="95">
        <v>1</v>
      </c>
      <c r="L101" s="95">
        <v>0</v>
      </c>
      <c r="M101" s="95">
        <v>1</v>
      </c>
      <c r="N101" s="95">
        <v>0</v>
      </c>
      <c r="O101" s="95">
        <v>0</v>
      </c>
      <c r="P101" s="95">
        <v>1</v>
      </c>
      <c r="Q101" s="94">
        <v>1</v>
      </c>
      <c r="R101" s="21">
        <v>0</v>
      </c>
      <c r="S101" s="2">
        <f>SUM(D101:Q101)</f>
        <v>11</v>
      </c>
      <c r="T101" s="23">
        <f>15-S101</f>
        <v>4</v>
      </c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21">
        <f>S101/(S101+T101)</f>
        <v>0.73333333333333328</v>
      </c>
      <c r="AG101" s="21">
        <f>SUM(D102:Q102)/60</f>
        <v>17.083333333333332</v>
      </c>
      <c r="AH101" s="21">
        <f>R101+AG101</f>
        <v>17.083333333333332</v>
      </c>
      <c r="AI101" s="6"/>
      <c r="AJ101" s="6"/>
    </row>
    <row r="102" ht="14.25">
      <c r="A102" s="91"/>
      <c r="B102" s="92"/>
      <c r="C102" s="92"/>
      <c r="D102" s="93">
        <v>61</v>
      </c>
      <c r="E102" s="95">
        <v>118</v>
      </c>
      <c r="F102" s="95">
        <v>1</v>
      </c>
      <c r="G102" s="95">
        <v>16</v>
      </c>
      <c r="H102" s="95">
        <v>122</v>
      </c>
      <c r="I102" s="95">
        <v>5</v>
      </c>
      <c r="J102" s="95">
        <v>4</v>
      </c>
      <c r="K102" s="95">
        <v>252</v>
      </c>
      <c r="L102" s="95">
        <v>107</v>
      </c>
      <c r="M102" s="95">
        <v>75</v>
      </c>
      <c r="N102" s="95">
        <v>11</v>
      </c>
      <c r="O102" s="95">
        <v>8</v>
      </c>
      <c r="P102" s="95">
        <v>37</v>
      </c>
      <c r="Q102" s="94">
        <v>208</v>
      </c>
      <c r="R102" s="20"/>
      <c r="S102" s="93"/>
      <c r="T102" s="94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20"/>
      <c r="AG102" s="20"/>
      <c r="AH102" s="20"/>
      <c r="AI102" s="6"/>
      <c r="AJ102" s="6"/>
    </row>
    <row r="103" ht="14.25">
      <c r="A103" s="87">
        <v>45478.674305555556</v>
      </c>
      <c r="B103" s="88" t="s">
        <v>82</v>
      </c>
      <c r="C103" s="88">
        <v>3</v>
      </c>
      <c r="D103" s="93">
        <v>0</v>
      </c>
      <c r="E103" s="95">
        <v>0</v>
      </c>
      <c r="F103" s="95">
        <v>1</v>
      </c>
      <c r="G103" s="95">
        <v>1</v>
      </c>
      <c r="H103" s="95">
        <v>0</v>
      </c>
      <c r="I103" s="95">
        <v>1</v>
      </c>
      <c r="J103" s="95">
        <v>1</v>
      </c>
      <c r="K103" s="95">
        <v>1</v>
      </c>
      <c r="L103" s="95">
        <v>1</v>
      </c>
      <c r="M103" s="95">
        <v>0</v>
      </c>
      <c r="N103" s="95">
        <v>1</v>
      </c>
      <c r="O103" s="95">
        <v>0</v>
      </c>
      <c r="P103" s="95">
        <v>1</v>
      </c>
      <c r="Q103" s="94">
        <v>1</v>
      </c>
      <c r="R103" s="21">
        <v>0</v>
      </c>
      <c r="S103" s="2">
        <f>SUM(D103:Q103)</f>
        <v>9</v>
      </c>
      <c r="T103" s="23">
        <f>15-S103</f>
        <v>6</v>
      </c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21">
        <f>S103/(S103+T103)</f>
        <v>0.59999999999999998</v>
      </c>
      <c r="AG103" s="21">
        <f>SUM(D104:Q104)/60</f>
        <v>14.5</v>
      </c>
      <c r="AH103" s="21">
        <f>R103+AG103</f>
        <v>14.5</v>
      </c>
      <c r="AI103" s="6"/>
      <c r="AJ103" s="6"/>
    </row>
    <row r="104" ht="14.25">
      <c r="A104" s="91"/>
      <c r="B104" s="92"/>
      <c r="C104" s="92"/>
      <c r="D104" s="93">
        <v>10</v>
      </c>
      <c r="E104" s="95">
        <v>140</v>
      </c>
      <c r="F104" s="95">
        <v>26</v>
      </c>
      <c r="G104" s="95">
        <v>156</v>
      </c>
      <c r="H104" s="95">
        <v>146</v>
      </c>
      <c r="I104" s="95">
        <v>77</v>
      </c>
      <c r="J104" s="95">
        <v>11</v>
      </c>
      <c r="K104" s="95">
        <v>27</v>
      </c>
      <c r="L104" s="95">
        <v>64</v>
      </c>
      <c r="M104" s="95">
        <v>91</v>
      </c>
      <c r="N104" s="95">
        <v>9</v>
      </c>
      <c r="O104" s="95">
        <v>5</v>
      </c>
      <c r="P104" s="95">
        <v>32</v>
      </c>
      <c r="Q104" s="94">
        <v>76</v>
      </c>
      <c r="R104" s="20"/>
      <c r="S104" s="93"/>
      <c r="T104" s="94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20"/>
      <c r="AG104" s="20"/>
      <c r="AH104" s="20"/>
      <c r="AI104" s="6">
        <f>SUM(AH99:AH104)</f>
        <v>50.5</v>
      </c>
      <c r="AJ104" s="6">
        <f>AVERAGE(AF99:AF104)*30</f>
        <v>22</v>
      </c>
    </row>
    <row r="105" ht="14.25">
      <c r="A105" s="87">
        <v>45481.674305555556</v>
      </c>
      <c r="B105" s="88" t="s">
        <v>83</v>
      </c>
      <c r="C105" s="88">
        <v>1</v>
      </c>
      <c r="D105" s="93">
        <v>0</v>
      </c>
      <c r="E105" s="95">
        <v>1</v>
      </c>
      <c r="F105" s="95">
        <v>1</v>
      </c>
      <c r="G105" s="95">
        <v>1</v>
      </c>
      <c r="H105" s="95">
        <v>1</v>
      </c>
      <c r="I105" s="95">
        <v>1</v>
      </c>
      <c r="J105" s="95">
        <v>1</v>
      </c>
      <c r="K105" s="95">
        <v>1</v>
      </c>
      <c r="L105" s="95">
        <v>1</v>
      </c>
      <c r="M105" s="95">
        <v>1</v>
      </c>
      <c r="N105" s="95">
        <v>1</v>
      </c>
      <c r="O105" s="95">
        <v>1</v>
      </c>
      <c r="P105" s="95">
        <v>0</v>
      </c>
      <c r="Q105" s="94">
        <v>2</v>
      </c>
      <c r="R105" s="21">
        <v>0</v>
      </c>
      <c r="S105" s="2">
        <f>SUM(D105:Q105)</f>
        <v>13</v>
      </c>
      <c r="T105" s="23">
        <f>15-S105</f>
        <v>2</v>
      </c>
      <c r="U105" s="21">
        <v>0</v>
      </c>
      <c r="V105" s="21">
        <v>0</v>
      </c>
      <c r="W105" s="21">
        <v>0</v>
      </c>
      <c r="X105" s="21">
        <v>1</v>
      </c>
      <c r="Y105" s="21">
        <v>1</v>
      </c>
      <c r="Z105" s="21">
        <v>0</v>
      </c>
      <c r="AA105" s="21">
        <v>1</v>
      </c>
      <c r="AB105" s="21">
        <v>0</v>
      </c>
      <c r="AC105" s="21">
        <v>2</v>
      </c>
      <c r="AD105" s="21">
        <v>0</v>
      </c>
      <c r="AE105" s="21">
        <v>0</v>
      </c>
      <c r="AF105" s="21">
        <f>S105/(S105+T105)</f>
        <v>0.8666666666666667</v>
      </c>
      <c r="AG105" s="21">
        <f>SUM(D106:Q106)/60</f>
        <v>19.066666666666666</v>
      </c>
      <c r="AH105" s="21">
        <f>R105+AG105</f>
        <v>19.066666666666666</v>
      </c>
      <c r="AI105" s="6"/>
      <c r="AJ105" s="6"/>
    </row>
    <row r="106" ht="14.25">
      <c r="A106" s="91"/>
      <c r="B106" s="92"/>
      <c r="C106" s="92"/>
      <c r="D106" s="93">
        <v>132</v>
      </c>
      <c r="E106" s="95">
        <v>35</v>
      </c>
      <c r="F106" s="95">
        <v>9</v>
      </c>
      <c r="G106" s="95">
        <v>155</v>
      </c>
      <c r="H106" s="95">
        <v>14</v>
      </c>
      <c r="I106" s="95">
        <v>128</v>
      </c>
      <c r="J106" s="95">
        <v>20</v>
      </c>
      <c r="K106" s="95">
        <v>52</v>
      </c>
      <c r="L106" s="95">
        <v>82</v>
      </c>
      <c r="M106" s="95">
        <v>60</v>
      </c>
      <c r="N106" s="95">
        <v>278</v>
      </c>
      <c r="O106" s="95">
        <v>13</v>
      </c>
      <c r="P106" s="95">
        <v>48</v>
      </c>
      <c r="Q106" s="94">
        <v>118</v>
      </c>
      <c r="R106" s="20"/>
      <c r="S106" s="93"/>
      <c r="T106" s="94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20"/>
      <c r="AG106" s="20"/>
      <c r="AH106" s="20"/>
      <c r="AI106" s="6"/>
      <c r="AJ106" s="6"/>
    </row>
    <row r="107" ht="14.25">
      <c r="A107" s="87">
        <v>45481.674305555556</v>
      </c>
      <c r="B107" s="88" t="s">
        <v>83</v>
      </c>
      <c r="C107" s="88">
        <v>2</v>
      </c>
      <c r="D107" s="93">
        <v>1</v>
      </c>
      <c r="E107" s="95">
        <v>1</v>
      </c>
      <c r="F107" s="95">
        <v>0</v>
      </c>
      <c r="G107" s="95">
        <v>1</v>
      </c>
      <c r="H107" s="95">
        <v>1</v>
      </c>
      <c r="I107" s="95">
        <v>1</v>
      </c>
      <c r="J107" s="95">
        <v>1</v>
      </c>
      <c r="K107" s="95">
        <v>1</v>
      </c>
      <c r="L107" s="95">
        <v>1</v>
      </c>
      <c r="M107" s="95">
        <v>1</v>
      </c>
      <c r="N107" s="95">
        <v>1</v>
      </c>
      <c r="O107" s="95">
        <v>1</v>
      </c>
      <c r="P107" s="95">
        <v>1</v>
      </c>
      <c r="Q107" s="94">
        <v>2</v>
      </c>
      <c r="R107" s="21">
        <v>0</v>
      </c>
      <c r="S107" s="2">
        <f>SUM(D107:Q107)</f>
        <v>14</v>
      </c>
      <c r="T107" s="23">
        <f>15-S107</f>
        <v>1</v>
      </c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21">
        <f>S107/(S107+T107)</f>
        <v>0.93333333333333335</v>
      </c>
      <c r="AG107" s="21">
        <f>SUM(D108:Q108)/60</f>
        <v>14.483333333333333</v>
      </c>
      <c r="AH107" s="21">
        <f>R107+AG107</f>
        <v>14.483333333333333</v>
      </c>
      <c r="AI107" s="6"/>
      <c r="AJ107" s="6"/>
    </row>
    <row r="108" ht="14.25">
      <c r="A108" s="91"/>
      <c r="B108" s="92"/>
      <c r="C108" s="92"/>
      <c r="D108" s="93">
        <v>113</v>
      </c>
      <c r="E108" s="95">
        <v>0</v>
      </c>
      <c r="F108" s="95">
        <v>1</v>
      </c>
      <c r="G108" s="95">
        <v>16</v>
      </c>
      <c r="H108" s="95">
        <v>115</v>
      </c>
      <c r="I108" s="95">
        <v>130</v>
      </c>
      <c r="J108" s="95">
        <v>12</v>
      </c>
      <c r="K108" s="95">
        <v>33</v>
      </c>
      <c r="L108" s="95">
        <v>32</v>
      </c>
      <c r="M108" s="95">
        <v>199</v>
      </c>
      <c r="N108" s="95">
        <v>32</v>
      </c>
      <c r="O108" s="95">
        <v>72</v>
      </c>
      <c r="P108" s="95">
        <v>29</v>
      </c>
      <c r="Q108" s="94">
        <v>85</v>
      </c>
      <c r="R108" s="20"/>
      <c r="S108" s="93"/>
      <c r="T108" s="94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20"/>
      <c r="AG108" s="20"/>
      <c r="AH108" s="20"/>
      <c r="AI108" s="6"/>
      <c r="AJ108" s="6"/>
    </row>
    <row r="109" ht="14.25">
      <c r="A109" s="87">
        <v>45481.674305555556</v>
      </c>
      <c r="B109" s="88" t="s">
        <v>83</v>
      </c>
      <c r="C109" s="88">
        <v>3</v>
      </c>
      <c r="D109" s="93">
        <v>1</v>
      </c>
      <c r="E109" s="95">
        <v>1</v>
      </c>
      <c r="F109" s="95">
        <v>0</v>
      </c>
      <c r="G109" s="95">
        <v>1</v>
      </c>
      <c r="H109" s="95">
        <v>1</v>
      </c>
      <c r="I109" s="95">
        <v>1</v>
      </c>
      <c r="J109" s="95">
        <v>1</v>
      </c>
      <c r="K109" s="95">
        <v>1</v>
      </c>
      <c r="L109" s="95">
        <v>1</v>
      </c>
      <c r="M109" s="95">
        <v>1</v>
      </c>
      <c r="N109" s="95">
        <v>1</v>
      </c>
      <c r="O109" s="95">
        <v>1</v>
      </c>
      <c r="P109" s="95">
        <v>1</v>
      </c>
      <c r="Q109" s="94">
        <v>1</v>
      </c>
      <c r="R109" s="21">
        <v>0</v>
      </c>
      <c r="S109" s="2">
        <f>SUM(D109:Q109)</f>
        <v>13</v>
      </c>
      <c r="T109" s="23">
        <f>15-S109</f>
        <v>2</v>
      </c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21">
        <f>S109/(S109+T109)</f>
        <v>0.8666666666666667</v>
      </c>
      <c r="AG109" s="21">
        <f>SUM(D110:Q110)/60</f>
        <v>18.333333333333332</v>
      </c>
      <c r="AH109" s="21">
        <f>R109+AG109</f>
        <v>18.333333333333332</v>
      </c>
      <c r="AI109" s="6"/>
      <c r="AJ109" s="6"/>
    </row>
    <row r="110" ht="14.25">
      <c r="A110" s="91"/>
      <c r="B110" s="92"/>
      <c r="C110" s="92"/>
      <c r="D110" s="93">
        <v>157</v>
      </c>
      <c r="E110" s="95">
        <v>27</v>
      </c>
      <c r="F110" s="95">
        <v>67</v>
      </c>
      <c r="G110" s="95">
        <v>65</v>
      </c>
      <c r="H110" s="95">
        <v>75</v>
      </c>
      <c r="I110" s="95">
        <v>123</v>
      </c>
      <c r="J110" s="95">
        <v>122</v>
      </c>
      <c r="K110" s="95">
        <v>163</v>
      </c>
      <c r="L110" s="95">
        <v>1</v>
      </c>
      <c r="M110" s="95">
        <v>58</v>
      </c>
      <c r="N110" s="95">
        <v>31</v>
      </c>
      <c r="O110" s="95">
        <v>32</v>
      </c>
      <c r="P110" s="95">
        <v>54</v>
      </c>
      <c r="Q110" s="94">
        <v>125</v>
      </c>
      <c r="R110" s="20"/>
      <c r="S110" s="93"/>
      <c r="T110" s="94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20"/>
      <c r="AG110" s="20"/>
      <c r="AH110" s="20"/>
      <c r="AI110" s="6">
        <f>SUM(AH105:AH110)</f>
        <v>51.883333333333326</v>
      </c>
      <c r="AJ110" s="6">
        <f>AVERAGE(AF105:AF110)*30</f>
        <v>26.666666666666668</v>
      </c>
    </row>
    <row r="111" ht="14.25">
      <c r="A111" s="87">
        <v>45484.674305555556</v>
      </c>
      <c r="B111" s="88" t="s">
        <v>84</v>
      </c>
      <c r="C111" s="88">
        <v>1</v>
      </c>
      <c r="D111" s="93">
        <v>1</v>
      </c>
      <c r="E111" s="95">
        <v>1</v>
      </c>
      <c r="F111" s="95">
        <v>1</v>
      </c>
      <c r="G111" s="95">
        <v>1</v>
      </c>
      <c r="H111" s="95">
        <v>1</v>
      </c>
      <c r="I111" s="95">
        <v>1</v>
      </c>
      <c r="J111" s="95">
        <v>1</v>
      </c>
      <c r="K111" s="95">
        <v>1</v>
      </c>
      <c r="L111" s="95">
        <v>1</v>
      </c>
      <c r="M111" s="95">
        <v>0</v>
      </c>
      <c r="N111" s="95">
        <v>1</v>
      </c>
      <c r="O111" s="95">
        <v>1</v>
      </c>
      <c r="P111" s="95">
        <v>1</v>
      </c>
      <c r="Q111" s="94"/>
      <c r="R111" s="21">
        <v>0</v>
      </c>
      <c r="S111" s="2">
        <f>SUM(D111:Q111)</f>
        <v>12</v>
      </c>
      <c r="T111" s="23">
        <f>15-S111</f>
        <v>3</v>
      </c>
      <c r="U111" s="21">
        <v>1</v>
      </c>
      <c r="V111" s="21">
        <v>1</v>
      </c>
      <c r="W111" s="21">
        <v>0</v>
      </c>
      <c r="X111" s="21">
        <v>1</v>
      </c>
      <c r="Y111" s="21">
        <v>2</v>
      </c>
      <c r="Z111" s="21">
        <v>0</v>
      </c>
      <c r="AA111" s="21">
        <v>0</v>
      </c>
      <c r="AB111" s="21">
        <v>0</v>
      </c>
      <c r="AC111" s="21">
        <v>1</v>
      </c>
      <c r="AD111" s="21">
        <v>0</v>
      </c>
      <c r="AE111" s="21">
        <v>1</v>
      </c>
      <c r="AF111" s="21">
        <f>S111/(S111+T111)</f>
        <v>0.80000000000000004</v>
      </c>
      <c r="AG111" s="21">
        <f>SUM(D112:Q112)/60</f>
        <v>16.699999999999999</v>
      </c>
      <c r="AH111" s="21">
        <f>R111+AG111</f>
        <v>16.699999999999999</v>
      </c>
      <c r="AI111" s="6"/>
      <c r="AJ111" s="6"/>
    </row>
    <row r="112" ht="14.25">
      <c r="A112" s="91"/>
      <c r="B112" s="92"/>
      <c r="C112" s="92"/>
      <c r="D112" s="93">
        <v>80</v>
      </c>
      <c r="E112" s="95">
        <v>108</v>
      </c>
      <c r="F112" s="95">
        <v>40</v>
      </c>
      <c r="G112" s="95">
        <v>112</v>
      </c>
      <c r="H112" s="95">
        <v>93</v>
      </c>
      <c r="I112" s="95">
        <v>36</v>
      </c>
      <c r="J112" s="95">
        <v>10</v>
      </c>
      <c r="K112" s="95">
        <v>148</v>
      </c>
      <c r="L112" s="95">
        <v>29</v>
      </c>
      <c r="M112" s="95">
        <v>114</v>
      </c>
      <c r="N112" s="95">
        <v>79</v>
      </c>
      <c r="O112" s="95">
        <v>28</v>
      </c>
      <c r="P112" s="95">
        <v>125</v>
      </c>
      <c r="Q112" s="94"/>
      <c r="R112" s="20"/>
      <c r="S112" s="93"/>
      <c r="T112" s="94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20"/>
      <c r="AG112" s="20"/>
      <c r="AH112" s="20"/>
      <c r="AI112" s="6"/>
      <c r="AJ112" s="6"/>
    </row>
    <row r="113" ht="14.25">
      <c r="A113" s="87">
        <v>45484.674305555556</v>
      </c>
      <c r="B113" s="88" t="s">
        <v>84</v>
      </c>
      <c r="C113" s="88">
        <v>2</v>
      </c>
      <c r="D113" s="93">
        <v>0</v>
      </c>
      <c r="E113" s="95">
        <v>1</v>
      </c>
      <c r="F113" s="95">
        <v>1</v>
      </c>
      <c r="G113" s="95">
        <v>1</v>
      </c>
      <c r="H113" s="95">
        <v>1</v>
      </c>
      <c r="I113" s="95">
        <v>1</v>
      </c>
      <c r="J113" s="95">
        <v>1</v>
      </c>
      <c r="K113" s="95">
        <v>1</v>
      </c>
      <c r="L113" s="95">
        <v>1</v>
      </c>
      <c r="M113" s="95">
        <v>1</v>
      </c>
      <c r="N113" s="95">
        <v>1</v>
      </c>
      <c r="O113" s="95">
        <v>1</v>
      </c>
      <c r="P113" s="95">
        <v>1</v>
      </c>
      <c r="Q113" s="94">
        <v>2</v>
      </c>
      <c r="R113" s="21">
        <v>0</v>
      </c>
      <c r="S113" s="2">
        <f>SUM(D113:Q113)</f>
        <v>14</v>
      </c>
      <c r="T113" s="23">
        <f>15-S113</f>
        <v>1</v>
      </c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21">
        <f>S113/(S113+T113)</f>
        <v>0.93333333333333335</v>
      </c>
      <c r="AG113" s="21">
        <f>SUM(D114:Q114)/60</f>
        <v>18.633333333333333</v>
      </c>
      <c r="AH113" s="21">
        <f>R113+AG113</f>
        <v>18.633333333333333</v>
      </c>
      <c r="AI113" s="6"/>
      <c r="AJ113" s="6"/>
    </row>
    <row r="114" ht="14.25">
      <c r="A114" s="91"/>
      <c r="B114" s="92"/>
      <c r="C114" s="92"/>
      <c r="D114" s="93">
        <v>282</v>
      </c>
      <c r="E114" s="95">
        <v>18</v>
      </c>
      <c r="F114" s="95">
        <v>12</v>
      </c>
      <c r="G114" s="95">
        <v>147</v>
      </c>
      <c r="H114" s="95">
        <v>50</v>
      </c>
      <c r="I114" s="95">
        <v>19</v>
      </c>
      <c r="J114" s="95">
        <v>31</v>
      </c>
      <c r="K114" s="95">
        <v>106</v>
      </c>
      <c r="L114" s="95">
        <v>133</v>
      </c>
      <c r="M114" s="95">
        <v>53</v>
      </c>
      <c r="N114" s="95">
        <v>87</v>
      </c>
      <c r="O114" s="95">
        <v>44</v>
      </c>
      <c r="P114" s="95">
        <v>58</v>
      </c>
      <c r="Q114" s="94">
        <v>78</v>
      </c>
      <c r="R114" s="20"/>
      <c r="S114" s="93"/>
      <c r="T114" s="94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20"/>
      <c r="AG114" s="20"/>
      <c r="AH114" s="20"/>
      <c r="AI114" s="6"/>
      <c r="AJ114" s="6"/>
    </row>
    <row r="115" ht="14.25">
      <c r="A115" s="87">
        <v>45484.674305555556</v>
      </c>
      <c r="B115" s="88" t="s">
        <v>84</v>
      </c>
      <c r="C115" s="88">
        <v>3</v>
      </c>
      <c r="D115" s="93">
        <v>1</v>
      </c>
      <c r="E115" s="95">
        <v>1</v>
      </c>
      <c r="F115" s="95">
        <v>1</v>
      </c>
      <c r="G115" s="95">
        <v>1</v>
      </c>
      <c r="H115" s="95">
        <v>1</v>
      </c>
      <c r="I115" s="95">
        <v>0</v>
      </c>
      <c r="J115" s="95">
        <v>1</v>
      </c>
      <c r="K115" s="95">
        <v>0</v>
      </c>
      <c r="L115" s="95">
        <v>1</v>
      </c>
      <c r="M115" s="95">
        <v>1</v>
      </c>
      <c r="N115" s="95">
        <v>0</v>
      </c>
      <c r="O115" s="95">
        <v>1</v>
      </c>
      <c r="P115" s="95">
        <v>0</v>
      </c>
      <c r="Q115" s="94">
        <v>2</v>
      </c>
      <c r="R115" s="21">
        <v>0</v>
      </c>
      <c r="S115" s="2">
        <f>SUM(D115:Q115)</f>
        <v>11</v>
      </c>
      <c r="T115" s="23">
        <f>15-S115</f>
        <v>4</v>
      </c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21">
        <f>S115/(S115+T115)</f>
        <v>0.73333333333333328</v>
      </c>
      <c r="AG115" s="21">
        <f>SUM(D116:Q116)/60</f>
        <v>21.800000000000001</v>
      </c>
      <c r="AH115" s="21">
        <f>R115+AG115</f>
        <v>21.800000000000001</v>
      </c>
      <c r="AI115" s="6"/>
      <c r="AJ115" s="6"/>
    </row>
    <row r="116" ht="14.25">
      <c r="A116" s="91"/>
      <c r="B116" s="92"/>
      <c r="C116" s="92"/>
      <c r="D116" s="93">
        <v>103</v>
      </c>
      <c r="E116" s="95">
        <v>73</v>
      </c>
      <c r="F116" s="95">
        <v>19</v>
      </c>
      <c r="G116" s="95">
        <v>171</v>
      </c>
      <c r="H116" s="95">
        <v>50</v>
      </c>
      <c r="I116" s="95">
        <v>50</v>
      </c>
      <c r="J116" s="95">
        <v>50</v>
      </c>
      <c r="K116" s="95">
        <v>117</v>
      </c>
      <c r="L116" s="95">
        <v>142</v>
      </c>
      <c r="M116" s="95">
        <v>251</v>
      </c>
      <c r="N116" s="95">
        <v>71</v>
      </c>
      <c r="O116" s="95">
        <v>71</v>
      </c>
      <c r="P116" s="95">
        <v>80</v>
      </c>
      <c r="Q116" s="94">
        <v>60</v>
      </c>
      <c r="R116" s="20"/>
      <c r="S116" s="93"/>
      <c r="T116" s="94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20"/>
      <c r="AG116" s="20"/>
      <c r="AH116" s="20"/>
      <c r="AI116" s="6">
        <f>SUM(AH111:AH116)</f>
        <v>57.133333333333326</v>
      </c>
      <c r="AJ116" s="6">
        <f>AVERAGE(AF111:AF116)*30</f>
        <v>24.666666666666668</v>
      </c>
    </row>
    <row r="117" ht="14.25">
      <c r="A117" s="87">
        <v>45486.674305555556</v>
      </c>
      <c r="B117" s="88" t="s">
        <v>85</v>
      </c>
      <c r="C117" s="88">
        <v>1</v>
      </c>
      <c r="D117" s="93">
        <v>1</v>
      </c>
      <c r="E117" s="95">
        <v>1</v>
      </c>
      <c r="F117" s="95">
        <v>0</v>
      </c>
      <c r="G117" s="95">
        <v>1</v>
      </c>
      <c r="H117" s="95">
        <v>1</v>
      </c>
      <c r="I117" s="95">
        <v>1</v>
      </c>
      <c r="J117" s="95">
        <v>1</v>
      </c>
      <c r="K117" s="95">
        <v>0</v>
      </c>
      <c r="L117" s="95">
        <v>1</v>
      </c>
      <c r="M117" s="95">
        <v>1</v>
      </c>
      <c r="N117" s="95">
        <v>1</v>
      </c>
      <c r="O117" s="95">
        <v>1</v>
      </c>
      <c r="P117" s="95">
        <v>0</v>
      </c>
      <c r="Q117" s="94">
        <v>1</v>
      </c>
      <c r="R117" s="21">
        <v>0</v>
      </c>
      <c r="S117" s="2">
        <f>SUM(D117:Q117)</f>
        <v>11</v>
      </c>
      <c r="T117" s="23">
        <f>15-S117</f>
        <v>4</v>
      </c>
      <c r="U117" s="21">
        <v>2</v>
      </c>
      <c r="V117" s="21">
        <v>0</v>
      </c>
      <c r="W117" s="21">
        <v>0</v>
      </c>
      <c r="X117" s="21">
        <v>2</v>
      </c>
      <c r="Y117" s="21">
        <v>2</v>
      </c>
      <c r="Z117" s="21">
        <v>0</v>
      </c>
      <c r="AA117" s="21">
        <v>2</v>
      </c>
      <c r="AB117" s="21">
        <v>0</v>
      </c>
      <c r="AC117" s="21">
        <v>0</v>
      </c>
      <c r="AD117" s="21">
        <v>0</v>
      </c>
      <c r="AE117" s="21">
        <v>0</v>
      </c>
      <c r="AF117" s="21">
        <f>S117/(S117+T117)</f>
        <v>0.73333333333333328</v>
      </c>
      <c r="AG117" s="21">
        <f>SUM(D118:Q118)/60</f>
        <v>16.416666666666668</v>
      </c>
      <c r="AH117" s="21">
        <f>R117+AG117</f>
        <v>16.416666666666668</v>
      </c>
      <c r="AI117" s="6"/>
      <c r="AJ117" s="6"/>
    </row>
    <row r="118" ht="14.25">
      <c r="A118" s="91"/>
      <c r="B118" s="92"/>
      <c r="C118" s="92"/>
      <c r="D118" s="93">
        <v>73</v>
      </c>
      <c r="E118" s="95">
        <v>72</v>
      </c>
      <c r="F118" s="95">
        <v>38</v>
      </c>
      <c r="G118" s="95">
        <v>162</v>
      </c>
      <c r="H118" s="95">
        <v>176</v>
      </c>
      <c r="I118" s="95">
        <v>49</v>
      </c>
      <c r="J118" s="95">
        <v>11</v>
      </c>
      <c r="K118" s="95">
        <v>127</v>
      </c>
      <c r="L118" s="95">
        <v>8</v>
      </c>
      <c r="M118" s="95">
        <v>86</v>
      </c>
      <c r="N118" s="95">
        <v>173</v>
      </c>
      <c r="O118" s="95">
        <v>9</v>
      </c>
      <c r="P118" s="95">
        <v>0</v>
      </c>
      <c r="Q118" s="94">
        <v>1</v>
      </c>
      <c r="R118" s="20"/>
      <c r="S118" s="93"/>
      <c r="T118" s="94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20"/>
      <c r="AG118" s="20"/>
      <c r="AH118" s="20"/>
      <c r="AI118" s="6"/>
      <c r="AJ118" s="6"/>
    </row>
    <row r="119" ht="14.25">
      <c r="A119" s="87">
        <v>45486.674305555556</v>
      </c>
      <c r="B119" s="88" t="s">
        <v>85</v>
      </c>
      <c r="C119" s="88">
        <v>2</v>
      </c>
      <c r="D119" s="93">
        <v>1</v>
      </c>
      <c r="E119" s="95">
        <v>1</v>
      </c>
      <c r="F119" s="95">
        <v>1</v>
      </c>
      <c r="G119" s="95">
        <v>1</v>
      </c>
      <c r="H119" s="95">
        <v>1</v>
      </c>
      <c r="I119" s="95">
        <v>1</v>
      </c>
      <c r="J119" s="95">
        <v>1</v>
      </c>
      <c r="K119" s="95">
        <v>1</v>
      </c>
      <c r="L119" s="95">
        <v>1</v>
      </c>
      <c r="M119" s="95">
        <v>1</v>
      </c>
      <c r="N119" s="95">
        <v>1</v>
      </c>
      <c r="O119" s="95">
        <v>0</v>
      </c>
      <c r="P119" s="95">
        <v>1</v>
      </c>
      <c r="Q119" s="94">
        <v>2</v>
      </c>
      <c r="R119" s="21">
        <v>0</v>
      </c>
      <c r="S119" s="2">
        <f>SUM(D119:Q119)</f>
        <v>14</v>
      </c>
      <c r="T119" s="23">
        <f>15-S119</f>
        <v>1</v>
      </c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21">
        <f>S119/(S119+T119)</f>
        <v>0.93333333333333335</v>
      </c>
      <c r="AG119" s="21">
        <f>SUM(D120:Q120)/60</f>
        <v>22.383333333333333</v>
      </c>
      <c r="AH119" s="21">
        <f>R119+AG119</f>
        <v>22.383333333333333</v>
      </c>
      <c r="AI119" s="6"/>
      <c r="AJ119" s="6"/>
    </row>
    <row r="120" ht="14.25">
      <c r="A120" s="91"/>
      <c r="B120" s="92"/>
      <c r="C120" s="92"/>
      <c r="D120" s="93">
        <v>132</v>
      </c>
      <c r="E120" s="95">
        <v>4</v>
      </c>
      <c r="F120" s="95">
        <v>50</v>
      </c>
      <c r="G120" s="95">
        <v>78</v>
      </c>
      <c r="H120" s="95">
        <v>235</v>
      </c>
      <c r="I120" s="95">
        <v>75</v>
      </c>
      <c r="J120" s="95">
        <v>8</v>
      </c>
      <c r="K120" s="95">
        <v>39</v>
      </c>
      <c r="L120" s="95">
        <v>219</v>
      </c>
      <c r="M120" s="95">
        <v>177</v>
      </c>
      <c r="N120" s="95">
        <v>104</v>
      </c>
      <c r="O120" s="95">
        <v>87</v>
      </c>
      <c r="P120" s="95">
        <v>57</v>
      </c>
      <c r="Q120" s="94">
        <v>78</v>
      </c>
      <c r="R120" s="20"/>
      <c r="S120" s="93"/>
      <c r="T120" s="94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20"/>
      <c r="AG120" s="20"/>
      <c r="AH120" s="20"/>
      <c r="AI120" s="6"/>
      <c r="AJ120" s="6"/>
    </row>
    <row r="121" ht="14.25">
      <c r="A121" s="87">
        <v>45486.674305555556</v>
      </c>
      <c r="B121" s="88" t="s">
        <v>85</v>
      </c>
      <c r="C121" s="88">
        <v>3</v>
      </c>
      <c r="D121" s="93">
        <v>1</v>
      </c>
      <c r="E121" s="95">
        <v>1</v>
      </c>
      <c r="F121" s="95">
        <v>1</v>
      </c>
      <c r="G121" s="95">
        <v>1</v>
      </c>
      <c r="H121" s="95">
        <v>1</v>
      </c>
      <c r="I121" s="95">
        <v>1</v>
      </c>
      <c r="J121" s="95">
        <v>1</v>
      </c>
      <c r="K121" s="95">
        <v>1</v>
      </c>
      <c r="L121" s="95">
        <v>1</v>
      </c>
      <c r="M121" s="95">
        <v>0</v>
      </c>
      <c r="N121" s="95">
        <v>1</v>
      </c>
      <c r="O121" s="95">
        <v>1</v>
      </c>
      <c r="P121" s="95">
        <v>0</v>
      </c>
      <c r="Q121" s="94">
        <v>0</v>
      </c>
      <c r="R121" s="21">
        <v>0</v>
      </c>
      <c r="S121" s="2">
        <f>SUM(D121:Q121)</f>
        <v>11</v>
      </c>
      <c r="T121" s="23">
        <f>15-S121</f>
        <v>4</v>
      </c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21">
        <f>S121/(S121+T121)</f>
        <v>0.73333333333333328</v>
      </c>
      <c r="AG121" s="21">
        <f>SUM(D122:Q122)/60</f>
        <v>21.550000000000001</v>
      </c>
      <c r="AH121" s="21">
        <f>R121+AG121</f>
        <v>21.550000000000001</v>
      </c>
      <c r="AI121" s="6"/>
      <c r="AJ121" s="6"/>
    </row>
    <row r="122" ht="14.25">
      <c r="A122" s="91"/>
      <c r="B122" s="92"/>
      <c r="C122" s="92"/>
      <c r="D122" s="93">
        <v>30</v>
      </c>
      <c r="E122" s="95">
        <v>92</v>
      </c>
      <c r="F122" s="95">
        <v>89</v>
      </c>
      <c r="G122" s="95">
        <v>97</v>
      </c>
      <c r="H122" s="95">
        <v>150</v>
      </c>
      <c r="I122" s="95">
        <v>48</v>
      </c>
      <c r="J122" s="95">
        <v>46</v>
      </c>
      <c r="K122" s="95">
        <v>80</v>
      </c>
      <c r="L122" s="95">
        <v>190</v>
      </c>
      <c r="M122" s="95">
        <v>94</v>
      </c>
      <c r="N122" s="95">
        <v>157</v>
      </c>
      <c r="O122" s="95">
        <v>32</v>
      </c>
      <c r="P122" s="95">
        <v>79</v>
      </c>
      <c r="Q122" s="94">
        <v>109</v>
      </c>
      <c r="R122" s="20"/>
      <c r="S122" s="93"/>
      <c r="T122" s="94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20"/>
      <c r="AG122" s="20"/>
      <c r="AH122" s="20"/>
      <c r="AI122" s="6">
        <f>SUM(AH117:AH122)</f>
        <v>60.349999999999994</v>
      </c>
      <c r="AJ122" s="6">
        <f>AVERAGE(AF117:AF122)*30</f>
        <v>23.999999999999996</v>
      </c>
    </row>
  </sheetData>
  <mergeCells count="761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  <mergeCell ref="A99:A100"/>
    <mergeCell ref="B99:B100"/>
    <mergeCell ref="C99:C100"/>
    <mergeCell ref="R99:R100"/>
    <mergeCell ref="S99:S100"/>
    <mergeCell ref="T99:T100"/>
    <mergeCell ref="U99:U104"/>
    <mergeCell ref="V99:V104"/>
    <mergeCell ref="W99:W104"/>
    <mergeCell ref="X99:X104"/>
    <mergeCell ref="Y99:Y104"/>
    <mergeCell ref="Z99:Z104"/>
    <mergeCell ref="AA99:AA104"/>
    <mergeCell ref="AB99:AB104"/>
    <mergeCell ref="AC99:AC104"/>
    <mergeCell ref="AD99:AD104"/>
    <mergeCell ref="AE99:AE104"/>
    <mergeCell ref="AF99:AF100"/>
    <mergeCell ref="AG99:AG100"/>
    <mergeCell ref="AH99:AH100"/>
    <mergeCell ref="A101:A102"/>
    <mergeCell ref="B101:B102"/>
    <mergeCell ref="C101:C102"/>
    <mergeCell ref="R101:R102"/>
    <mergeCell ref="S101:S102"/>
    <mergeCell ref="T101:T102"/>
    <mergeCell ref="AF101:AF102"/>
    <mergeCell ref="AG101:AG102"/>
    <mergeCell ref="AH101:AH102"/>
    <mergeCell ref="A103:A104"/>
    <mergeCell ref="B103:B104"/>
    <mergeCell ref="C103:C104"/>
    <mergeCell ref="R103:R104"/>
    <mergeCell ref="S103:S104"/>
    <mergeCell ref="T103:T104"/>
    <mergeCell ref="AF103:AF104"/>
    <mergeCell ref="AG103:AG104"/>
    <mergeCell ref="AH103:AH104"/>
    <mergeCell ref="A105:A106"/>
    <mergeCell ref="B105:B106"/>
    <mergeCell ref="C105:C106"/>
    <mergeCell ref="R105:R106"/>
    <mergeCell ref="S105:S106"/>
    <mergeCell ref="T105:T106"/>
    <mergeCell ref="U105:U110"/>
    <mergeCell ref="V105:V110"/>
    <mergeCell ref="W105:W110"/>
    <mergeCell ref="X105:X110"/>
    <mergeCell ref="Y105:Y110"/>
    <mergeCell ref="Z105:Z110"/>
    <mergeCell ref="AA105:AA110"/>
    <mergeCell ref="AB105:AB110"/>
    <mergeCell ref="AC105:AC110"/>
    <mergeCell ref="AD105:AD110"/>
    <mergeCell ref="AE105:AE110"/>
    <mergeCell ref="AF105:AF106"/>
    <mergeCell ref="AG105:AG106"/>
    <mergeCell ref="AH105:AH106"/>
    <mergeCell ref="A107:A108"/>
    <mergeCell ref="B107:B108"/>
    <mergeCell ref="C107:C108"/>
    <mergeCell ref="R107:R108"/>
    <mergeCell ref="S107:S108"/>
    <mergeCell ref="T107:T108"/>
    <mergeCell ref="AF107:AF108"/>
    <mergeCell ref="AG107:AG108"/>
    <mergeCell ref="AH107:AH108"/>
    <mergeCell ref="A109:A110"/>
    <mergeCell ref="B109:B110"/>
    <mergeCell ref="C109:C110"/>
    <mergeCell ref="R109:R110"/>
    <mergeCell ref="S109:S110"/>
    <mergeCell ref="T109:T110"/>
    <mergeCell ref="AF109:AF110"/>
    <mergeCell ref="AG109:AG110"/>
    <mergeCell ref="AH109:AH110"/>
    <mergeCell ref="A111:A112"/>
    <mergeCell ref="B111:B112"/>
    <mergeCell ref="C111:C112"/>
    <mergeCell ref="R111:R112"/>
    <mergeCell ref="S111:S112"/>
    <mergeCell ref="T111:T112"/>
    <mergeCell ref="U111:U116"/>
    <mergeCell ref="V111:V116"/>
    <mergeCell ref="W111:W116"/>
    <mergeCell ref="X111:X116"/>
    <mergeCell ref="Y111:Y116"/>
    <mergeCell ref="Z111:Z116"/>
    <mergeCell ref="AA111:AA116"/>
    <mergeCell ref="AB111:AB116"/>
    <mergeCell ref="AC111:AC116"/>
    <mergeCell ref="AD111:AD116"/>
    <mergeCell ref="AE111:AE116"/>
    <mergeCell ref="AF111:AF112"/>
    <mergeCell ref="AG111:AG112"/>
    <mergeCell ref="AH111:AH112"/>
    <mergeCell ref="A113:A114"/>
    <mergeCell ref="B113:B114"/>
    <mergeCell ref="C113:C114"/>
    <mergeCell ref="R113:R114"/>
    <mergeCell ref="S113:S114"/>
    <mergeCell ref="T113:T114"/>
    <mergeCell ref="AF113:AF114"/>
    <mergeCell ref="AG113:AG114"/>
    <mergeCell ref="AH113:AH114"/>
    <mergeCell ref="A115:A116"/>
    <mergeCell ref="B115:B116"/>
    <mergeCell ref="C115:C116"/>
    <mergeCell ref="R115:R116"/>
    <mergeCell ref="S115:S116"/>
    <mergeCell ref="T115:T116"/>
    <mergeCell ref="AF115:AF116"/>
    <mergeCell ref="AG115:AG116"/>
    <mergeCell ref="AH115:AH116"/>
    <mergeCell ref="A117:A118"/>
    <mergeCell ref="B117:B118"/>
    <mergeCell ref="C117:C118"/>
    <mergeCell ref="R117:R118"/>
    <mergeCell ref="S117:S118"/>
    <mergeCell ref="T117:T118"/>
    <mergeCell ref="U117:U122"/>
    <mergeCell ref="V117:V122"/>
    <mergeCell ref="W117:W122"/>
    <mergeCell ref="X117:X122"/>
    <mergeCell ref="Y117:Y122"/>
    <mergeCell ref="Z117:Z122"/>
    <mergeCell ref="AA117:AA122"/>
    <mergeCell ref="AB117:AB122"/>
    <mergeCell ref="AC117:AC122"/>
    <mergeCell ref="AD117:AD122"/>
    <mergeCell ref="AE117:AE122"/>
    <mergeCell ref="AF117:AF118"/>
    <mergeCell ref="AG117:AG118"/>
    <mergeCell ref="AH117:AH118"/>
    <mergeCell ref="A119:A120"/>
    <mergeCell ref="B119:B120"/>
    <mergeCell ref="C119:C120"/>
    <mergeCell ref="R119:R120"/>
    <mergeCell ref="S119:S120"/>
    <mergeCell ref="T119:T120"/>
    <mergeCell ref="AF119:AF120"/>
    <mergeCell ref="AG119:AG120"/>
    <mergeCell ref="AH119:AH120"/>
    <mergeCell ref="A121:A122"/>
    <mergeCell ref="B121:B122"/>
    <mergeCell ref="C121:C122"/>
    <mergeCell ref="R121:R122"/>
    <mergeCell ref="S121:S122"/>
    <mergeCell ref="T121:T122"/>
    <mergeCell ref="AF121:AF122"/>
    <mergeCell ref="AG121:AG122"/>
    <mergeCell ref="AH121:AH122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9:AE10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05:AE11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1:AE11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7:AE12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B400D2-0013-4B0F-AADB-005B002E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6F00F7-0071-4824-8EA9-009B0035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BC0057-009D-458E-A55A-00F50001000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E30055-00FC-4F03-B878-004500C2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B100EF-0023-43C4-98D8-005000B1002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0400EB-002C-43FB-A0C9-0035008A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490078-00A1-487E-8398-004A00E0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E50049-0042-4CBA-9AFD-00EC00BD006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150068-000E-46BD-B597-001F009A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F60098-007D-4BC9-A22B-0092009D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E80025-002A-4184-817F-00B200E3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470086-0098-4554-BD4F-004E001200E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4D0004-0066-45B4-A726-00FE00A6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7200C2-007A-4E14-8196-00E20096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8600CA-0073-409E-A8E5-004E0074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E20020-00AE-48B0-B265-00270018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870056-00D6-4F84-813B-00D1001E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1000F2-0016-40B2-AC89-00530038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3900AF-00BC-44B4-8393-00F20040008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D80067-0033-4C84-9B6D-001300D6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7B005E-0037-410F-B800-00E10039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520031-00EE-4BC7-883E-00FC00B1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B4001C-002A-41DF-9620-007B0023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B5005D-00A0-4A63-B008-0039002F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E40064-00E9-4A75-826F-008B003E00D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7D00B4-0037-414E-8410-00060060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5A00EE-007D-4759-87E5-0060002F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A100C4-003C-44C8-B036-00DF0027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D400D5-00EE-4B39-B078-008A0050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6D001A-00EB-4112-A1DF-003700DB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A400CE-0096-45F7-A80D-00A8007A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650027-0078-46EA-9E05-00B300AD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ED00D6-002A-499F-B16A-005500B1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130085-00A4-47F8-917A-008A000D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8200BA-0056-41C4-91BC-0088002D001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AD0053-002F-41E5-9A79-0008006D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D8006E-0085-4DD3-9E03-00AF00A8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BA009E-0076-4C9C-89DE-00F000F8009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8000E9-008A-407C-8C22-00D00026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02008B-00C1-4D21-9688-006E00F1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510015-00F0-49BF-BEB5-0082003A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1F003F-0079-497C-B0D7-00DB0006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92009C-0070-459A-A769-0087000F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360085-00FA-44CC-B268-006F000B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E00044-0089-4EF8-AC23-00730007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39002A-00A4-4099-A9A0-00650020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8400DF-00F1-4F22-B3E9-005500B1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7E00FF-008C-4249-850F-0007004F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8B006C-00B6-43FC-9318-00710073009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2800A8-00C0-4075-A589-009600D1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EB0018-0055-42EF-9CCE-007600FD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3E006C-00B4-48AB-849F-00B4001F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6900AE-0036-4493-8AF6-00CA00DD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7600A4-0081-4C04-B513-00D90044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140059-0022-4B70-86A4-000A001A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E9002B-006E-41C2-B0FE-0002000E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320049-00BA-462B-B0D4-000C00F5004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220079-0052-4DA3-90FE-00AE0022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E700F1-00EA-41A6-BA64-00900083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AE00A3-00FF-4762-AB43-00D400F4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670051-00D7-4669-969A-008E00AF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BE00BF-00E2-4151-A437-006900FF00F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3100F3-008D-4239-94BB-009B004F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BA0092-008E-48C6-8910-00EB00C7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F0000D-002A-41F7-B022-00D90020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BF0039-004B-4259-AED7-008C0077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E30006-00BF-4462-BA63-00CB00D5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BD0007-0058-4780-9AEC-00C600F1008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35005F-0071-480B-891B-006400E1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D20001-00E9-4D37-BDA2-00B000EC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120003-00AD-468C-8FAE-00A700CD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9B00DC-0067-4622-B7B5-005F00CA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9A0088-006A-47B1-812C-000A0040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E00060-00DD-4722-8C0A-00DC0038005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520049-0004-44B4-AEFA-00010007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57008C-004D-4F0F-836E-007100A8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5600D8-0033-4100-A23B-00AB0096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3C006E-0044-4C92-AA8C-00E400B4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420051-00BC-4774-95EF-0073006F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9C00CB-00BF-480F-8645-003300C2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1600AD-00B3-47AA-A897-00DB0076005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200036-0012-48D5-AF84-00A40091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CA0038-0070-4265-8738-001F00A9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8100DF-0009-492B-A18C-003E006C003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D50040-0085-436D-AB09-00D800BA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78000B-0006-42F6-8AD0-00CF00E4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CD00DF-00A7-499A-9C50-006E002A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A600C0-00EF-4726-8063-0010001D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3300EC-0010-411D-AFB2-00D00098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710063-0029-4FC1-B5DF-001E00BB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8C00BB-0065-4C79-ADA0-008600D2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63004F-008A-4FBA-8AA0-00CA00CB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240072-0065-4830-B4F9-0079001F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0C0053-0073-4AB9-8CC4-000F0090002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C0004A-00B5-4D3E-9083-00FA00D9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C1009D-00B8-4F9F-97B9-00690014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9D002C-0073-417C-9869-00010016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F300CA-00D3-4FAE-8AFB-007F003B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F900AB-00FB-4779-9D69-00B100C4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A40070-00D0-4FCC-AEAC-00330014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E900FF-00D7-43E5-8D8C-00AB0071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FE00B5-0070-4B52-8CA2-00A6007F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7200A6-0095-4A62-8024-00E90066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90001A-0091-43A9-AC85-002100D9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B000D1-00F2-499D-938D-00F200C5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1C00C1-0026-48E8-82BE-00710077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E90061-0070-4640-9D92-00CA00AB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160083-0079-4213-940C-005F0082004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D9008C-00CF-4168-B25E-00FE0076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B1004B-005D-4E24-BF6B-009C00FD004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D00032-0001-4786-8065-00A00015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4A00AD-0047-4F0B-ABBA-00C30091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C200FE-00B2-467B-8A5E-002600AB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000084-003C-4AF7-8836-00F1009A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A800A8-007A-4225-86B0-00480024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6F0061-00EC-4DB2-976F-003F006B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E800D4-0092-4839-9AB3-00940087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540024-0040-4B02-99B0-00BC00C5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F30033-00D4-47E7-863B-002C006C006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F50061-006B-425E-8484-000A0072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B50013-00DC-4588-859E-000800F6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7500F8-00FD-4610-9F10-00D900CF00A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370043-0032-43F8-9121-00FF0024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AA00F8-008B-4FB8-A007-0029004D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7E00BE-00E9-4BDC-89E0-00D50000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FE003D-001A-4994-ADCA-00220097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14006E-0092-4B6F-B6C3-004E003D003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A30042-000E-4D22-902C-00160097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B90069-006B-4D01-ADDD-00AD0018000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E50095-00BF-43A6-91AA-0082008C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550080-0089-4B76-832D-001B00E4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B300E7-0030-4BA5-B138-00ED0096002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020002-0008-40FF-8B0A-009E0094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40001F-002F-4844-8D22-009A0084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E500DF-002C-40C4-A4D4-00AC003B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44001B-0010-40FC-B75B-002900CC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5600A6-0090-43C2-BEBD-008D00BA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830099-00B0-4C6F-88D3-00900040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350095-00EB-4872-92AC-000C0045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7200F9-00B8-46CE-9B39-009D00BE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2B008A-00BB-4A16-BA7F-00150086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B600EE-001C-47CB-A591-0083001B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9E0009-00FA-4AE6-B46E-006500FA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D100F8-004B-4B5E-A5BD-005200A6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C50013-0090-46C9-970D-0005000E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15002C-001E-41B3-B168-0030009700A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44009C-00F2-448C-BAB1-00E90091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0C00C8-00C3-423A-BF96-00CB00EF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080060-0008-4A5D-A3FF-00F500CD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C60068-00AA-4AAE-9DB2-007E0090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DD000C-0061-4144-ADFC-00C50052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6C0097-009C-4B9B-9EFF-00D400D7005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3400CF-0067-4995-9063-0007008C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34006C-00F0-40F8-A682-0087004E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E30063-0009-4992-9BCB-00FC0031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3D00E8-0005-47D3-9D66-006E0037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4E005B-00D3-4057-90DA-000400EF009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15004E-0060-41D3-8CEC-00F400E3002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340006-00FF-4354-B535-009B004B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0C0047-0098-4E7A-BFC6-00B00074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40002D-008E-471E-993A-0033004B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120059-00A8-4F81-9787-005A0021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2A007C-003C-44F4-A483-003500F500F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4B0036-007B-4BC4-9EED-0034002C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690025-0057-46F8-89F5-002A0069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1B000B-0007-4627-931C-00AE007F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2D001B-00DE-487C-8DCA-00620040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91001A-008E-43CB-A106-0057004F000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130059-009B-409B-A315-00760044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0B005D-0017-400E-B4FE-000C0007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A80001-0016-4D9E-9613-00FB00BF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DE00C2-0091-44E6-9470-00770058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EF0083-0026-40D4-BAE2-00CD0039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FD0047-008E-41A6-91D5-0031008F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BF0094-00D2-4259-B3C6-00D10042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7100EF-00B2-4F9C-B089-00F0000B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1100AF-0064-40E3-BC43-00E100BD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BB0096-0094-466E-975C-004D00E0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6500EE-003B-473A-BE57-00A70068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7C0053-0066-4A91-980F-007700DE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8B0018-00EB-4198-AFD6-003C0034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CF00F5-00BA-4EF9-ACBF-00240065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1D00C2-00ED-4AD7-9491-00FF009C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C300D9-0052-4EA0-A2A7-00FF0039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CD00A9-00E2-4C01-BCBE-00CA0016008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AA0010-00FB-4587-AFD8-000600CD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C8008B-00C9-49FC-BF32-0007000F009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620066-00FF-48DC-A158-0025008A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5B00E3-0029-4813-8D64-00800031001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7D0028-00AB-42E5-89C7-009B00EA00F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FB007F-0077-4EF8-8707-00EB002F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B90040-0005-46A4-9FD5-009E00A5000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E100A4-00B3-45EA-AF18-00CF00C1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A600FF-0087-46EB-8778-005F0040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6300AA-00DC-4062-B257-005D00EB00B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8300DE-0082-4B4D-AB4F-00410048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FE000E-0071-4661-A72A-00CD00AE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AA0043-0080-43F4-8A10-0080006D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FE0030-0003-467C-8939-005900A0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37001C-0002-47F4-B989-00230072004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0C000F-0073-475B-8737-006400E9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7A007F-00EC-420F-B648-00A9008F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270007-0078-40DB-BFBC-004700D8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DC0015-00DC-472C-876C-00C0002A00E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CD002D-00FC-4FEC-8C6E-00ED0079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500016-0021-4CC3-98A4-00A200D7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BF00FC-0060-46D5-8878-0059005D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5F0093-00B2-4199-9807-009D00BC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0900E5-00AD-4D7D-8B73-00800081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A30098-00BB-4AA9-AF5E-00A50087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DB00AD-0075-4A51-9208-007800F1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290029-0026-4BFD-9AAA-0092004B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DB002E-0027-4157-A544-004200A900A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A600FB-00BB-4F8E-9A6B-002300D3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1A00D9-0042-42E8-A47B-00940073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3800B4-000E-4291-82F4-00E4006B008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CC00EA-008B-411D-BDD0-005D00F6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750092-001F-47C9-BFE9-0024000D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F60095-004C-4369-89C2-00730027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3F0081-0034-4A88-8294-0080007A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C70014-0038-4369-846E-004E00DE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EB0084-0046-4058-B1C3-00B30039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FA00CC-00FC-4F43-8BD0-006700F7006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AB003E-00C5-4F81-B9A9-0043004C007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0900D4-0008-46C4-9925-00F3008C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3B0085-009C-45CE-9474-00180088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5F00D0-00DD-4CE8-BCBB-001100EC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7C0056-009B-4DD9-8507-005D0014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9200F5-005E-4951-A141-00890049002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3C00EF-00B1-42A9-8103-002C000D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0600E4-00E2-43DD-9B2E-00120000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05004C-0007-45DD-9682-00B1004200F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190034-00E5-4B33-B754-00F000D5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AE00D7-00BC-4011-81AA-00CD0060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C200A0-0018-46CC-972D-003400E900B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A8003D-00DE-4358-A846-00920051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050000-007F-4813-9EC5-004A002D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47009F-0078-448A-9A7C-00A100CE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4600F0-0080-4DEC-86CB-00E000D3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1400D2-00BB-4160-82A7-007E0082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7B0001-00FB-4D9B-8BE5-00FB001C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7D009B-000B-401B-93FC-006C00A2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CD0011-009B-48FC-80BC-00AB007B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340092-00C9-404B-B6F6-00F70090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5200FC-0032-4E89-ADD0-0030008D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52006C-0041-4273-B0DD-00A60068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D10086-002F-4CB3-AED8-001D0017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2C003F-00E2-4946-85E5-004F007D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76004B-00A9-4DA1-A5D5-00AD006F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F000D7-00D2-4F33-AA4F-006500F1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E2006D-002F-4D23-ACCE-00A900F4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0E001F-002C-429F-9D01-00ED00BD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8600B3-0052-4175-93A2-000700CC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D40066-00E2-4EEA-9F91-000B0018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EC00DC-00DE-453F-A9A1-0070000F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910048-00FF-45F5-9622-00DF00C9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E500C7-0081-46A1-81CB-00CE004F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8B0058-00C2-4DB4-B340-005B00D2009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4100FC-0061-4FA6-9239-008500C8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A600B1-00C4-4FDB-991B-007B00DC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9A009A-00AF-4A00-AF50-00E7007F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8900C1-0076-4CB7-82D5-001E00F5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D20026-0096-4DA7-AB46-00990046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7900F3-00A4-4266-B051-00F300A2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0B00BE-00C8-438A-B75E-002E00DB002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9100FE-0002-4552-B3FB-004100DC00B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A000C2-009C-422E-AFFA-00760098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7E001E-00E0-4F5A-84EF-00ED00B5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D30051-0061-4915-8CF8-00A2004C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DD0021-0047-4995-9984-00480092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7200AD-0090-4733-BDDD-00CD0097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36001D-0034-4E7A-B851-0016009A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5E0069-00CC-4B21-8F9E-007B00C0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D700D1-000F-4FF8-9CF2-00EE00B1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74004C-0091-482F-B87C-00E4009F00A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1800DC-0031-4497-97FE-00140062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830071-0017-4324-9331-00AE0057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150098-0048-4B6F-8DE8-0077005F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3A008B-003B-420E-BBA9-00EF007D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C2004D-00BC-40D0-A910-00E0009F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DA00BA-0045-4F12-82F7-00D400FB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610029-0034-497A-ABF2-009B003100A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F200F9-0003-4D54-94A5-00780019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A90034-0074-4295-BDD6-002700D9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F3005C-009B-4B4E-8F1A-00E00009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DC00A8-0031-4C2B-9FCD-000700F7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C50091-0095-4C23-9676-009C0020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9C00AD-006C-452D-AFFA-003700B8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F500B7-007A-4829-A11F-001E008E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390079-00E4-4BEF-B9C1-003C00BE007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1A00EC-0069-41AB-8690-00D80015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0400EB-00CC-478F-9BA8-001E0023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F40078-007F-4C83-9D71-00C80009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9C0066-000B-4E98-AFEF-009100B4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C900E5-00AF-4EA7-9E7E-00C3003E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2A0067-0002-43D0-BD59-00170004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EB0083-0025-42AE-97C0-00AD002F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40000F-007F-4C1F-963B-00180014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55002E-00F1-4082-969B-000B00D2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5300EF-001E-4848-8CFD-00B70045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9B00E7-0065-41C1-AF60-00E2009C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3C00D9-001D-447E-94C3-000E00FF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CA00C6-00CF-43D5-8623-00A100E4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EA00B0-007E-489C-B380-008F007E001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700077-00CC-42F7-9EE4-00E50092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920086-00E2-4AA2-9A5B-00090085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0B0067-00CA-4DF6-8E52-00030027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8F00CE-0017-4275-A4D9-006700F6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4C0011-00E3-4E80-915A-006B00B400A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C4009D-001D-41FD-B03B-0097001A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B20046-00C7-4C6A-9DA2-006000A0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6F00C2-0065-40C5-9251-009700AE00B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7900E6-0020-4411-90F1-000F002E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E000FC-0021-4F9B-BC49-0084007D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E200DF-0062-4824-B25F-001B005C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F50044-00D7-41DB-987E-00150076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AF0090-0075-4174-84B4-008F0054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F8006E-00E3-4036-AC38-00E70014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FB0046-0003-49EB-9A54-00240089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38004A-0015-4E32-8DD4-00D1005B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41008D-00DE-464E-9420-004E00D9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980021-003D-4558-9F75-00CF007500F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C200AE-0042-4849-B84E-00FC0045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FE0008-0061-4C94-8753-0017007F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2800CA-0069-4D35-9B47-00DC0056003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9E00CF-0072-43D7-8CC8-0051009A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AC00C3-00FF-430E-8971-005100CC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760010-0084-483C-AC2B-007C00DA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340037-00CA-4156-8C05-00FF00EC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B200DA-003B-43FA-A094-006B0088006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A800C1-0075-4B2A-91ED-00B2002B000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9C0002-00CB-4EC1-9269-00BA003D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300042-00E3-4CCC-A3B4-00AB0002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EF0018-0045-42E8-B1CA-006B00AD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900042-00C6-4440-B28F-000500CA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7F0061-001E-46C8-ADDC-001C00FD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5B001C-00CF-45F0-A2C9-008D000D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3E0054-00D9-4DCD-9B6E-00C10088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240074-001B-4320-AF8B-00D80059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CF005F-004B-42AE-974D-00E90090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3800A3-00D8-49BB-ABD2-00BB00EC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E2006B-00F1-423E-90FB-009D0065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14.25">
      <c r="A2" s="82" t="s">
        <v>13</v>
      </c>
      <c r="B2" s="82" t="s">
        <v>34</v>
      </c>
      <c r="C2" s="82" t="s">
        <v>86</v>
      </c>
      <c r="D2" s="82">
        <v>1</v>
      </c>
      <c r="E2" s="82">
        <v>2</v>
      </c>
      <c r="F2" s="82">
        <v>3</v>
      </c>
      <c r="G2" s="82">
        <v>4</v>
      </c>
      <c r="H2" s="82">
        <v>5</v>
      </c>
      <c r="I2" s="82">
        <v>6</v>
      </c>
      <c r="J2" s="82">
        <v>7</v>
      </c>
      <c r="K2" s="83">
        <v>8</v>
      </c>
      <c r="L2" s="83">
        <v>9</v>
      </c>
      <c r="M2" s="82">
        <v>10</v>
      </c>
      <c r="N2" s="82">
        <v>11</v>
      </c>
      <c r="O2" s="82">
        <v>12</v>
      </c>
      <c r="P2" s="82">
        <v>13</v>
      </c>
      <c r="Q2" s="82">
        <v>14</v>
      </c>
      <c r="R2" s="82">
        <v>15</v>
      </c>
      <c r="S2" s="82">
        <v>16</v>
      </c>
      <c r="T2" s="82">
        <v>17</v>
      </c>
      <c r="U2" s="82" t="s">
        <v>36</v>
      </c>
      <c r="V2" s="84" t="s">
        <v>37</v>
      </c>
      <c r="W2" s="82" t="s">
        <v>38</v>
      </c>
      <c r="X2" s="85" t="s">
        <v>39</v>
      </c>
      <c r="Y2" s="85" t="s">
        <v>40</v>
      </c>
      <c r="Z2" s="85" t="s">
        <v>41</v>
      </c>
      <c r="AA2" s="85" t="s">
        <v>42</v>
      </c>
      <c r="AB2" s="85" t="s">
        <v>43</v>
      </c>
      <c r="AC2" s="85" t="s">
        <v>44</v>
      </c>
      <c r="AD2" s="85" t="s">
        <v>45</v>
      </c>
      <c r="AE2" s="85" t="s">
        <v>46</v>
      </c>
      <c r="AF2" s="82" t="s">
        <v>50</v>
      </c>
      <c r="AH2" s="108" t="s">
        <v>55</v>
      </c>
      <c r="AI2" s="95" t="s">
        <v>10</v>
      </c>
      <c r="AJ2" s="94" t="s">
        <v>52</v>
      </c>
    </row>
    <row r="3" ht="14.25">
      <c r="A3" s="87">
        <v>45443.083333333336</v>
      </c>
      <c r="B3" s="88" t="s">
        <v>54</v>
      </c>
      <c r="C3" s="88" t="s">
        <v>87</v>
      </c>
      <c r="D3" s="93">
        <v>1</v>
      </c>
      <c r="E3" s="95">
        <v>0</v>
      </c>
      <c r="F3" s="95">
        <v>0</v>
      </c>
      <c r="G3" s="95">
        <v>1</v>
      </c>
      <c r="H3" s="94">
        <v>1</v>
      </c>
      <c r="I3" s="95">
        <v>1</v>
      </c>
      <c r="J3" s="95">
        <v>0</v>
      </c>
      <c r="K3" s="3">
        <v>0</v>
      </c>
      <c r="L3" s="3">
        <v>0</v>
      </c>
      <c r="M3" s="95">
        <v>0</v>
      </c>
      <c r="N3" s="94">
        <v>1</v>
      </c>
      <c r="O3" s="95">
        <v>1</v>
      </c>
      <c r="P3" s="95">
        <v>1</v>
      </c>
      <c r="Q3" s="95">
        <v>1</v>
      </c>
      <c r="R3" s="95">
        <v>1</v>
      </c>
      <c r="S3" s="95">
        <v>0</v>
      </c>
      <c r="T3" s="94">
        <v>0</v>
      </c>
      <c r="U3" s="21">
        <f>SUM(D4:T4)/60</f>
        <v>11.866666666666667</v>
      </c>
      <c r="V3" s="21">
        <f>SUM(D3:T3)</f>
        <v>9</v>
      </c>
      <c r="W3" s="21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1">
        <f>V3/17</f>
        <v>0.52941176470588236</v>
      </c>
      <c r="AG3" s="6"/>
      <c r="AH3" s="6"/>
      <c r="AI3" s="6"/>
      <c r="AJ3" s="6"/>
    </row>
    <row r="4" ht="14.25">
      <c r="A4" s="91"/>
      <c r="B4" s="92"/>
      <c r="C4" s="92"/>
      <c r="D4" s="93">
        <v>17</v>
      </c>
      <c r="E4" s="95">
        <v>46</v>
      </c>
      <c r="F4" s="95">
        <v>60</v>
      </c>
      <c r="G4" s="95">
        <v>22</v>
      </c>
      <c r="H4" s="94">
        <v>20</v>
      </c>
      <c r="I4" s="95">
        <v>91</v>
      </c>
      <c r="J4" s="95">
        <v>58</v>
      </c>
      <c r="K4" s="3">
        <v>45</v>
      </c>
      <c r="L4" s="3">
        <v>55</v>
      </c>
      <c r="M4" s="95">
        <v>57</v>
      </c>
      <c r="N4" s="94">
        <v>24</v>
      </c>
      <c r="O4" s="95">
        <v>44</v>
      </c>
      <c r="P4" s="95">
        <v>46</v>
      </c>
      <c r="Q4" s="95">
        <v>18</v>
      </c>
      <c r="R4" s="95">
        <v>10</v>
      </c>
      <c r="S4" s="95">
        <v>53</v>
      </c>
      <c r="T4" s="94">
        <v>46</v>
      </c>
      <c r="U4" s="20"/>
      <c r="V4" s="20"/>
      <c r="W4" s="20"/>
      <c r="X4" s="109"/>
      <c r="Y4" s="109"/>
      <c r="Z4" s="109"/>
      <c r="AA4" s="109"/>
      <c r="AB4" s="109"/>
      <c r="AC4" s="109"/>
      <c r="AD4" s="109"/>
      <c r="AE4" s="109"/>
      <c r="AF4" s="20"/>
      <c r="AG4" s="6"/>
      <c r="AH4" s="6"/>
      <c r="AI4" s="6"/>
      <c r="AJ4" s="6"/>
    </row>
    <row r="5" ht="14.25">
      <c r="A5" s="87">
        <v>45443.083333333336</v>
      </c>
      <c r="B5" s="88" t="s">
        <v>54</v>
      </c>
      <c r="C5" s="88" t="s">
        <v>88</v>
      </c>
      <c r="D5" s="93">
        <v>1</v>
      </c>
      <c r="E5" s="95">
        <v>0</v>
      </c>
      <c r="F5" s="95">
        <v>1</v>
      </c>
      <c r="G5" s="95">
        <v>1</v>
      </c>
      <c r="H5" s="94">
        <v>1</v>
      </c>
      <c r="I5" s="95">
        <v>1</v>
      </c>
      <c r="J5" s="95">
        <v>1</v>
      </c>
      <c r="K5" s="3">
        <v>0</v>
      </c>
      <c r="L5" s="3">
        <v>0</v>
      </c>
      <c r="M5" s="95">
        <v>1</v>
      </c>
      <c r="N5" s="94">
        <v>1</v>
      </c>
      <c r="O5" s="95">
        <v>1</v>
      </c>
      <c r="P5" s="95">
        <v>1</v>
      </c>
      <c r="Q5" s="95">
        <v>1</v>
      </c>
      <c r="R5" s="95">
        <v>1</v>
      </c>
      <c r="S5" s="95">
        <v>1</v>
      </c>
      <c r="T5" s="94">
        <v>1</v>
      </c>
      <c r="U5" s="21">
        <f>SUM(D6:T6)/60</f>
        <v>12.466666666666667</v>
      </c>
      <c r="V5" s="21">
        <f>SUM(D5:T5)</f>
        <v>14</v>
      </c>
      <c r="W5" s="21">
        <f>17-V5</f>
        <v>3</v>
      </c>
      <c r="X5" s="109"/>
      <c r="Y5" s="109"/>
      <c r="Z5" s="109"/>
      <c r="AA5" s="109"/>
      <c r="AB5" s="109"/>
      <c r="AC5" s="109"/>
      <c r="AD5" s="109"/>
      <c r="AE5" s="109"/>
      <c r="AF5" s="21">
        <f>V5/17</f>
        <v>0.82352941176470584</v>
      </c>
      <c r="AG5" s="6"/>
      <c r="AH5" s="6"/>
      <c r="AI5" s="6"/>
      <c r="AJ5" s="6"/>
    </row>
    <row r="6" ht="14.25">
      <c r="A6" s="91"/>
      <c r="B6" s="92"/>
      <c r="C6" s="92"/>
      <c r="D6" s="93">
        <v>26</v>
      </c>
      <c r="E6" s="95">
        <v>32</v>
      </c>
      <c r="F6" s="95">
        <v>42</v>
      </c>
      <c r="G6" s="95">
        <v>25</v>
      </c>
      <c r="H6" s="94">
        <v>19</v>
      </c>
      <c r="I6" s="95">
        <v>48</v>
      </c>
      <c r="J6" s="95">
        <v>26</v>
      </c>
      <c r="K6" s="3">
        <v>42</v>
      </c>
      <c r="L6" s="3">
        <v>81</v>
      </c>
      <c r="M6" s="95">
        <v>72</v>
      </c>
      <c r="N6" s="94">
        <v>19</v>
      </c>
      <c r="O6" s="95">
        <v>44</v>
      </c>
      <c r="P6" s="95">
        <v>25</v>
      </c>
      <c r="Q6" s="95">
        <v>59</v>
      </c>
      <c r="R6" s="95">
        <v>33</v>
      </c>
      <c r="S6" s="95">
        <v>99</v>
      </c>
      <c r="T6" s="94">
        <v>56</v>
      </c>
      <c r="U6" s="20"/>
      <c r="V6" s="20"/>
      <c r="W6" s="20"/>
      <c r="X6" s="109"/>
      <c r="Y6" s="109"/>
      <c r="Z6" s="109"/>
      <c r="AA6" s="109"/>
      <c r="AB6" s="109"/>
      <c r="AC6" s="109"/>
      <c r="AD6" s="109"/>
      <c r="AE6" s="109"/>
      <c r="AF6" s="20"/>
      <c r="AG6" s="6">
        <f>AVERAGE(AF3:AF6)*30</f>
        <v>20.294117647058826</v>
      </c>
      <c r="AH6" s="6"/>
      <c r="AI6" s="6"/>
      <c r="AJ6" s="6"/>
    </row>
    <row r="7" ht="14.25">
      <c r="A7" s="87">
        <v>45412.375</v>
      </c>
      <c r="B7" s="88" t="s">
        <v>56</v>
      </c>
      <c r="C7" s="88" t="s">
        <v>87</v>
      </c>
      <c r="D7" s="93">
        <v>1</v>
      </c>
      <c r="E7" s="95">
        <v>1</v>
      </c>
      <c r="F7" s="95">
        <v>1</v>
      </c>
      <c r="G7" s="95">
        <v>1</v>
      </c>
      <c r="H7" s="94">
        <v>1</v>
      </c>
      <c r="I7" s="95">
        <v>1</v>
      </c>
      <c r="J7" s="95">
        <v>1</v>
      </c>
      <c r="K7" s="95">
        <v>0</v>
      </c>
      <c r="L7" s="95">
        <v>1</v>
      </c>
      <c r="M7" s="95">
        <v>1</v>
      </c>
      <c r="N7" s="94">
        <v>0</v>
      </c>
      <c r="O7" s="95">
        <v>1</v>
      </c>
      <c r="P7" s="95">
        <v>0</v>
      </c>
      <c r="Q7" s="95">
        <v>1</v>
      </c>
      <c r="R7" s="95">
        <v>0</v>
      </c>
      <c r="S7" s="95">
        <v>1</v>
      </c>
      <c r="T7" s="94">
        <v>0</v>
      </c>
      <c r="U7" s="21">
        <f>SUM(D8:T8)/60</f>
        <v>14.550000000000001</v>
      </c>
      <c r="V7" s="21">
        <f>SUM(D7:T7)</f>
        <v>12</v>
      </c>
      <c r="W7" s="23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1">
        <f>V7/17</f>
        <v>0.70588235294117652</v>
      </c>
      <c r="AG7" s="6"/>
      <c r="AH7" s="6"/>
    </row>
    <row r="8" ht="14.25">
      <c r="A8" s="91"/>
      <c r="B8" s="92"/>
      <c r="C8" s="92"/>
      <c r="D8" s="93">
        <v>39</v>
      </c>
      <c r="E8" s="95">
        <v>52</v>
      </c>
      <c r="F8" s="95">
        <v>33</v>
      </c>
      <c r="G8" s="95">
        <v>77</v>
      </c>
      <c r="H8" s="94">
        <v>21</v>
      </c>
      <c r="I8" s="95">
        <v>49</v>
      </c>
      <c r="J8" s="95">
        <v>143</v>
      </c>
      <c r="K8" s="95">
        <v>34</v>
      </c>
      <c r="L8" s="95">
        <v>54</v>
      </c>
      <c r="M8" s="95">
        <v>53</v>
      </c>
      <c r="N8" s="94">
        <v>30</v>
      </c>
      <c r="O8" s="95">
        <v>19</v>
      </c>
      <c r="P8" s="95">
        <v>52</v>
      </c>
      <c r="Q8" s="95">
        <v>46</v>
      </c>
      <c r="R8" s="95">
        <v>36</v>
      </c>
      <c r="S8" s="95">
        <v>94</v>
      </c>
      <c r="T8" s="94">
        <v>41</v>
      </c>
      <c r="U8" s="20"/>
      <c r="V8" s="20"/>
      <c r="W8" s="94"/>
      <c r="X8" s="109"/>
      <c r="Y8" s="109"/>
      <c r="Z8" s="109"/>
      <c r="AA8" s="109"/>
      <c r="AB8" s="109"/>
      <c r="AC8" s="109"/>
      <c r="AD8" s="109"/>
      <c r="AE8" s="109"/>
      <c r="AF8" s="20"/>
      <c r="AG8" s="6"/>
      <c r="AH8" s="2" t="s">
        <v>39</v>
      </c>
      <c r="AI8" s="110">
        <v>0.0056000000000000008</v>
      </c>
      <c r="AJ8" s="111" t="s">
        <v>89</v>
      </c>
    </row>
    <row r="9" ht="14.25">
      <c r="A9" s="87">
        <v>45412.5</v>
      </c>
      <c r="B9" s="88" t="s">
        <v>56</v>
      </c>
      <c r="C9" s="88" t="s">
        <v>88</v>
      </c>
      <c r="D9" s="93">
        <v>0</v>
      </c>
      <c r="E9" s="95">
        <v>1</v>
      </c>
      <c r="F9" s="95">
        <v>1</v>
      </c>
      <c r="G9" s="95">
        <v>1</v>
      </c>
      <c r="H9" s="94">
        <v>0</v>
      </c>
      <c r="I9" s="95">
        <v>1</v>
      </c>
      <c r="J9" s="95">
        <v>0</v>
      </c>
      <c r="K9" s="95">
        <v>0</v>
      </c>
      <c r="L9" s="95">
        <v>0</v>
      </c>
      <c r="M9" s="95">
        <v>0</v>
      </c>
      <c r="N9" s="94">
        <v>1</v>
      </c>
      <c r="O9" s="95">
        <v>1</v>
      </c>
      <c r="P9" s="95">
        <v>1</v>
      </c>
      <c r="Q9" s="95">
        <v>1</v>
      </c>
      <c r="R9" s="95">
        <v>1</v>
      </c>
      <c r="S9" s="95">
        <v>1</v>
      </c>
      <c r="T9" s="95">
        <v>1</v>
      </c>
      <c r="U9" s="21">
        <f>SUM(D10:T10)/60</f>
        <v>12.449999999999999</v>
      </c>
      <c r="V9" s="21">
        <f>SUM(D9:T9)</f>
        <v>11</v>
      </c>
      <c r="W9" s="23">
        <f>17-V9</f>
        <v>6</v>
      </c>
      <c r="X9" s="109"/>
      <c r="Y9" s="109"/>
      <c r="Z9" s="109"/>
      <c r="AA9" s="109"/>
      <c r="AB9" s="109"/>
      <c r="AC9" s="109"/>
      <c r="AD9" s="109"/>
      <c r="AE9" s="109"/>
      <c r="AF9" s="21">
        <f>V9/17</f>
        <v>0.6470588235294118</v>
      </c>
      <c r="AG9" s="6"/>
      <c r="AH9" s="89" t="s">
        <v>40</v>
      </c>
      <c r="AI9" s="112">
        <v>0.55889999999999995</v>
      </c>
      <c r="AJ9" s="113" t="s">
        <v>90</v>
      </c>
    </row>
    <row r="10" ht="14.25">
      <c r="A10" s="91"/>
      <c r="B10" s="92"/>
      <c r="C10" s="92"/>
      <c r="D10" s="93">
        <v>26</v>
      </c>
      <c r="E10" s="95">
        <v>23</v>
      </c>
      <c r="F10" s="95">
        <v>9</v>
      </c>
      <c r="G10" s="95">
        <v>6</v>
      </c>
      <c r="H10" s="94">
        <v>25</v>
      </c>
      <c r="I10" s="95">
        <v>58</v>
      </c>
      <c r="J10" s="95">
        <v>38</v>
      </c>
      <c r="K10" s="95">
        <v>41</v>
      </c>
      <c r="L10" s="95">
        <v>262</v>
      </c>
      <c r="M10" s="95">
        <v>69</v>
      </c>
      <c r="N10" s="94">
        <v>25</v>
      </c>
      <c r="O10" s="95">
        <v>41</v>
      </c>
      <c r="P10" s="95">
        <v>29</v>
      </c>
      <c r="Q10" s="95">
        <v>13</v>
      </c>
      <c r="R10" s="95">
        <v>35</v>
      </c>
      <c r="S10" s="95">
        <v>29</v>
      </c>
      <c r="T10" s="95">
        <v>18</v>
      </c>
      <c r="U10" s="20"/>
      <c r="V10" s="20"/>
      <c r="W10" s="94"/>
      <c r="X10" s="14"/>
      <c r="Y10" s="14"/>
      <c r="Z10" s="14"/>
      <c r="AA10" s="14"/>
      <c r="AB10" s="14"/>
      <c r="AC10" s="14"/>
      <c r="AD10" s="14"/>
      <c r="AE10" s="14"/>
      <c r="AF10" s="20"/>
      <c r="AG10" s="6">
        <f>AVERAGE(AF7:AF10)*30</f>
        <v>20.294117647058826</v>
      </c>
      <c r="AH10" s="89" t="s">
        <v>41</v>
      </c>
      <c r="AI10" s="112">
        <v>0.121</v>
      </c>
      <c r="AJ10" s="113" t="s">
        <v>91</v>
      </c>
    </row>
    <row r="11" ht="14.25">
      <c r="A11" s="87">
        <v>45412.375</v>
      </c>
      <c r="B11" s="88" t="s">
        <v>61</v>
      </c>
      <c r="C11" s="88" t="s">
        <v>87</v>
      </c>
      <c r="D11" s="93">
        <v>1</v>
      </c>
      <c r="E11" s="95">
        <v>1</v>
      </c>
      <c r="F11" s="95">
        <v>1</v>
      </c>
      <c r="G11" s="95">
        <v>1</v>
      </c>
      <c r="H11" s="94">
        <v>1</v>
      </c>
      <c r="I11" s="95">
        <v>1</v>
      </c>
      <c r="J11" s="95">
        <v>1</v>
      </c>
      <c r="K11" s="95">
        <v>1</v>
      </c>
      <c r="L11" s="95">
        <v>1</v>
      </c>
      <c r="M11" s="95">
        <v>1</v>
      </c>
      <c r="N11" s="94">
        <v>1</v>
      </c>
      <c r="O11" s="95">
        <v>1</v>
      </c>
      <c r="P11" s="95">
        <v>1</v>
      </c>
      <c r="Q11" s="95">
        <v>1</v>
      </c>
      <c r="R11" s="95">
        <v>1</v>
      </c>
      <c r="S11" s="95">
        <v>1</v>
      </c>
      <c r="T11" s="95">
        <v>1</v>
      </c>
      <c r="U11" s="21">
        <f>SUM(D12:T12)/60</f>
        <v>6.9500000000000002</v>
      </c>
      <c r="V11" s="21">
        <f>SUM(D11:T11)</f>
        <v>17</v>
      </c>
      <c r="W11" s="23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1">
        <f>V11/17</f>
        <v>1</v>
      </c>
      <c r="AG11" s="6"/>
      <c r="AH11" s="89" t="s">
        <v>42</v>
      </c>
      <c r="AI11" s="112">
        <v>0.045100000000000001</v>
      </c>
      <c r="AJ11" s="113" t="s">
        <v>92</v>
      </c>
    </row>
    <row r="12" ht="14.25">
      <c r="A12" s="91"/>
      <c r="B12" s="92"/>
      <c r="C12" s="92"/>
      <c r="D12" s="93">
        <v>17</v>
      </c>
      <c r="E12" s="95">
        <v>8</v>
      </c>
      <c r="F12" s="95">
        <v>6</v>
      </c>
      <c r="G12" s="95">
        <v>15</v>
      </c>
      <c r="H12" s="94">
        <v>23</v>
      </c>
      <c r="I12" s="95">
        <v>30</v>
      </c>
      <c r="J12" s="95">
        <v>16</v>
      </c>
      <c r="K12" s="95">
        <v>74</v>
      </c>
      <c r="L12" s="95">
        <v>57</v>
      </c>
      <c r="M12" s="95">
        <v>10</v>
      </c>
      <c r="N12" s="94">
        <v>28</v>
      </c>
      <c r="O12" s="95">
        <v>36</v>
      </c>
      <c r="P12" s="95">
        <v>15</v>
      </c>
      <c r="Q12" s="95">
        <v>16</v>
      </c>
      <c r="R12" s="95">
        <v>23</v>
      </c>
      <c r="S12" s="95">
        <v>25</v>
      </c>
      <c r="T12" s="95">
        <v>18</v>
      </c>
      <c r="U12" s="20"/>
      <c r="V12" s="20"/>
      <c r="W12" s="94"/>
      <c r="X12" s="109"/>
      <c r="Y12" s="109"/>
      <c r="Z12" s="109"/>
      <c r="AA12" s="109"/>
      <c r="AB12" s="109"/>
      <c r="AC12" s="109"/>
      <c r="AD12" s="109"/>
      <c r="AE12" s="109"/>
      <c r="AF12" s="20"/>
      <c r="AG12" s="6"/>
      <c r="AH12" s="89" t="s">
        <v>43</v>
      </c>
      <c r="AI12" s="112">
        <v>0.1263</v>
      </c>
      <c r="AJ12" s="113" t="s">
        <v>93</v>
      </c>
    </row>
    <row r="13" ht="14.25">
      <c r="A13" s="87">
        <v>45412.5</v>
      </c>
      <c r="B13" s="88" t="s">
        <v>61</v>
      </c>
      <c r="C13" s="88" t="s">
        <v>88</v>
      </c>
      <c r="D13" s="93">
        <v>1</v>
      </c>
      <c r="E13" s="95">
        <v>0</v>
      </c>
      <c r="F13" s="95">
        <v>1</v>
      </c>
      <c r="G13" s="95">
        <v>1</v>
      </c>
      <c r="H13" s="94">
        <v>1</v>
      </c>
      <c r="I13" s="95">
        <v>1</v>
      </c>
      <c r="J13" s="95">
        <v>1</v>
      </c>
      <c r="K13" s="95">
        <v>0</v>
      </c>
      <c r="L13" s="95">
        <v>1</v>
      </c>
      <c r="M13" s="95">
        <v>0</v>
      </c>
      <c r="N13" s="94">
        <v>0</v>
      </c>
      <c r="O13" s="95">
        <v>0</v>
      </c>
      <c r="P13" s="95">
        <v>1</v>
      </c>
      <c r="Q13" s="95">
        <v>1</v>
      </c>
      <c r="R13" s="95">
        <v>0</v>
      </c>
      <c r="S13" s="95">
        <v>1</v>
      </c>
      <c r="T13" s="95">
        <v>0</v>
      </c>
      <c r="U13" s="21">
        <f>SUM(D14:T14)/60</f>
        <v>9.9000000000000004</v>
      </c>
      <c r="V13" s="21">
        <f>SUM(D13:T13)</f>
        <v>10</v>
      </c>
      <c r="W13" s="23">
        <f>17-V13</f>
        <v>7</v>
      </c>
      <c r="X13" s="109"/>
      <c r="Y13" s="109"/>
      <c r="Z13" s="109"/>
      <c r="AA13" s="109"/>
      <c r="AB13" s="109"/>
      <c r="AC13" s="109"/>
      <c r="AD13" s="109"/>
      <c r="AE13" s="109"/>
      <c r="AF13" s="21">
        <f>V13/17</f>
        <v>0.58823529411764708</v>
      </c>
      <c r="AG13" s="6"/>
      <c r="AH13" s="89" t="s">
        <v>44</v>
      </c>
      <c r="AI13" s="112">
        <v>0.0044000000000000003</v>
      </c>
      <c r="AJ13" s="113" t="s">
        <v>94</v>
      </c>
    </row>
    <row r="14" ht="14.25">
      <c r="A14" s="91"/>
      <c r="B14" s="92"/>
      <c r="C14" s="92"/>
      <c r="D14" s="93">
        <v>22</v>
      </c>
      <c r="E14" s="95">
        <v>70</v>
      </c>
      <c r="F14" s="95">
        <v>18</v>
      </c>
      <c r="G14" s="95">
        <v>27</v>
      </c>
      <c r="H14" s="94">
        <v>26</v>
      </c>
      <c r="I14" s="95">
        <v>46</v>
      </c>
      <c r="J14" s="95">
        <v>46</v>
      </c>
      <c r="K14" s="95">
        <v>45</v>
      </c>
      <c r="L14" s="95">
        <v>28</v>
      </c>
      <c r="M14" s="95">
        <v>49</v>
      </c>
      <c r="N14" s="94">
        <v>43</v>
      </c>
      <c r="O14" s="95">
        <v>53</v>
      </c>
      <c r="P14" s="95">
        <v>43</v>
      </c>
      <c r="Q14" s="95">
        <v>26</v>
      </c>
      <c r="R14" s="95">
        <v>24</v>
      </c>
      <c r="S14" s="95">
        <v>15</v>
      </c>
      <c r="T14" s="95">
        <v>13</v>
      </c>
      <c r="U14" s="20"/>
      <c r="V14" s="20"/>
      <c r="W14" s="94"/>
      <c r="X14" s="14"/>
      <c r="Y14" s="14"/>
      <c r="Z14" s="14"/>
      <c r="AA14" s="14"/>
      <c r="AB14" s="14"/>
      <c r="AC14" s="14"/>
      <c r="AD14" s="14"/>
      <c r="AE14" s="14"/>
      <c r="AF14" s="20"/>
      <c r="AG14" s="6">
        <f>AVERAGE(AF11:AF14)*30</f>
        <v>23.823529411764707</v>
      </c>
      <c r="AH14" s="89" t="s">
        <v>45</v>
      </c>
      <c r="AI14" s="112">
        <v>0.087899999999999992</v>
      </c>
      <c r="AJ14" s="113" t="s">
        <v>95</v>
      </c>
    </row>
    <row r="15" ht="14.25">
      <c r="A15" s="87">
        <v>45412.375</v>
      </c>
      <c r="B15" s="88" t="s">
        <v>68</v>
      </c>
      <c r="C15" s="88" t="s">
        <v>87</v>
      </c>
      <c r="D15" s="93">
        <v>1</v>
      </c>
      <c r="E15" s="95">
        <v>0</v>
      </c>
      <c r="F15" s="95">
        <v>1</v>
      </c>
      <c r="G15" s="95">
        <v>0</v>
      </c>
      <c r="H15" s="94">
        <v>1</v>
      </c>
      <c r="I15" s="95">
        <v>1</v>
      </c>
      <c r="J15" s="95">
        <v>1</v>
      </c>
      <c r="K15" s="95">
        <v>1</v>
      </c>
      <c r="L15" s="95">
        <v>1</v>
      </c>
      <c r="M15" s="95">
        <v>1</v>
      </c>
      <c r="N15" s="94">
        <v>1</v>
      </c>
      <c r="O15" s="95">
        <v>0</v>
      </c>
      <c r="P15" s="95">
        <v>0</v>
      </c>
      <c r="Q15" s="95">
        <v>0</v>
      </c>
      <c r="R15" s="95">
        <v>1</v>
      </c>
      <c r="S15" s="95">
        <v>0</v>
      </c>
      <c r="T15" s="95">
        <v>0</v>
      </c>
      <c r="U15" s="21">
        <f>SUM(D16:T16)/60</f>
        <v>17.449999999999999</v>
      </c>
      <c r="V15" s="21">
        <f>SUM(D15:T15)</f>
        <v>10</v>
      </c>
      <c r="W15" s="23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1">
        <f>V15/17</f>
        <v>0.58823529411764708</v>
      </c>
      <c r="AG15" s="6"/>
      <c r="AH15" s="11" t="s">
        <v>46</v>
      </c>
      <c r="AI15" s="114">
        <v>0.0504</v>
      </c>
      <c r="AJ15" s="115" t="s">
        <v>96</v>
      </c>
    </row>
    <row r="16" ht="14.25">
      <c r="A16" s="91"/>
      <c r="B16" s="92"/>
      <c r="C16" s="92"/>
      <c r="D16" s="93">
        <v>20</v>
      </c>
      <c r="E16" s="95">
        <v>56</v>
      </c>
      <c r="F16" s="95">
        <v>35</v>
      </c>
      <c r="G16" s="95">
        <v>52</v>
      </c>
      <c r="H16" s="94">
        <v>23</v>
      </c>
      <c r="I16" s="95">
        <v>30</v>
      </c>
      <c r="J16" s="95">
        <v>17</v>
      </c>
      <c r="K16" s="95">
        <v>24</v>
      </c>
      <c r="L16" s="95">
        <v>77</v>
      </c>
      <c r="M16" s="95">
        <v>24</v>
      </c>
      <c r="N16" s="94">
        <v>43</v>
      </c>
      <c r="O16" s="95">
        <v>25</v>
      </c>
      <c r="P16" s="116">
        <v>44</v>
      </c>
      <c r="Q16" s="116">
        <v>115</v>
      </c>
      <c r="R16" s="116">
        <v>27</v>
      </c>
      <c r="S16" s="116">
        <v>362</v>
      </c>
      <c r="T16" s="95">
        <v>73</v>
      </c>
      <c r="U16" s="20"/>
      <c r="V16" s="20"/>
      <c r="W16" s="94"/>
      <c r="X16" s="109"/>
      <c r="Y16" s="109"/>
      <c r="Z16" s="109"/>
      <c r="AA16" s="109"/>
      <c r="AB16" s="109"/>
      <c r="AC16" s="109"/>
      <c r="AD16" s="109"/>
      <c r="AE16" s="109"/>
      <c r="AF16" s="20"/>
      <c r="AG16" s="6"/>
      <c r="AH16" s="6"/>
      <c r="AI16" s="117" t="s">
        <v>97</v>
      </c>
    </row>
    <row r="17" ht="14.25">
      <c r="A17" s="87">
        <v>45412.5</v>
      </c>
      <c r="B17" s="88" t="s">
        <v>68</v>
      </c>
      <c r="C17" s="88" t="s">
        <v>88</v>
      </c>
      <c r="D17" s="93">
        <v>1</v>
      </c>
      <c r="E17" s="95">
        <v>1</v>
      </c>
      <c r="F17" s="95">
        <v>0</v>
      </c>
      <c r="G17" s="95">
        <v>1</v>
      </c>
      <c r="H17" s="94">
        <v>1</v>
      </c>
      <c r="I17" s="95">
        <v>0</v>
      </c>
      <c r="J17" s="95">
        <v>1</v>
      </c>
      <c r="K17" s="95">
        <v>0</v>
      </c>
      <c r="L17" s="95">
        <v>0</v>
      </c>
      <c r="M17" s="95">
        <v>1</v>
      </c>
      <c r="N17" s="94">
        <v>1</v>
      </c>
      <c r="O17" s="95">
        <v>1</v>
      </c>
      <c r="P17" s="95">
        <v>1</v>
      </c>
      <c r="Q17" s="95">
        <v>1</v>
      </c>
      <c r="R17" s="95">
        <v>1</v>
      </c>
      <c r="S17" s="95">
        <v>1</v>
      </c>
      <c r="T17" s="95">
        <v>0</v>
      </c>
      <c r="U17" s="21">
        <f>SUM(D18:T18)/60</f>
        <v>12.533333333333333</v>
      </c>
      <c r="V17" s="21">
        <f>SUM(D17:T17)</f>
        <v>12</v>
      </c>
      <c r="W17" s="23">
        <f>17-V17</f>
        <v>5</v>
      </c>
      <c r="X17" s="109"/>
      <c r="Y17" s="109"/>
      <c r="Z17" s="109"/>
      <c r="AA17" s="109"/>
      <c r="AB17" s="109"/>
      <c r="AC17" s="109"/>
      <c r="AD17" s="109"/>
      <c r="AE17" s="109"/>
      <c r="AF17" s="21">
        <f>V17/17</f>
        <v>0.70588235294117652</v>
      </c>
      <c r="AG17" s="6"/>
      <c r="AH17" s="6"/>
    </row>
    <row r="18" ht="14.25">
      <c r="A18" s="91"/>
      <c r="B18" s="92"/>
      <c r="C18" s="92"/>
      <c r="D18" s="93">
        <v>31</v>
      </c>
      <c r="E18" s="95">
        <v>48</v>
      </c>
      <c r="F18" s="95">
        <v>49</v>
      </c>
      <c r="G18" s="95">
        <v>51</v>
      </c>
      <c r="H18" s="94">
        <v>51</v>
      </c>
      <c r="I18" s="95">
        <v>77</v>
      </c>
      <c r="J18" s="95">
        <v>20</v>
      </c>
      <c r="K18" s="95">
        <v>70</v>
      </c>
      <c r="L18" s="95">
        <v>37</v>
      </c>
      <c r="M18" s="95">
        <v>39</v>
      </c>
      <c r="N18" s="94">
        <v>34</v>
      </c>
      <c r="O18" s="95">
        <v>43</v>
      </c>
      <c r="P18" s="95">
        <v>45</v>
      </c>
      <c r="Q18" s="95">
        <v>61</v>
      </c>
      <c r="R18" s="95">
        <v>20</v>
      </c>
      <c r="S18" s="95">
        <v>35</v>
      </c>
      <c r="T18" s="95">
        <v>41</v>
      </c>
      <c r="U18" s="20"/>
      <c r="V18" s="20"/>
      <c r="W18" s="94"/>
      <c r="X18" s="14"/>
      <c r="Y18" s="14"/>
      <c r="Z18" s="14"/>
      <c r="AA18" s="14"/>
      <c r="AB18" s="14"/>
      <c r="AC18" s="14"/>
      <c r="AD18" s="14"/>
      <c r="AE18" s="14"/>
      <c r="AF18" s="20"/>
      <c r="AG18" s="6">
        <f>AVERAGE(AF15:AF18)*30</f>
        <v>19.411764705882355</v>
      </c>
      <c r="AH18" s="6"/>
    </row>
    <row r="19" ht="14.25">
      <c r="A19" s="87">
        <v>45426.375</v>
      </c>
      <c r="B19" s="88" t="s">
        <v>71</v>
      </c>
      <c r="C19" s="88" t="s">
        <v>87</v>
      </c>
      <c r="D19" s="93">
        <v>1</v>
      </c>
      <c r="E19" s="95">
        <v>1</v>
      </c>
      <c r="F19" s="95">
        <v>1</v>
      </c>
      <c r="G19" s="95">
        <v>0</v>
      </c>
      <c r="H19" s="94">
        <v>1</v>
      </c>
      <c r="I19" s="93">
        <v>1</v>
      </c>
      <c r="J19" s="95">
        <v>1</v>
      </c>
      <c r="K19" s="95">
        <v>1</v>
      </c>
      <c r="L19" s="95">
        <v>0</v>
      </c>
      <c r="M19" s="95">
        <v>1</v>
      </c>
      <c r="N19" s="94">
        <v>0</v>
      </c>
      <c r="O19" s="93">
        <v>0</v>
      </c>
      <c r="P19" s="95">
        <v>1</v>
      </c>
      <c r="Q19" s="95">
        <v>0</v>
      </c>
      <c r="R19" s="95">
        <v>1</v>
      </c>
      <c r="S19" s="95">
        <v>1</v>
      </c>
      <c r="T19" s="94">
        <v>0</v>
      </c>
      <c r="U19" s="21">
        <f>SUM(D20:T20)/60</f>
        <v>12.1</v>
      </c>
      <c r="V19" s="21">
        <f>SUM(D19:T19)</f>
        <v>11</v>
      </c>
      <c r="W19" s="21">
        <f>17-V19</f>
        <v>6</v>
      </c>
      <c r="X19" s="118">
        <v>0</v>
      </c>
      <c r="Y19" s="118">
        <v>7</v>
      </c>
      <c r="Z19" s="118">
        <v>1</v>
      </c>
      <c r="AA19" s="118">
        <v>0</v>
      </c>
      <c r="AB19" s="118">
        <v>1</v>
      </c>
      <c r="AC19" s="118">
        <v>0</v>
      </c>
      <c r="AD19" s="118">
        <v>0</v>
      </c>
      <c r="AE19" s="118">
        <v>0</v>
      </c>
      <c r="AF19" s="21">
        <f>V19/17</f>
        <v>0.6470588235294118</v>
      </c>
      <c r="AG19" s="6"/>
    </row>
    <row r="20" ht="14.25">
      <c r="A20" s="91"/>
      <c r="B20" s="92"/>
      <c r="C20" s="92"/>
      <c r="D20" s="93">
        <v>17</v>
      </c>
      <c r="E20" s="95">
        <v>51</v>
      </c>
      <c r="F20" s="95">
        <v>24</v>
      </c>
      <c r="G20" s="95">
        <v>64</v>
      </c>
      <c r="H20" s="94">
        <v>18</v>
      </c>
      <c r="I20" s="93">
        <v>37</v>
      </c>
      <c r="J20" s="95">
        <v>30</v>
      </c>
      <c r="K20" s="95">
        <v>61</v>
      </c>
      <c r="L20" s="95">
        <v>67</v>
      </c>
      <c r="M20" s="95">
        <v>25</v>
      </c>
      <c r="N20" s="94">
        <v>49</v>
      </c>
      <c r="O20" s="93">
        <v>78</v>
      </c>
      <c r="P20" s="6">
        <v>75</v>
      </c>
      <c r="Q20" s="6">
        <v>30</v>
      </c>
      <c r="R20" s="6">
        <v>40</v>
      </c>
      <c r="S20" s="6">
        <v>22</v>
      </c>
      <c r="T20" s="94">
        <v>38</v>
      </c>
      <c r="U20" s="20"/>
      <c r="V20" s="20"/>
      <c r="W20" s="20"/>
      <c r="X20" s="119"/>
      <c r="Y20" s="119"/>
      <c r="Z20" s="119"/>
      <c r="AA20" s="119"/>
      <c r="AB20" s="119"/>
      <c r="AC20" s="119"/>
      <c r="AD20" s="119"/>
      <c r="AE20" s="119"/>
      <c r="AF20" s="20"/>
      <c r="AG20" s="6"/>
    </row>
    <row r="21" ht="14.25">
      <c r="A21" s="87">
        <v>45426.375</v>
      </c>
      <c r="B21" s="88" t="s">
        <v>71</v>
      </c>
      <c r="C21" s="88" t="s">
        <v>88</v>
      </c>
      <c r="D21" s="93">
        <v>1</v>
      </c>
      <c r="E21" s="95">
        <v>1</v>
      </c>
      <c r="F21" s="95">
        <v>1</v>
      </c>
      <c r="G21" s="95">
        <v>0</v>
      </c>
      <c r="H21" s="94">
        <v>1</v>
      </c>
      <c r="I21" s="93">
        <v>1</v>
      </c>
      <c r="J21" s="95">
        <v>1</v>
      </c>
      <c r="K21" s="95">
        <v>0</v>
      </c>
      <c r="L21" s="95">
        <v>1</v>
      </c>
      <c r="M21" s="95">
        <v>1</v>
      </c>
      <c r="N21" s="94">
        <v>1</v>
      </c>
      <c r="O21" s="93">
        <v>1</v>
      </c>
      <c r="P21" s="95">
        <v>1</v>
      </c>
      <c r="Q21" s="95">
        <v>1</v>
      </c>
      <c r="R21" s="95">
        <v>1</v>
      </c>
      <c r="S21" s="95">
        <v>1</v>
      </c>
      <c r="T21" s="94">
        <v>0</v>
      </c>
      <c r="U21" s="21">
        <f>SUM(D22:T22)/60</f>
        <v>9.0666666666666664</v>
      </c>
      <c r="V21" s="21">
        <f>SUM(D21:T21)</f>
        <v>14</v>
      </c>
      <c r="W21" s="21">
        <f>17-V21</f>
        <v>3</v>
      </c>
      <c r="X21" s="119"/>
      <c r="Y21" s="119"/>
      <c r="Z21" s="119"/>
      <c r="AA21" s="119"/>
      <c r="AB21" s="119"/>
      <c r="AC21" s="119"/>
      <c r="AD21" s="119"/>
      <c r="AE21" s="119"/>
      <c r="AF21" s="21">
        <f>V21/17</f>
        <v>0.82352941176470584</v>
      </c>
      <c r="AG21" s="6"/>
    </row>
    <row r="22" ht="14.25">
      <c r="A22" s="91"/>
      <c r="B22" s="92"/>
      <c r="C22" s="92"/>
      <c r="D22" s="93">
        <v>33</v>
      </c>
      <c r="E22" s="95">
        <v>67</v>
      </c>
      <c r="F22" s="95">
        <v>14</v>
      </c>
      <c r="G22" s="95">
        <v>41</v>
      </c>
      <c r="H22" s="94">
        <v>67</v>
      </c>
      <c r="I22" s="93">
        <v>32</v>
      </c>
      <c r="J22" s="95">
        <v>29</v>
      </c>
      <c r="K22" s="95">
        <v>30</v>
      </c>
      <c r="L22" s="95">
        <v>27</v>
      </c>
      <c r="M22" s="95">
        <v>19</v>
      </c>
      <c r="N22" s="94">
        <v>11</v>
      </c>
      <c r="O22" s="93">
        <v>31</v>
      </c>
      <c r="P22" s="95">
        <v>24</v>
      </c>
      <c r="Q22" s="95">
        <v>24</v>
      </c>
      <c r="R22" s="95">
        <v>34</v>
      </c>
      <c r="S22" s="95">
        <v>22</v>
      </c>
      <c r="T22" s="94">
        <v>39</v>
      </c>
      <c r="U22" s="20"/>
      <c r="V22" s="20"/>
      <c r="W22" s="20"/>
      <c r="X22" s="120"/>
      <c r="Y22" s="120"/>
      <c r="Z22" s="120"/>
      <c r="AA22" s="120"/>
      <c r="AB22" s="120"/>
      <c r="AC22" s="120"/>
      <c r="AD22" s="120"/>
      <c r="AE22" s="120"/>
      <c r="AF22" s="20"/>
      <c r="AG22" s="6">
        <f>AVERAGE(AF19:AF22)*30</f>
        <v>22.058823529411768</v>
      </c>
    </row>
    <row r="23" ht="14.25">
      <c r="A23" s="87">
        <v>45431.375</v>
      </c>
      <c r="B23" s="88" t="s">
        <v>70</v>
      </c>
      <c r="C23" s="88" t="s">
        <v>87</v>
      </c>
      <c r="D23" s="93">
        <v>1</v>
      </c>
      <c r="E23" s="95">
        <v>1</v>
      </c>
      <c r="F23" s="95">
        <v>0</v>
      </c>
      <c r="G23" s="95">
        <v>1</v>
      </c>
      <c r="H23" s="94">
        <v>1</v>
      </c>
      <c r="I23" s="93">
        <v>1</v>
      </c>
      <c r="J23" s="95">
        <v>1</v>
      </c>
      <c r="K23" s="95">
        <v>1</v>
      </c>
      <c r="L23" s="95">
        <v>0</v>
      </c>
      <c r="M23" s="95">
        <v>1</v>
      </c>
      <c r="N23" s="94">
        <v>1</v>
      </c>
      <c r="O23" s="93">
        <v>1</v>
      </c>
      <c r="P23" s="95">
        <v>1</v>
      </c>
      <c r="Q23" s="95">
        <v>1</v>
      </c>
      <c r="R23" s="95">
        <v>0</v>
      </c>
      <c r="S23" s="95">
        <v>1</v>
      </c>
      <c r="T23" s="94">
        <v>1</v>
      </c>
      <c r="U23" s="21">
        <f>SUM(D24:T24)/60</f>
        <v>9.75</v>
      </c>
      <c r="V23" s="21">
        <f>SUM(D23:T23)</f>
        <v>14</v>
      </c>
      <c r="W23" s="21">
        <f>17-V23</f>
        <v>3</v>
      </c>
      <c r="X23" s="118">
        <v>0</v>
      </c>
      <c r="Y23" s="118">
        <v>5</v>
      </c>
      <c r="Z23" s="118">
        <v>1</v>
      </c>
      <c r="AA23" s="118">
        <v>0</v>
      </c>
      <c r="AB23" s="118">
        <v>2</v>
      </c>
      <c r="AC23" s="118">
        <v>0</v>
      </c>
      <c r="AD23" s="118">
        <v>0</v>
      </c>
      <c r="AE23" s="118">
        <v>0</v>
      </c>
      <c r="AF23" s="21">
        <f>V23/17</f>
        <v>0.82352941176470584</v>
      </c>
      <c r="AG23" s="6"/>
    </row>
    <row r="24" ht="14.25">
      <c r="A24" s="91"/>
      <c r="B24" s="92"/>
      <c r="C24" s="92"/>
      <c r="D24" s="93">
        <v>17</v>
      </c>
      <c r="E24" s="95">
        <v>58</v>
      </c>
      <c r="F24" s="95">
        <v>55</v>
      </c>
      <c r="G24" s="95">
        <v>16</v>
      </c>
      <c r="H24" s="94">
        <v>16</v>
      </c>
      <c r="I24" s="93">
        <v>29</v>
      </c>
      <c r="J24" s="95">
        <v>46</v>
      </c>
      <c r="K24" s="95">
        <v>66</v>
      </c>
      <c r="L24" s="95">
        <v>27</v>
      </c>
      <c r="M24" s="95">
        <v>15</v>
      </c>
      <c r="N24" s="94">
        <v>41</v>
      </c>
      <c r="O24" s="93">
        <v>13</v>
      </c>
      <c r="P24" s="95">
        <v>41</v>
      </c>
      <c r="Q24" s="95">
        <v>26</v>
      </c>
      <c r="R24" s="95">
        <v>76</v>
      </c>
      <c r="S24" s="95">
        <v>20</v>
      </c>
      <c r="T24" s="94">
        <v>23</v>
      </c>
      <c r="U24" s="20"/>
      <c r="V24" s="20"/>
      <c r="W24" s="20"/>
      <c r="X24" s="119"/>
      <c r="Y24" s="119"/>
      <c r="Z24" s="119"/>
      <c r="AA24" s="119"/>
      <c r="AB24" s="119"/>
      <c r="AC24" s="119"/>
      <c r="AD24" s="119"/>
      <c r="AE24" s="119"/>
      <c r="AF24" s="20"/>
      <c r="AG24" s="6"/>
    </row>
    <row r="25" ht="14.25">
      <c r="A25" s="87">
        <v>45431.375</v>
      </c>
      <c r="B25" s="88" t="s">
        <v>70</v>
      </c>
      <c r="C25" s="88" t="s">
        <v>88</v>
      </c>
      <c r="D25" s="93">
        <v>1</v>
      </c>
      <c r="E25" s="95">
        <v>0</v>
      </c>
      <c r="F25" s="95">
        <v>1</v>
      </c>
      <c r="G25" s="95">
        <v>1</v>
      </c>
      <c r="H25" s="94">
        <v>0</v>
      </c>
      <c r="I25" s="93">
        <v>1</v>
      </c>
      <c r="J25" s="95">
        <v>1</v>
      </c>
      <c r="K25" s="95">
        <v>1</v>
      </c>
      <c r="L25" s="95">
        <v>1</v>
      </c>
      <c r="M25" s="95">
        <v>1</v>
      </c>
      <c r="N25" s="94">
        <v>0</v>
      </c>
      <c r="O25" s="93">
        <v>0</v>
      </c>
      <c r="P25" s="95">
        <v>1</v>
      </c>
      <c r="Q25" s="95">
        <v>1</v>
      </c>
      <c r="R25" s="95">
        <v>1</v>
      </c>
      <c r="S25" s="95">
        <v>0</v>
      </c>
      <c r="T25" s="94">
        <v>1</v>
      </c>
      <c r="U25" s="21">
        <f>SUM(D26:T26)/60</f>
        <v>9.75</v>
      </c>
      <c r="V25" s="21">
        <f>SUM(D25:T25)</f>
        <v>12</v>
      </c>
      <c r="W25" s="21">
        <f>17-V25</f>
        <v>5</v>
      </c>
      <c r="X25" s="119"/>
      <c r="Y25" s="119"/>
      <c r="Z25" s="119"/>
      <c r="AA25" s="119"/>
      <c r="AB25" s="119"/>
      <c r="AC25" s="119"/>
      <c r="AD25" s="119"/>
      <c r="AE25" s="119"/>
      <c r="AF25" s="21">
        <f>V25/17</f>
        <v>0.70588235294117652</v>
      </c>
      <c r="AG25" s="6"/>
    </row>
    <row r="26" ht="14.25">
      <c r="A26" s="91"/>
      <c r="B26" s="92"/>
      <c r="C26" s="92"/>
      <c r="D26" s="93">
        <v>17</v>
      </c>
      <c r="E26" s="95">
        <v>41</v>
      </c>
      <c r="F26" s="95">
        <v>22</v>
      </c>
      <c r="G26" s="95">
        <v>30</v>
      </c>
      <c r="H26" s="94">
        <v>64</v>
      </c>
      <c r="I26" s="93">
        <v>17</v>
      </c>
      <c r="J26" s="95">
        <v>36</v>
      </c>
      <c r="K26" s="95">
        <v>40</v>
      </c>
      <c r="L26" s="95">
        <v>10</v>
      </c>
      <c r="M26" s="95">
        <v>67</v>
      </c>
      <c r="N26" s="94">
        <v>33</v>
      </c>
      <c r="O26" s="93">
        <v>18</v>
      </c>
      <c r="P26" s="95">
        <v>27</v>
      </c>
      <c r="Q26" s="95">
        <v>40</v>
      </c>
      <c r="R26" s="95">
        <v>55</v>
      </c>
      <c r="S26" s="95">
        <v>43</v>
      </c>
      <c r="T26" s="94">
        <v>25</v>
      </c>
      <c r="U26" s="20"/>
      <c r="V26" s="20"/>
      <c r="W26" s="20"/>
      <c r="X26" s="120"/>
      <c r="Y26" s="120"/>
      <c r="Z26" s="120"/>
      <c r="AA26" s="120"/>
      <c r="AB26" s="120"/>
      <c r="AC26" s="120"/>
      <c r="AD26" s="120"/>
      <c r="AE26" s="120"/>
      <c r="AF26" s="20"/>
      <c r="AG26" s="6">
        <f>AVERAGE(AF23:AF26)*30</f>
        <v>22.941176470588232</v>
      </c>
    </row>
    <row r="27" ht="14.25">
      <c r="A27" s="87">
        <v>45431.375</v>
      </c>
      <c r="B27" s="88" t="s">
        <v>72</v>
      </c>
      <c r="C27" s="88" t="s">
        <v>87</v>
      </c>
      <c r="D27" s="93">
        <v>1</v>
      </c>
      <c r="E27" s="95">
        <v>0</v>
      </c>
      <c r="F27" s="95">
        <v>1</v>
      </c>
      <c r="G27" s="95">
        <v>1</v>
      </c>
      <c r="H27" s="94">
        <v>0</v>
      </c>
      <c r="I27" s="93">
        <v>0</v>
      </c>
      <c r="J27" s="95">
        <v>0</v>
      </c>
      <c r="K27" s="95">
        <v>1</v>
      </c>
      <c r="L27" s="95">
        <v>0</v>
      </c>
      <c r="M27" s="95">
        <v>1</v>
      </c>
      <c r="N27" s="94">
        <v>0</v>
      </c>
      <c r="O27" s="93">
        <v>1</v>
      </c>
      <c r="P27" s="95">
        <v>1</v>
      </c>
      <c r="Q27" s="95">
        <v>0</v>
      </c>
      <c r="R27" s="95">
        <v>1</v>
      </c>
      <c r="S27" s="95">
        <v>0</v>
      </c>
      <c r="T27" s="94">
        <v>0</v>
      </c>
      <c r="U27" s="21">
        <f>SUM(D28:T28)/60</f>
        <v>13.366666666666667</v>
      </c>
      <c r="V27" s="21">
        <f>SUM(D27:T27)</f>
        <v>8</v>
      </c>
      <c r="W27" s="21">
        <f>17-V27</f>
        <v>9</v>
      </c>
      <c r="X27" s="118">
        <v>1</v>
      </c>
      <c r="Y27" s="118">
        <v>7</v>
      </c>
      <c r="Z27" s="118">
        <v>1</v>
      </c>
      <c r="AA27" s="118">
        <v>0</v>
      </c>
      <c r="AB27" s="118">
        <v>1</v>
      </c>
      <c r="AC27" s="118">
        <v>0</v>
      </c>
      <c r="AD27" s="118">
        <v>0</v>
      </c>
      <c r="AE27" s="118">
        <v>2</v>
      </c>
      <c r="AF27" s="21">
        <f>V27/17</f>
        <v>0.47058823529411764</v>
      </c>
      <c r="AG27" s="6"/>
    </row>
    <row r="28" ht="14.25">
      <c r="A28" s="91"/>
      <c r="B28" s="92"/>
      <c r="C28" s="92"/>
      <c r="D28" s="93">
        <v>17</v>
      </c>
      <c r="E28" s="95">
        <v>56</v>
      </c>
      <c r="F28" s="95">
        <v>78</v>
      </c>
      <c r="G28" s="95">
        <v>65</v>
      </c>
      <c r="H28" s="94">
        <v>19</v>
      </c>
      <c r="I28" s="93">
        <v>55</v>
      </c>
      <c r="J28" s="95">
        <v>51</v>
      </c>
      <c r="K28" s="95">
        <v>73</v>
      </c>
      <c r="L28" s="95">
        <v>32</v>
      </c>
      <c r="M28" s="95">
        <v>19</v>
      </c>
      <c r="N28" s="94">
        <v>34</v>
      </c>
      <c r="O28" s="93">
        <v>38</v>
      </c>
      <c r="P28" s="95">
        <v>45</v>
      </c>
      <c r="Q28" s="95">
        <v>32</v>
      </c>
      <c r="R28" s="95">
        <v>27</v>
      </c>
      <c r="S28" s="95">
        <v>65</v>
      </c>
      <c r="T28" s="94">
        <v>96</v>
      </c>
      <c r="U28" s="20"/>
      <c r="V28" s="20"/>
      <c r="W28" s="20"/>
      <c r="X28" s="119"/>
      <c r="Y28" s="119"/>
      <c r="Z28" s="119"/>
      <c r="AA28" s="119"/>
      <c r="AB28" s="119"/>
      <c r="AC28" s="119"/>
      <c r="AD28" s="119"/>
      <c r="AE28" s="119"/>
      <c r="AF28" s="20"/>
      <c r="AG28" s="6"/>
    </row>
    <row r="29" ht="14.25">
      <c r="A29" s="87">
        <v>45431.375</v>
      </c>
      <c r="B29" s="88" t="s">
        <v>72</v>
      </c>
      <c r="C29" s="88" t="s">
        <v>88</v>
      </c>
      <c r="D29" s="93">
        <v>1</v>
      </c>
      <c r="E29" s="95">
        <v>1</v>
      </c>
      <c r="F29" s="95">
        <v>1</v>
      </c>
      <c r="G29" s="95">
        <v>0</v>
      </c>
      <c r="H29" s="94">
        <v>1</v>
      </c>
      <c r="I29" s="93">
        <v>1</v>
      </c>
      <c r="J29" s="95">
        <v>1</v>
      </c>
      <c r="K29" s="95">
        <v>0</v>
      </c>
      <c r="L29" s="95">
        <v>1</v>
      </c>
      <c r="M29" s="95">
        <v>1</v>
      </c>
      <c r="N29" s="94">
        <v>1</v>
      </c>
      <c r="O29" s="93">
        <v>1</v>
      </c>
      <c r="P29" s="95">
        <v>0</v>
      </c>
      <c r="Q29" s="95">
        <v>1</v>
      </c>
      <c r="R29" s="95">
        <v>1</v>
      </c>
      <c r="S29" s="95">
        <v>1</v>
      </c>
      <c r="T29" s="94">
        <v>1</v>
      </c>
      <c r="U29" s="21">
        <f>SUM(D30:T30)/60</f>
        <v>12.333333333333334</v>
      </c>
      <c r="V29" s="21">
        <f>SUM(D29:T29)</f>
        <v>14</v>
      </c>
      <c r="W29" s="21">
        <f>17-V29</f>
        <v>3</v>
      </c>
      <c r="X29" s="119"/>
      <c r="Y29" s="119"/>
      <c r="Z29" s="119"/>
      <c r="AA29" s="119"/>
      <c r="AB29" s="119"/>
      <c r="AC29" s="119"/>
      <c r="AD29" s="119"/>
      <c r="AE29" s="119"/>
      <c r="AF29" s="21">
        <f>V29/17</f>
        <v>0.82352941176470584</v>
      </c>
      <c r="AG29" s="6"/>
    </row>
    <row r="30" ht="14.25">
      <c r="A30" s="91"/>
      <c r="B30" s="92"/>
      <c r="C30" s="92"/>
      <c r="D30" s="93">
        <v>15</v>
      </c>
      <c r="E30" s="95">
        <v>29</v>
      </c>
      <c r="F30" s="95">
        <v>23</v>
      </c>
      <c r="G30" s="95">
        <v>153</v>
      </c>
      <c r="H30" s="94">
        <v>24</v>
      </c>
      <c r="I30" s="93">
        <v>42</v>
      </c>
      <c r="J30" s="95">
        <v>63</v>
      </c>
      <c r="K30" s="95">
        <v>36</v>
      </c>
      <c r="L30" s="95">
        <v>21</v>
      </c>
      <c r="M30" s="95">
        <v>42</v>
      </c>
      <c r="N30" s="94">
        <v>25</v>
      </c>
      <c r="O30" s="93">
        <v>38</v>
      </c>
      <c r="P30" s="95">
        <v>97</v>
      </c>
      <c r="Q30" s="95">
        <v>28</v>
      </c>
      <c r="R30" s="95">
        <v>36</v>
      </c>
      <c r="S30" s="95">
        <v>27</v>
      </c>
      <c r="T30" s="94">
        <v>41</v>
      </c>
      <c r="U30" s="20"/>
      <c r="V30" s="20"/>
      <c r="W30" s="20"/>
      <c r="X30" s="120"/>
      <c r="Y30" s="120"/>
      <c r="Z30" s="120"/>
      <c r="AA30" s="120"/>
      <c r="AB30" s="120"/>
      <c r="AC30" s="120"/>
      <c r="AD30" s="120"/>
      <c r="AE30" s="120"/>
      <c r="AF30" s="20"/>
      <c r="AG30" s="6">
        <f>AVERAGE(AF27:AF30)*30</f>
        <v>19.411764705882351</v>
      </c>
    </row>
    <row r="31" ht="14.25">
      <c r="A31" s="87">
        <v>45444.708333333336</v>
      </c>
      <c r="B31" s="88" t="s">
        <v>73</v>
      </c>
      <c r="C31" s="88" t="s">
        <v>87</v>
      </c>
      <c r="D31" s="93">
        <v>1</v>
      </c>
      <c r="E31" s="95">
        <v>1</v>
      </c>
      <c r="F31" s="95">
        <v>1</v>
      </c>
      <c r="G31" s="95">
        <v>1</v>
      </c>
      <c r="H31" s="94">
        <v>1</v>
      </c>
      <c r="I31" s="93">
        <v>1</v>
      </c>
      <c r="J31" s="95">
        <v>1</v>
      </c>
      <c r="K31" s="95">
        <v>1</v>
      </c>
      <c r="L31" s="95">
        <v>0</v>
      </c>
      <c r="M31" s="95">
        <v>0</v>
      </c>
      <c r="N31" s="94">
        <v>0</v>
      </c>
      <c r="O31" s="93">
        <v>1</v>
      </c>
      <c r="P31" s="95">
        <v>1</v>
      </c>
      <c r="Q31" s="95">
        <v>1</v>
      </c>
      <c r="R31" s="95">
        <v>1</v>
      </c>
      <c r="S31" s="95">
        <v>1</v>
      </c>
      <c r="T31" s="94">
        <v>1</v>
      </c>
      <c r="U31" s="21">
        <f>SUM(D32:T32)/60</f>
        <v>10.533333333333333</v>
      </c>
      <c r="V31" s="21">
        <f>SUM(D31:T31)</f>
        <v>14</v>
      </c>
      <c r="W31" s="21">
        <f>17-V31</f>
        <v>3</v>
      </c>
      <c r="X31" s="118">
        <v>0</v>
      </c>
      <c r="Y31" s="118">
        <v>4</v>
      </c>
      <c r="Z31" s="118">
        <v>0</v>
      </c>
      <c r="AA31" s="118">
        <v>0</v>
      </c>
      <c r="AB31" s="118">
        <v>1</v>
      </c>
      <c r="AC31" s="118">
        <v>0</v>
      </c>
      <c r="AD31" s="118">
        <v>1</v>
      </c>
      <c r="AE31" s="118">
        <v>0</v>
      </c>
      <c r="AF31" s="21">
        <f>V31/17</f>
        <v>0.82352941176470584</v>
      </c>
      <c r="AG31" s="6"/>
    </row>
    <row r="32" ht="14.25">
      <c r="A32" s="91"/>
      <c r="B32" s="92"/>
      <c r="C32" s="92"/>
      <c r="D32" s="93">
        <v>52</v>
      </c>
      <c r="E32" s="95">
        <v>17</v>
      </c>
      <c r="F32" s="95">
        <v>33</v>
      </c>
      <c r="G32" s="95">
        <v>22</v>
      </c>
      <c r="H32" s="94">
        <v>15</v>
      </c>
      <c r="I32" s="93">
        <v>29</v>
      </c>
      <c r="J32" s="95">
        <v>30</v>
      </c>
      <c r="K32" s="95">
        <v>23</v>
      </c>
      <c r="L32" s="95">
        <v>52</v>
      </c>
      <c r="M32" s="95">
        <v>52</v>
      </c>
      <c r="N32" s="94">
        <v>61</v>
      </c>
      <c r="O32" s="93">
        <v>28</v>
      </c>
      <c r="P32" s="95">
        <v>65</v>
      </c>
      <c r="Q32" s="95">
        <v>16</v>
      </c>
      <c r="R32" s="95">
        <v>69</v>
      </c>
      <c r="S32" s="95">
        <v>23</v>
      </c>
      <c r="T32" s="94">
        <v>45</v>
      </c>
      <c r="U32" s="20"/>
      <c r="V32" s="20"/>
      <c r="W32" s="20"/>
      <c r="X32" s="119"/>
      <c r="Y32" s="119"/>
      <c r="Z32" s="119"/>
      <c r="AA32" s="119"/>
      <c r="AB32" s="119"/>
      <c r="AC32" s="119"/>
      <c r="AD32" s="119"/>
      <c r="AE32" s="119"/>
      <c r="AF32" s="20"/>
      <c r="AG32" s="6"/>
    </row>
    <row r="33" ht="14.25">
      <c r="A33" s="87">
        <v>45444.708333333336</v>
      </c>
      <c r="B33" s="88" t="s">
        <v>73</v>
      </c>
      <c r="C33" s="88" t="s">
        <v>88</v>
      </c>
      <c r="D33" s="93">
        <v>1</v>
      </c>
      <c r="E33" s="95">
        <v>1</v>
      </c>
      <c r="F33" s="95">
        <v>1</v>
      </c>
      <c r="G33" s="95">
        <v>1</v>
      </c>
      <c r="H33" s="94">
        <v>1</v>
      </c>
      <c r="I33" s="93">
        <v>1</v>
      </c>
      <c r="J33" s="95">
        <v>1</v>
      </c>
      <c r="K33" s="95">
        <v>1</v>
      </c>
      <c r="L33" s="95">
        <v>0</v>
      </c>
      <c r="M33" s="95">
        <v>1</v>
      </c>
      <c r="N33" s="94">
        <v>0</v>
      </c>
      <c r="O33" s="93">
        <v>1</v>
      </c>
      <c r="P33" s="95">
        <v>1</v>
      </c>
      <c r="Q33" s="95">
        <v>1</v>
      </c>
      <c r="R33" s="95">
        <v>0</v>
      </c>
      <c r="S33" s="95">
        <v>1</v>
      </c>
      <c r="T33" s="94">
        <v>1</v>
      </c>
      <c r="U33" s="21">
        <f>SUM(D34:T34)/60</f>
        <v>9.3000000000000007</v>
      </c>
      <c r="V33" s="21">
        <f>SUM(D33:T33)</f>
        <v>14</v>
      </c>
      <c r="W33" s="21">
        <f>17-V33</f>
        <v>3</v>
      </c>
      <c r="X33" s="119"/>
      <c r="Y33" s="119"/>
      <c r="Z33" s="119"/>
      <c r="AA33" s="119"/>
      <c r="AB33" s="119"/>
      <c r="AC33" s="119"/>
      <c r="AD33" s="119"/>
      <c r="AE33" s="119"/>
      <c r="AF33" s="21">
        <f>V33/17</f>
        <v>0.82352941176470584</v>
      </c>
      <c r="AG33" s="6"/>
    </row>
    <row r="34" ht="14.25">
      <c r="A34" s="91"/>
      <c r="B34" s="92"/>
      <c r="C34" s="92"/>
      <c r="D34" s="93">
        <v>27</v>
      </c>
      <c r="E34" s="95">
        <v>22</v>
      </c>
      <c r="F34" s="95">
        <v>18</v>
      </c>
      <c r="G34" s="95">
        <v>27</v>
      </c>
      <c r="H34" s="94">
        <v>24</v>
      </c>
      <c r="I34" s="93">
        <v>21</v>
      </c>
      <c r="J34" s="95">
        <v>23</v>
      </c>
      <c r="K34" s="95">
        <v>34</v>
      </c>
      <c r="L34" s="95">
        <v>19</v>
      </c>
      <c r="M34" s="95">
        <v>33</v>
      </c>
      <c r="N34" s="94">
        <v>50</v>
      </c>
      <c r="O34" s="93">
        <v>33</v>
      </c>
      <c r="P34" s="95">
        <v>81</v>
      </c>
      <c r="Q34" s="95">
        <v>26</v>
      </c>
      <c r="R34" s="95">
        <v>74</v>
      </c>
      <c r="S34" s="95">
        <v>15</v>
      </c>
      <c r="T34" s="94">
        <v>31</v>
      </c>
      <c r="U34" s="20"/>
      <c r="V34" s="20"/>
      <c r="W34" s="20"/>
      <c r="X34" s="120"/>
      <c r="Y34" s="120"/>
      <c r="Z34" s="120"/>
      <c r="AA34" s="120"/>
      <c r="AB34" s="120"/>
      <c r="AC34" s="120"/>
      <c r="AD34" s="120"/>
      <c r="AE34" s="120"/>
      <c r="AF34" s="20"/>
      <c r="AG34" s="6">
        <f>AVERAGE(AF31:AF34)*30</f>
        <v>24.705882352941174</v>
      </c>
    </row>
    <row r="35" ht="14.25">
      <c r="A35" s="87">
        <v>45445.875</v>
      </c>
      <c r="B35" s="88" t="s">
        <v>74</v>
      </c>
      <c r="C35" s="88" t="s">
        <v>87</v>
      </c>
      <c r="D35" s="93">
        <v>1</v>
      </c>
      <c r="E35" s="95">
        <v>1</v>
      </c>
      <c r="F35" s="95">
        <v>1</v>
      </c>
      <c r="G35" s="95">
        <v>1</v>
      </c>
      <c r="H35" s="94">
        <v>1</v>
      </c>
      <c r="I35" s="93">
        <v>1</v>
      </c>
      <c r="J35" s="95">
        <v>1</v>
      </c>
      <c r="K35" s="95">
        <v>1</v>
      </c>
      <c r="L35" s="95">
        <v>1</v>
      </c>
      <c r="M35" s="95">
        <v>1</v>
      </c>
      <c r="N35" s="94">
        <v>1</v>
      </c>
      <c r="O35" s="93">
        <v>0</v>
      </c>
      <c r="P35" s="95">
        <v>1</v>
      </c>
      <c r="Q35" s="95">
        <v>1</v>
      </c>
      <c r="R35" s="95">
        <v>0</v>
      </c>
      <c r="S35" s="95">
        <v>1</v>
      </c>
      <c r="T35" s="94">
        <v>1</v>
      </c>
      <c r="U35" s="21">
        <f>SUM(D36:T36)/60</f>
        <v>9</v>
      </c>
      <c r="V35" s="21">
        <f>SUM(D35:T35)</f>
        <v>15</v>
      </c>
      <c r="W35" s="21">
        <f>17-V35</f>
        <v>2</v>
      </c>
      <c r="X35" s="118">
        <v>0</v>
      </c>
      <c r="Y35" s="118">
        <v>3</v>
      </c>
      <c r="Z35" s="118">
        <v>1</v>
      </c>
      <c r="AA35" s="118">
        <v>0</v>
      </c>
      <c r="AB35" s="118">
        <v>0</v>
      </c>
      <c r="AC35" s="118">
        <v>0</v>
      </c>
      <c r="AD35" s="118">
        <v>0</v>
      </c>
      <c r="AE35" s="118">
        <v>1</v>
      </c>
      <c r="AF35" s="21">
        <f>V35/17</f>
        <v>0.88235294117647056</v>
      </c>
      <c r="AG35" s="6"/>
    </row>
    <row r="36" ht="14.25">
      <c r="A36" s="91"/>
      <c r="B36" s="92"/>
      <c r="C36" s="92"/>
      <c r="D36" s="93">
        <v>22</v>
      </c>
      <c r="E36" s="95">
        <v>16</v>
      </c>
      <c r="F36" s="95">
        <v>30</v>
      </c>
      <c r="G36" s="95">
        <v>41</v>
      </c>
      <c r="H36" s="94">
        <v>23</v>
      </c>
      <c r="I36" s="93">
        <v>24</v>
      </c>
      <c r="J36" s="95">
        <v>44</v>
      </c>
      <c r="K36" s="95">
        <v>16</v>
      </c>
      <c r="L36" s="95">
        <v>23</v>
      </c>
      <c r="M36" s="95">
        <v>30</v>
      </c>
      <c r="N36" s="94">
        <v>19</v>
      </c>
      <c r="O36" s="93">
        <v>33</v>
      </c>
      <c r="P36" s="95">
        <v>27</v>
      </c>
      <c r="Q36" s="95">
        <v>57</v>
      </c>
      <c r="R36" s="95">
        <v>53</v>
      </c>
      <c r="S36" s="95">
        <v>56</v>
      </c>
      <c r="T36" s="94">
        <v>26</v>
      </c>
      <c r="U36" s="20"/>
      <c r="V36" s="20"/>
      <c r="W36" s="20"/>
      <c r="X36" s="119"/>
      <c r="Y36" s="119"/>
      <c r="Z36" s="119"/>
      <c r="AA36" s="119"/>
      <c r="AB36" s="119"/>
      <c r="AC36" s="119"/>
      <c r="AD36" s="119"/>
      <c r="AE36" s="119"/>
      <c r="AF36" s="20"/>
      <c r="AG36" s="6"/>
    </row>
    <row r="37" ht="14.25">
      <c r="A37" s="87">
        <v>45445.958333333336</v>
      </c>
      <c r="B37" s="88" t="s">
        <v>74</v>
      </c>
      <c r="C37" s="88" t="s">
        <v>88</v>
      </c>
      <c r="D37" s="93">
        <v>1</v>
      </c>
      <c r="E37" s="95">
        <v>0</v>
      </c>
      <c r="F37" s="95">
        <v>1</v>
      </c>
      <c r="G37" s="95">
        <v>0</v>
      </c>
      <c r="H37" s="94">
        <v>1</v>
      </c>
      <c r="I37" s="93">
        <v>1</v>
      </c>
      <c r="J37" s="95">
        <v>1</v>
      </c>
      <c r="K37" s="95">
        <v>1</v>
      </c>
      <c r="L37" s="95">
        <v>1</v>
      </c>
      <c r="M37" s="95">
        <v>1</v>
      </c>
      <c r="N37" s="94">
        <v>1</v>
      </c>
      <c r="O37" s="93">
        <v>1</v>
      </c>
      <c r="P37" s="95">
        <v>0</v>
      </c>
      <c r="Q37" s="95">
        <v>1</v>
      </c>
      <c r="R37" s="95">
        <v>1</v>
      </c>
      <c r="S37" s="95">
        <v>1</v>
      </c>
      <c r="T37" s="94">
        <v>1</v>
      </c>
      <c r="U37" s="21">
        <f>SUM(D38:T38)/60</f>
        <v>10.816666666666666</v>
      </c>
      <c r="V37" s="21">
        <f>SUM(D37:T37)</f>
        <v>14</v>
      </c>
      <c r="W37" s="21">
        <f>17-V37</f>
        <v>3</v>
      </c>
      <c r="X37" s="119"/>
      <c r="Y37" s="119"/>
      <c r="Z37" s="119"/>
      <c r="AA37" s="119"/>
      <c r="AB37" s="119"/>
      <c r="AC37" s="119"/>
      <c r="AD37" s="119"/>
      <c r="AE37" s="119"/>
      <c r="AF37" s="21">
        <f>V37/17</f>
        <v>0.82352941176470584</v>
      </c>
      <c r="AG37" s="6"/>
    </row>
    <row r="38" ht="14.25">
      <c r="A38" s="91"/>
      <c r="B38" s="92"/>
      <c r="C38" s="92"/>
      <c r="D38" s="93">
        <v>19</v>
      </c>
      <c r="E38" s="95">
        <v>74</v>
      </c>
      <c r="F38" s="95">
        <v>25</v>
      </c>
      <c r="G38" s="95">
        <v>31</v>
      </c>
      <c r="H38" s="94">
        <v>33</v>
      </c>
      <c r="I38" s="93">
        <v>21</v>
      </c>
      <c r="J38" s="95">
        <v>84</v>
      </c>
      <c r="K38" s="95">
        <v>57</v>
      </c>
      <c r="L38" s="95">
        <v>40</v>
      </c>
      <c r="M38" s="95">
        <v>25</v>
      </c>
      <c r="N38" s="94">
        <v>24</v>
      </c>
      <c r="O38" s="93">
        <v>37</v>
      </c>
      <c r="P38" s="95">
        <v>27</v>
      </c>
      <c r="Q38" s="95">
        <v>44</v>
      </c>
      <c r="R38" s="95">
        <v>51</v>
      </c>
      <c r="S38" s="95">
        <v>35</v>
      </c>
      <c r="T38" s="94">
        <v>22</v>
      </c>
      <c r="U38" s="20"/>
      <c r="V38" s="20"/>
      <c r="W38" s="20"/>
      <c r="X38" s="120"/>
      <c r="Y38" s="120"/>
      <c r="Z38" s="120"/>
      <c r="AA38" s="120"/>
      <c r="AB38" s="120"/>
      <c r="AC38" s="120"/>
      <c r="AD38" s="120"/>
      <c r="AE38" s="120"/>
      <c r="AF38" s="20"/>
      <c r="AG38" s="6">
        <f>AVERAGE(AF35:AF38)*30</f>
        <v>25.588235294117645</v>
      </c>
    </row>
    <row r="39" ht="14.25">
      <c r="A39" s="87">
        <v>45446.382638888892</v>
      </c>
      <c r="B39" s="88" t="s">
        <v>75</v>
      </c>
      <c r="C39" s="88" t="s">
        <v>87</v>
      </c>
      <c r="D39" s="93">
        <v>1</v>
      </c>
      <c r="E39" s="95">
        <v>1</v>
      </c>
      <c r="F39" s="95">
        <v>1</v>
      </c>
      <c r="G39" s="95">
        <v>1</v>
      </c>
      <c r="H39" s="94">
        <v>1</v>
      </c>
      <c r="I39" s="93">
        <v>0</v>
      </c>
      <c r="J39" s="95">
        <v>1</v>
      </c>
      <c r="K39" s="95">
        <v>1</v>
      </c>
      <c r="L39" s="95">
        <v>1</v>
      </c>
      <c r="M39" s="95">
        <v>1</v>
      </c>
      <c r="N39" s="94">
        <v>1</v>
      </c>
      <c r="O39" s="93">
        <v>1</v>
      </c>
      <c r="P39" s="95">
        <v>1</v>
      </c>
      <c r="Q39" s="95">
        <v>1</v>
      </c>
      <c r="R39" s="95">
        <v>1</v>
      </c>
      <c r="S39" s="95">
        <v>1</v>
      </c>
      <c r="T39" s="94">
        <v>1</v>
      </c>
      <c r="U39" s="21">
        <f>SUM(D40:T40)/60</f>
        <v>11.333333333333334</v>
      </c>
      <c r="V39" s="21">
        <f>SUM(D39:T39)</f>
        <v>16</v>
      </c>
      <c r="W39" s="21">
        <f>17-V39</f>
        <v>1</v>
      </c>
      <c r="X39" s="118">
        <v>0</v>
      </c>
      <c r="Y39" s="118">
        <v>1</v>
      </c>
      <c r="Z39" s="118">
        <v>1</v>
      </c>
      <c r="AA39" s="118">
        <v>0</v>
      </c>
      <c r="AB39" s="118">
        <v>0</v>
      </c>
      <c r="AC39" s="118">
        <v>0</v>
      </c>
      <c r="AD39" s="118">
        <v>0</v>
      </c>
      <c r="AE39" s="118">
        <v>0</v>
      </c>
      <c r="AF39" s="21">
        <f>V39/17</f>
        <v>0.94117647058823528</v>
      </c>
      <c r="AG39" s="6"/>
    </row>
    <row r="40" ht="14.25">
      <c r="A40" s="91"/>
      <c r="B40" s="92"/>
      <c r="C40" s="92"/>
      <c r="D40" s="93">
        <v>44</v>
      </c>
      <c r="E40" s="95">
        <v>30</v>
      </c>
      <c r="F40" s="95">
        <v>30</v>
      </c>
      <c r="G40" s="95">
        <v>58</v>
      </c>
      <c r="H40" s="94">
        <v>12</v>
      </c>
      <c r="I40" s="93">
        <v>38</v>
      </c>
      <c r="J40" s="95">
        <v>40</v>
      </c>
      <c r="K40" s="95">
        <v>58</v>
      </c>
      <c r="L40" s="95">
        <v>35</v>
      </c>
      <c r="M40" s="95">
        <v>29</v>
      </c>
      <c r="N40" s="94">
        <v>61</v>
      </c>
      <c r="O40" s="93">
        <v>43</v>
      </c>
      <c r="P40" s="95">
        <v>73</v>
      </c>
      <c r="Q40" s="95">
        <v>20</v>
      </c>
      <c r="R40" s="95">
        <v>61</v>
      </c>
      <c r="S40" s="95">
        <v>31</v>
      </c>
      <c r="T40" s="94">
        <v>17</v>
      </c>
      <c r="U40" s="20"/>
      <c r="V40" s="20"/>
      <c r="W40" s="20"/>
      <c r="X40" s="119"/>
      <c r="Y40" s="119"/>
      <c r="Z40" s="119"/>
      <c r="AA40" s="119"/>
      <c r="AB40" s="119"/>
      <c r="AC40" s="119"/>
      <c r="AD40" s="119"/>
      <c r="AE40" s="119"/>
      <c r="AF40" s="20"/>
      <c r="AG40" s="6"/>
    </row>
    <row r="41" ht="14.25">
      <c r="A41" s="87">
        <v>45446.382638888892</v>
      </c>
      <c r="B41" s="88" t="s">
        <v>75</v>
      </c>
      <c r="C41" s="88" t="s">
        <v>88</v>
      </c>
      <c r="D41" s="93">
        <v>1</v>
      </c>
      <c r="E41" s="95">
        <v>1</v>
      </c>
      <c r="F41" s="95">
        <v>1</v>
      </c>
      <c r="G41" s="95">
        <v>0</v>
      </c>
      <c r="H41" s="94">
        <v>1</v>
      </c>
      <c r="I41" s="93">
        <v>1</v>
      </c>
      <c r="J41" s="95">
        <v>1</v>
      </c>
      <c r="K41" s="95">
        <v>1</v>
      </c>
      <c r="L41" s="95">
        <v>1</v>
      </c>
      <c r="M41" s="95">
        <v>1</v>
      </c>
      <c r="N41" s="94">
        <v>1</v>
      </c>
      <c r="O41" s="93">
        <v>1</v>
      </c>
      <c r="P41" s="95">
        <v>1</v>
      </c>
      <c r="Q41" s="95">
        <v>1</v>
      </c>
      <c r="R41" s="95">
        <v>1</v>
      </c>
      <c r="S41" s="95">
        <v>1</v>
      </c>
      <c r="T41" s="94">
        <v>1</v>
      </c>
      <c r="U41" s="21">
        <f>SUM(D42:T42)/60</f>
        <v>12.9</v>
      </c>
      <c r="V41" s="21">
        <f>SUM(D41:T41)</f>
        <v>16</v>
      </c>
      <c r="W41" s="21">
        <f>17-V41</f>
        <v>1</v>
      </c>
      <c r="X41" s="119"/>
      <c r="Y41" s="119"/>
      <c r="Z41" s="119"/>
      <c r="AA41" s="119"/>
      <c r="AB41" s="119"/>
      <c r="AC41" s="119"/>
      <c r="AD41" s="119"/>
      <c r="AE41" s="119"/>
      <c r="AF41" s="21">
        <f>V41/17</f>
        <v>0.94117647058823528</v>
      </c>
      <c r="AG41" s="6"/>
    </row>
    <row r="42" ht="14.25">
      <c r="A42" s="91"/>
      <c r="B42" s="92"/>
      <c r="C42" s="92"/>
      <c r="D42" s="93">
        <v>27</v>
      </c>
      <c r="E42" s="95">
        <v>29</v>
      </c>
      <c r="F42" s="95">
        <v>37</v>
      </c>
      <c r="G42" s="95">
        <v>60</v>
      </c>
      <c r="H42" s="94">
        <v>29</v>
      </c>
      <c r="I42" s="93">
        <v>87</v>
      </c>
      <c r="J42" s="95">
        <v>51</v>
      </c>
      <c r="K42" s="95">
        <v>24</v>
      </c>
      <c r="L42" s="95">
        <v>51</v>
      </c>
      <c r="M42" s="95">
        <v>51</v>
      </c>
      <c r="N42" s="94">
        <v>21</v>
      </c>
      <c r="O42" s="93">
        <v>64</v>
      </c>
      <c r="P42" s="95">
        <v>65</v>
      </c>
      <c r="Q42" s="95">
        <v>39</v>
      </c>
      <c r="R42" s="95">
        <v>43</v>
      </c>
      <c r="S42" s="95">
        <v>28</v>
      </c>
      <c r="T42" s="94">
        <v>68</v>
      </c>
      <c r="U42" s="20"/>
      <c r="V42" s="20"/>
      <c r="W42" s="20"/>
      <c r="X42" s="120"/>
      <c r="Y42" s="120"/>
      <c r="Z42" s="120"/>
      <c r="AA42" s="120"/>
      <c r="AB42" s="120"/>
      <c r="AC42" s="120"/>
      <c r="AD42" s="120"/>
      <c r="AE42" s="120"/>
      <c r="AF42" s="20"/>
      <c r="AG42" s="6">
        <f>AVERAGE(AF39:AF42)*30</f>
        <v>28.235294117647058</v>
      </c>
    </row>
    <row r="43" ht="14.25">
      <c r="A43" s="87">
        <v>45447.757638888892</v>
      </c>
      <c r="B43" s="88" t="s">
        <v>76</v>
      </c>
      <c r="C43" s="88" t="s">
        <v>87</v>
      </c>
      <c r="D43" s="93">
        <v>1</v>
      </c>
      <c r="E43" s="95">
        <v>1</v>
      </c>
      <c r="F43" s="95">
        <v>1</v>
      </c>
      <c r="G43" s="95">
        <v>1</v>
      </c>
      <c r="H43" s="94">
        <v>1</v>
      </c>
      <c r="I43" s="93">
        <v>1</v>
      </c>
      <c r="J43" s="95">
        <v>1</v>
      </c>
      <c r="K43" s="95">
        <v>1</v>
      </c>
      <c r="L43" s="95">
        <v>1</v>
      </c>
      <c r="M43" s="95">
        <v>1</v>
      </c>
      <c r="N43" s="94">
        <v>1</v>
      </c>
      <c r="O43" s="93">
        <v>1</v>
      </c>
      <c r="P43" s="95">
        <v>1</v>
      </c>
      <c r="Q43" s="95">
        <v>1</v>
      </c>
      <c r="R43" s="95">
        <v>1</v>
      </c>
      <c r="S43" s="95">
        <v>1</v>
      </c>
      <c r="T43" s="94">
        <v>1</v>
      </c>
      <c r="U43" s="21">
        <f>SUM(D44:T44)/60</f>
        <v>8.1999999999999993</v>
      </c>
      <c r="V43" s="21">
        <f>SUM(D43:T43)</f>
        <v>17</v>
      </c>
      <c r="W43" s="21">
        <f>17-V43</f>
        <v>0</v>
      </c>
      <c r="X43" s="118">
        <v>0</v>
      </c>
      <c r="Y43" s="118">
        <v>3</v>
      </c>
      <c r="Z43" s="118">
        <v>0</v>
      </c>
      <c r="AA43" s="118">
        <v>0</v>
      </c>
      <c r="AB43" s="118">
        <v>0</v>
      </c>
      <c r="AC43" s="118">
        <v>0</v>
      </c>
      <c r="AD43" s="118">
        <v>0</v>
      </c>
      <c r="AE43" s="118">
        <v>0</v>
      </c>
      <c r="AF43" s="21">
        <f>V43/17</f>
        <v>1</v>
      </c>
      <c r="AG43" s="6"/>
    </row>
    <row r="44" ht="14.25">
      <c r="A44" s="91"/>
      <c r="B44" s="92"/>
      <c r="C44" s="92"/>
      <c r="D44" s="93">
        <v>21</v>
      </c>
      <c r="E44" s="95">
        <v>77</v>
      </c>
      <c r="F44" s="95">
        <v>21</v>
      </c>
      <c r="G44" s="95">
        <v>21</v>
      </c>
      <c r="H44" s="94">
        <v>19</v>
      </c>
      <c r="I44" s="93">
        <v>18</v>
      </c>
      <c r="J44" s="95">
        <v>27</v>
      </c>
      <c r="K44" s="95">
        <v>32</v>
      </c>
      <c r="L44" s="95">
        <v>33</v>
      </c>
      <c r="M44" s="95">
        <v>23</v>
      </c>
      <c r="N44" s="94">
        <v>36</v>
      </c>
      <c r="O44" s="93">
        <v>27</v>
      </c>
      <c r="P44" s="95">
        <v>37</v>
      </c>
      <c r="Q44" s="95">
        <v>28</v>
      </c>
      <c r="R44" s="95">
        <v>28</v>
      </c>
      <c r="S44" s="95">
        <v>23</v>
      </c>
      <c r="T44" s="94">
        <v>21</v>
      </c>
      <c r="U44" s="20"/>
      <c r="V44" s="20"/>
      <c r="W44" s="20"/>
      <c r="X44" s="119"/>
      <c r="Y44" s="119"/>
      <c r="Z44" s="119"/>
      <c r="AA44" s="119"/>
      <c r="AB44" s="119"/>
      <c r="AC44" s="119"/>
      <c r="AD44" s="119"/>
      <c r="AE44" s="119"/>
      <c r="AF44" s="20"/>
      <c r="AG44" s="6"/>
    </row>
    <row r="45" ht="14.25">
      <c r="A45" s="87">
        <v>45447.757638888892</v>
      </c>
      <c r="B45" s="88" t="s">
        <v>76</v>
      </c>
      <c r="C45" s="88" t="s">
        <v>88</v>
      </c>
      <c r="D45" s="93">
        <v>1</v>
      </c>
      <c r="E45" s="95">
        <v>1</v>
      </c>
      <c r="F45" s="95">
        <v>1</v>
      </c>
      <c r="G45" s="95">
        <v>0</v>
      </c>
      <c r="H45" s="94">
        <v>1</v>
      </c>
      <c r="I45" s="93">
        <v>1</v>
      </c>
      <c r="J45" s="95">
        <v>1</v>
      </c>
      <c r="K45" s="95">
        <v>0</v>
      </c>
      <c r="L45" s="95">
        <v>1</v>
      </c>
      <c r="M45" s="95">
        <v>1</v>
      </c>
      <c r="N45" s="94">
        <v>1</v>
      </c>
      <c r="O45" s="93">
        <v>1</v>
      </c>
      <c r="P45" s="95">
        <v>1</v>
      </c>
      <c r="Q45" s="95">
        <v>1</v>
      </c>
      <c r="R45" s="95">
        <v>1</v>
      </c>
      <c r="S45" s="95">
        <v>1</v>
      </c>
      <c r="T45" s="94">
        <v>0</v>
      </c>
      <c r="U45" s="21">
        <f>SUM(D46:T46)/60</f>
        <v>9.8333333333333339</v>
      </c>
      <c r="V45" s="21">
        <f>SUM(D45:T45)</f>
        <v>14</v>
      </c>
      <c r="W45" s="21">
        <f>17-V45</f>
        <v>3</v>
      </c>
      <c r="X45" s="119"/>
      <c r="Y45" s="119"/>
      <c r="Z45" s="119"/>
      <c r="AA45" s="119"/>
      <c r="AB45" s="119"/>
      <c r="AC45" s="119"/>
      <c r="AD45" s="119"/>
      <c r="AE45" s="119"/>
      <c r="AF45" s="21">
        <f>V45/17</f>
        <v>0.82352941176470584</v>
      </c>
      <c r="AG45" s="6"/>
    </row>
    <row r="46" ht="14.25">
      <c r="A46" s="91"/>
      <c r="B46" s="92"/>
      <c r="C46" s="92"/>
      <c r="D46" s="93">
        <v>32</v>
      </c>
      <c r="E46" s="95">
        <v>22</v>
      </c>
      <c r="F46" s="95">
        <v>15</v>
      </c>
      <c r="G46" s="95">
        <v>59</v>
      </c>
      <c r="H46" s="94">
        <v>37</v>
      </c>
      <c r="I46" s="93">
        <v>29</v>
      </c>
      <c r="J46" s="95">
        <v>29</v>
      </c>
      <c r="K46" s="95">
        <v>20</v>
      </c>
      <c r="L46" s="95">
        <v>26</v>
      </c>
      <c r="M46" s="95">
        <v>38</v>
      </c>
      <c r="N46" s="94">
        <v>31</v>
      </c>
      <c r="O46" s="93">
        <v>20</v>
      </c>
      <c r="P46" s="95">
        <v>25</v>
      </c>
      <c r="Q46" s="95">
        <v>40</v>
      </c>
      <c r="R46" s="95">
        <v>74</v>
      </c>
      <c r="S46" s="95">
        <v>63</v>
      </c>
      <c r="T46" s="94">
        <v>30</v>
      </c>
      <c r="U46" s="20"/>
      <c r="V46" s="20"/>
      <c r="W46" s="20"/>
      <c r="X46" s="120"/>
      <c r="Y46" s="120"/>
      <c r="Z46" s="120"/>
      <c r="AA46" s="120"/>
      <c r="AB46" s="120"/>
      <c r="AC46" s="120"/>
      <c r="AD46" s="120"/>
      <c r="AE46" s="120"/>
      <c r="AF46" s="20"/>
      <c r="AG46" s="6">
        <f>AVERAGE(AF43:AF46)*30</f>
        <v>27.352941176470587</v>
      </c>
    </row>
    <row r="47" ht="14.25">
      <c r="A47" s="87">
        <v>45450.757638888892</v>
      </c>
      <c r="B47" s="88" t="s">
        <v>77</v>
      </c>
      <c r="C47" s="88" t="s">
        <v>87</v>
      </c>
      <c r="D47" s="93">
        <v>0</v>
      </c>
      <c r="E47" s="95">
        <v>1</v>
      </c>
      <c r="F47" s="95">
        <v>1</v>
      </c>
      <c r="G47" s="95">
        <v>1</v>
      </c>
      <c r="H47" s="94">
        <v>0</v>
      </c>
      <c r="I47" s="93">
        <v>1</v>
      </c>
      <c r="J47" s="95">
        <v>1</v>
      </c>
      <c r="K47" s="95">
        <v>1</v>
      </c>
      <c r="L47" s="95">
        <v>1</v>
      </c>
      <c r="M47" s="95">
        <v>1</v>
      </c>
      <c r="N47" s="94">
        <v>0</v>
      </c>
      <c r="O47" s="93">
        <v>1</v>
      </c>
      <c r="P47" s="95">
        <v>1</v>
      </c>
      <c r="Q47" s="95">
        <v>0</v>
      </c>
      <c r="R47" s="95">
        <v>1</v>
      </c>
      <c r="S47" s="95">
        <v>0</v>
      </c>
      <c r="T47" s="94">
        <v>1</v>
      </c>
      <c r="U47" s="21">
        <f>SUM(D48:T48)/60</f>
        <v>10.800000000000001</v>
      </c>
      <c r="V47" s="21">
        <f>SUM(D47:T47)</f>
        <v>12</v>
      </c>
      <c r="W47" s="21">
        <f>17-V47</f>
        <v>5</v>
      </c>
      <c r="X47" s="118">
        <v>0</v>
      </c>
      <c r="Y47" s="118">
        <v>7</v>
      </c>
      <c r="Z47" s="118">
        <v>1</v>
      </c>
      <c r="AA47" s="118">
        <v>0</v>
      </c>
      <c r="AB47" s="118">
        <v>1</v>
      </c>
      <c r="AC47" s="118">
        <v>0</v>
      </c>
      <c r="AD47" s="118">
        <v>1</v>
      </c>
      <c r="AE47" s="118">
        <v>0</v>
      </c>
      <c r="AF47" s="21">
        <f>V47/17</f>
        <v>0.70588235294117652</v>
      </c>
      <c r="AG47" s="6"/>
    </row>
    <row r="48" ht="14.25">
      <c r="A48" s="91"/>
      <c r="B48" s="92"/>
      <c r="C48" s="92"/>
      <c r="D48" s="93">
        <v>96</v>
      </c>
      <c r="E48" s="95">
        <v>27</v>
      </c>
      <c r="F48" s="95">
        <v>31</v>
      </c>
      <c r="G48" s="95">
        <v>93</v>
      </c>
      <c r="H48" s="94">
        <v>62</v>
      </c>
      <c r="I48" s="93">
        <v>32</v>
      </c>
      <c r="J48" s="95">
        <v>25</v>
      </c>
      <c r="K48" s="95">
        <v>12</v>
      </c>
      <c r="L48" s="95">
        <v>33</v>
      </c>
      <c r="M48" s="95">
        <v>16</v>
      </c>
      <c r="N48" s="94">
        <v>19</v>
      </c>
      <c r="O48" s="93">
        <v>36</v>
      </c>
      <c r="P48" s="95">
        <v>29</v>
      </c>
      <c r="Q48" s="95">
        <v>70</v>
      </c>
      <c r="R48" s="95">
        <v>11</v>
      </c>
      <c r="S48" s="95">
        <v>16</v>
      </c>
      <c r="T48" s="94">
        <v>40</v>
      </c>
      <c r="U48" s="20"/>
      <c r="V48" s="20"/>
      <c r="W48" s="20"/>
      <c r="X48" s="119"/>
      <c r="Y48" s="119"/>
      <c r="Z48" s="119"/>
      <c r="AA48" s="119"/>
      <c r="AB48" s="119"/>
      <c r="AC48" s="119"/>
      <c r="AD48" s="119"/>
      <c r="AE48" s="119"/>
      <c r="AF48" s="20"/>
      <c r="AG48" s="6"/>
    </row>
    <row r="49" ht="14.25">
      <c r="A49" s="87">
        <v>45450.757638888892</v>
      </c>
      <c r="B49" s="88" t="s">
        <v>77</v>
      </c>
      <c r="C49" s="88" t="s">
        <v>88</v>
      </c>
      <c r="D49" s="93">
        <v>1</v>
      </c>
      <c r="E49" s="95">
        <v>1</v>
      </c>
      <c r="F49" s="95">
        <v>0</v>
      </c>
      <c r="G49" s="95">
        <v>1</v>
      </c>
      <c r="H49" s="94">
        <v>1</v>
      </c>
      <c r="I49" s="93">
        <v>1</v>
      </c>
      <c r="J49" s="95">
        <v>0</v>
      </c>
      <c r="K49" s="95">
        <v>0</v>
      </c>
      <c r="L49" s="95">
        <v>1</v>
      </c>
      <c r="M49" s="95">
        <v>1</v>
      </c>
      <c r="N49" s="94">
        <v>0</v>
      </c>
      <c r="O49" s="93">
        <v>1</v>
      </c>
      <c r="P49" s="95">
        <v>1</v>
      </c>
      <c r="Q49" s="95">
        <v>0</v>
      </c>
      <c r="R49" s="95">
        <v>1</v>
      </c>
      <c r="S49" s="95">
        <v>1</v>
      </c>
      <c r="T49" s="94">
        <v>1</v>
      </c>
      <c r="U49" s="21">
        <f>SUM(D50:T50)/60</f>
        <v>14.233333333333333</v>
      </c>
      <c r="V49" s="21">
        <f>SUM(D49:T49)</f>
        <v>12</v>
      </c>
      <c r="W49" s="21">
        <f>17-V49</f>
        <v>5</v>
      </c>
      <c r="X49" s="119"/>
      <c r="Y49" s="119"/>
      <c r="Z49" s="119"/>
      <c r="AA49" s="119"/>
      <c r="AB49" s="119"/>
      <c r="AC49" s="119"/>
      <c r="AD49" s="119"/>
      <c r="AE49" s="119"/>
      <c r="AF49" s="21">
        <f>V49/17</f>
        <v>0.70588235294117652</v>
      </c>
      <c r="AG49" s="6"/>
    </row>
    <row r="50" ht="14.25">
      <c r="A50" s="91"/>
      <c r="B50" s="92"/>
      <c r="C50" s="92"/>
      <c r="D50" s="93">
        <v>19</v>
      </c>
      <c r="E50" s="95">
        <v>64</v>
      </c>
      <c r="F50" s="95">
        <v>106</v>
      </c>
      <c r="G50" s="95">
        <v>38</v>
      </c>
      <c r="H50" s="94">
        <v>26</v>
      </c>
      <c r="I50" s="93">
        <v>41</v>
      </c>
      <c r="J50" s="95">
        <v>95</v>
      </c>
      <c r="K50" s="95">
        <v>67</v>
      </c>
      <c r="L50" s="95">
        <v>72</v>
      </c>
      <c r="M50" s="95">
        <v>27</v>
      </c>
      <c r="N50" s="94">
        <v>60</v>
      </c>
      <c r="O50" s="93">
        <v>24</v>
      </c>
      <c r="P50" s="95">
        <v>21</v>
      </c>
      <c r="Q50" s="95">
        <v>83</v>
      </c>
      <c r="R50" s="95">
        <v>67</v>
      </c>
      <c r="S50" s="95">
        <v>20</v>
      </c>
      <c r="T50" s="94">
        <v>24</v>
      </c>
      <c r="U50" s="20"/>
      <c r="V50" s="20"/>
      <c r="W50" s="20"/>
      <c r="X50" s="120"/>
      <c r="Y50" s="120"/>
      <c r="Z50" s="120"/>
      <c r="AA50" s="120"/>
      <c r="AB50" s="120"/>
      <c r="AC50" s="120"/>
      <c r="AD50" s="120"/>
      <c r="AE50" s="120"/>
      <c r="AF50" s="20"/>
      <c r="AG50" s="6">
        <f>AVERAGE(AF47:AF50)*30</f>
        <v>21.176470588235297</v>
      </c>
    </row>
    <row r="51" ht="14.25">
      <c r="A51" s="87">
        <v>45455.757638888892</v>
      </c>
      <c r="B51" s="88" t="s">
        <v>78</v>
      </c>
      <c r="C51" s="88" t="s">
        <v>87</v>
      </c>
      <c r="D51" s="93">
        <v>1</v>
      </c>
      <c r="E51" s="95">
        <v>1</v>
      </c>
      <c r="F51" s="95">
        <v>0</v>
      </c>
      <c r="G51" s="95">
        <v>1</v>
      </c>
      <c r="H51" s="94">
        <v>0</v>
      </c>
      <c r="I51" s="93">
        <v>1</v>
      </c>
      <c r="J51" s="95">
        <v>1</v>
      </c>
      <c r="K51" s="95">
        <v>1</v>
      </c>
      <c r="L51" s="95">
        <v>0</v>
      </c>
      <c r="M51" s="95">
        <v>1</v>
      </c>
      <c r="N51" s="94">
        <v>1</v>
      </c>
      <c r="O51" s="93">
        <v>1</v>
      </c>
      <c r="P51" s="95">
        <v>1</v>
      </c>
      <c r="Q51" s="95">
        <v>1</v>
      </c>
      <c r="R51" s="95">
        <v>0</v>
      </c>
      <c r="S51" s="95">
        <v>1</v>
      </c>
      <c r="T51" s="94">
        <v>1</v>
      </c>
      <c r="U51" s="21">
        <f>SUM(D52:T52)/60</f>
        <v>12.75</v>
      </c>
      <c r="V51" s="21">
        <f>SUM(D51:T51)</f>
        <v>13</v>
      </c>
      <c r="W51" s="21">
        <f>17-V51</f>
        <v>4</v>
      </c>
      <c r="X51" s="118">
        <v>0</v>
      </c>
      <c r="Y51" s="118">
        <v>7</v>
      </c>
      <c r="Z51" s="118">
        <v>1</v>
      </c>
      <c r="AA51" s="118">
        <v>0</v>
      </c>
      <c r="AB51" s="118">
        <v>1</v>
      </c>
      <c r="AC51" s="118">
        <v>0</v>
      </c>
      <c r="AD51" s="118">
        <v>0</v>
      </c>
      <c r="AE51" s="118">
        <v>0</v>
      </c>
      <c r="AF51" s="21">
        <f>V51/17</f>
        <v>0.76470588235294112</v>
      </c>
      <c r="AG51" s="6"/>
    </row>
    <row r="52" ht="14.25">
      <c r="A52" s="91"/>
      <c r="B52" s="92"/>
      <c r="C52" s="92"/>
      <c r="D52" s="93">
        <v>50</v>
      </c>
      <c r="E52" s="95">
        <v>19</v>
      </c>
      <c r="F52" s="95">
        <v>86</v>
      </c>
      <c r="G52" s="95">
        <v>26</v>
      </c>
      <c r="H52" s="94">
        <v>59</v>
      </c>
      <c r="I52" s="93">
        <v>18</v>
      </c>
      <c r="J52" s="95">
        <v>20</v>
      </c>
      <c r="K52" s="95">
        <v>28</v>
      </c>
      <c r="L52" s="95">
        <v>95</v>
      </c>
      <c r="M52" s="95">
        <v>33</v>
      </c>
      <c r="N52" s="94">
        <v>25</v>
      </c>
      <c r="O52" s="93">
        <v>26</v>
      </c>
      <c r="P52" s="95">
        <v>29</v>
      </c>
      <c r="Q52" s="95">
        <v>47</v>
      </c>
      <c r="R52" s="95">
        <v>61</v>
      </c>
      <c r="S52" s="95">
        <v>122</v>
      </c>
      <c r="T52" s="94">
        <v>21</v>
      </c>
      <c r="U52" s="20"/>
      <c r="V52" s="20"/>
      <c r="W52" s="20"/>
      <c r="X52" s="119"/>
      <c r="Y52" s="119"/>
      <c r="Z52" s="119"/>
      <c r="AA52" s="119"/>
      <c r="AB52" s="119"/>
      <c r="AC52" s="119"/>
      <c r="AD52" s="119"/>
      <c r="AE52" s="119"/>
      <c r="AF52" s="20"/>
      <c r="AG52" s="6"/>
    </row>
    <row r="53" ht="14.25">
      <c r="A53" s="87">
        <v>45455.757638888892</v>
      </c>
      <c r="B53" s="88" t="s">
        <v>78</v>
      </c>
      <c r="C53" s="88" t="s">
        <v>88</v>
      </c>
      <c r="D53" s="93">
        <v>0</v>
      </c>
      <c r="E53" s="95">
        <v>1</v>
      </c>
      <c r="F53" s="95">
        <v>1</v>
      </c>
      <c r="G53" s="95">
        <v>1</v>
      </c>
      <c r="H53" s="94">
        <v>1</v>
      </c>
      <c r="I53" s="93">
        <v>1</v>
      </c>
      <c r="J53" s="95">
        <v>1</v>
      </c>
      <c r="K53" s="95">
        <v>0</v>
      </c>
      <c r="L53" s="95">
        <v>0</v>
      </c>
      <c r="M53" s="95">
        <v>1</v>
      </c>
      <c r="N53" s="94">
        <v>1</v>
      </c>
      <c r="O53" s="93">
        <v>1</v>
      </c>
      <c r="P53" s="95">
        <v>1</v>
      </c>
      <c r="Q53" s="95">
        <v>1</v>
      </c>
      <c r="R53" s="95">
        <v>0</v>
      </c>
      <c r="S53" s="95">
        <v>0</v>
      </c>
      <c r="T53" s="94">
        <v>1</v>
      </c>
      <c r="U53" s="21">
        <f>SUM(D54:T54)/60</f>
        <v>11.166666666666666</v>
      </c>
      <c r="V53" s="21">
        <f>SUM(D53:T53)</f>
        <v>12</v>
      </c>
      <c r="W53" s="21">
        <f>17-V53</f>
        <v>5</v>
      </c>
      <c r="X53" s="119"/>
      <c r="Y53" s="119"/>
      <c r="Z53" s="119"/>
      <c r="AA53" s="119"/>
      <c r="AB53" s="119"/>
      <c r="AC53" s="119"/>
      <c r="AD53" s="119"/>
      <c r="AE53" s="119"/>
      <c r="AF53" s="21">
        <f>V53/17</f>
        <v>0.70588235294117652</v>
      </c>
      <c r="AG53" s="6"/>
    </row>
    <row r="54" ht="14.25">
      <c r="A54" s="91"/>
      <c r="B54" s="92"/>
      <c r="C54" s="92"/>
      <c r="D54" s="93">
        <v>48</v>
      </c>
      <c r="E54" s="95">
        <v>23</v>
      </c>
      <c r="F54" s="95">
        <v>13</v>
      </c>
      <c r="G54" s="95">
        <v>23</v>
      </c>
      <c r="H54" s="94">
        <v>38</v>
      </c>
      <c r="I54" s="93">
        <v>71</v>
      </c>
      <c r="J54" s="95">
        <v>32</v>
      </c>
      <c r="K54" s="95">
        <v>20</v>
      </c>
      <c r="L54" s="95">
        <v>98</v>
      </c>
      <c r="M54" s="95">
        <v>31</v>
      </c>
      <c r="N54" s="94">
        <v>66</v>
      </c>
      <c r="O54" s="93">
        <v>47</v>
      </c>
      <c r="P54" s="95">
        <v>25</v>
      </c>
      <c r="Q54" s="95">
        <v>18</v>
      </c>
      <c r="R54" s="95">
        <v>36</v>
      </c>
      <c r="S54" s="95">
        <v>30</v>
      </c>
      <c r="T54" s="94">
        <v>51</v>
      </c>
      <c r="U54" s="20"/>
      <c r="V54" s="20"/>
      <c r="W54" s="20"/>
      <c r="X54" s="120"/>
      <c r="Y54" s="120"/>
      <c r="Z54" s="120"/>
      <c r="AA54" s="120"/>
      <c r="AB54" s="120"/>
      <c r="AC54" s="120"/>
      <c r="AD54" s="120"/>
      <c r="AE54" s="120"/>
      <c r="AF54" s="20"/>
      <c r="AG54" s="6">
        <f>AVERAGE(AF51:AF54)*30</f>
        <v>22.058823529411768</v>
      </c>
    </row>
    <row r="55" ht="14.25">
      <c r="A55" s="87">
        <v>45456.757638888892</v>
      </c>
      <c r="B55" s="88" t="s">
        <v>79</v>
      </c>
      <c r="C55" s="88" t="s">
        <v>87</v>
      </c>
      <c r="D55" s="93">
        <v>1</v>
      </c>
      <c r="E55" s="95">
        <v>0</v>
      </c>
      <c r="F55" s="95">
        <v>1</v>
      </c>
      <c r="G55" s="95">
        <v>1</v>
      </c>
      <c r="H55" s="94">
        <v>1</v>
      </c>
      <c r="I55" s="93">
        <v>1</v>
      </c>
      <c r="J55" s="95">
        <v>0</v>
      </c>
      <c r="K55" s="95">
        <v>1</v>
      </c>
      <c r="L55" s="95">
        <v>1</v>
      </c>
      <c r="M55" s="95">
        <v>1</v>
      </c>
      <c r="N55" s="94">
        <v>1</v>
      </c>
      <c r="O55" s="93">
        <v>1</v>
      </c>
      <c r="P55" s="95">
        <v>1</v>
      </c>
      <c r="Q55" s="95">
        <v>0</v>
      </c>
      <c r="R55" s="95">
        <v>1</v>
      </c>
      <c r="S55" s="95">
        <v>1</v>
      </c>
      <c r="T55" s="94">
        <v>1</v>
      </c>
      <c r="U55" s="21">
        <f>SUM(D56:T56)/60</f>
        <v>13.566666666666666</v>
      </c>
      <c r="V55" s="21">
        <f>SUM(D55:T55)</f>
        <v>14</v>
      </c>
      <c r="W55" s="21">
        <f>17-V55</f>
        <v>3</v>
      </c>
      <c r="X55" s="118">
        <v>0</v>
      </c>
      <c r="Y55" s="118">
        <v>6</v>
      </c>
      <c r="Z55" s="118">
        <v>1</v>
      </c>
      <c r="AA55" s="118">
        <v>0</v>
      </c>
      <c r="AB55" s="118">
        <v>1</v>
      </c>
      <c r="AC55" s="118">
        <v>0</v>
      </c>
      <c r="AD55" s="118">
        <v>0</v>
      </c>
      <c r="AE55" s="118">
        <v>0</v>
      </c>
      <c r="AF55" s="21">
        <f>V55/17</f>
        <v>0.82352941176470584</v>
      </c>
      <c r="AG55" s="6"/>
    </row>
    <row r="56" ht="14.25">
      <c r="A56" s="91"/>
      <c r="B56" s="92"/>
      <c r="C56" s="92"/>
      <c r="D56" s="93">
        <v>37</v>
      </c>
      <c r="E56" s="95">
        <v>38</v>
      </c>
      <c r="F56" s="95">
        <v>24</v>
      </c>
      <c r="G56" s="95">
        <v>17</v>
      </c>
      <c r="H56" s="94">
        <v>19</v>
      </c>
      <c r="I56" s="93">
        <v>48</v>
      </c>
      <c r="J56" s="95">
        <v>39</v>
      </c>
      <c r="K56" s="95">
        <v>52</v>
      </c>
      <c r="L56" s="95">
        <v>40</v>
      </c>
      <c r="M56" s="95">
        <v>203</v>
      </c>
      <c r="N56" s="94">
        <v>30</v>
      </c>
      <c r="O56" s="93">
        <v>73</v>
      </c>
      <c r="P56" s="95">
        <v>57</v>
      </c>
      <c r="Q56" s="95">
        <v>35</v>
      </c>
      <c r="R56" s="95">
        <v>26</v>
      </c>
      <c r="S56" s="95">
        <v>52</v>
      </c>
      <c r="T56" s="94">
        <v>24</v>
      </c>
      <c r="U56" s="20"/>
      <c r="V56" s="20"/>
      <c r="W56" s="20"/>
      <c r="X56" s="119"/>
      <c r="Y56" s="119"/>
      <c r="Z56" s="119"/>
      <c r="AA56" s="119"/>
      <c r="AB56" s="119"/>
      <c r="AC56" s="119"/>
      <c r="AD56" s="119"/>
      <c r="AE56" s="119"/>
      <c r="AF56" s="20"/>
      <c r="AG56" s="6"/>
    </row>
    <row r="57" ht="14.25">
      <c r="A57" s="87">
        <v>45456.757638888892</v>
      </c>
      <c r="B57" s="88" t="s">
        <v>79</v>
      </c>
      <c r="C57" s="88" t="s">
        <v>88</v>
      </c>
      <c r="D57" s="93">
        <v>1</v>
      </c>
      <c r="E57" s="95">
        <v>1</v>
      </c>
      <c r="F57" s="95">
        <v>1</v>
      </c>
      <c r="G57" s="95">
        <v>1</v>
      </c>
      <c r="H57" s="94">
        <v>0</v>
      </c>
      <c r="I57" s="93">
        <v>1</v>
      </c>
      <c r="J57" s="95">
        <v>1</v>
      </c>
      <c r="K57" s="95">
        <v>0</v>
      </c>
      <c r="L57" s="95">
        <v>1</v>
      </c>
      <c r="M57" s="95">
        <v>1</v>
      </c>
      <c r="N57" s="94">
        <v>1</v>
      </c>
      <c r="O57" s="93">
        <v>0</v>
      </c>
      <c r="P57" s="95">
        <v>1</v>
      </c>
      <c r="Q57" s="95">
        <v>0</v>
      </c>
      <c r="R57" s="95">
        <v>1</v>
      </c>
      <c r="S57" s="95">
        <v>0</v>
      </c>
      <c r="T57" s="94">
        <v>1</v>
      </c>
      <c r="U57" s="21">
        <f>SUM(D58:T58)/60</f>
        <v>10.316666666666666</v>
      </c>
      <c r="V57" s="21">
        <f>SUM(D57:T57)</f>
        <v>12</v>
      </c>
      <c r="W57" s="21">
        <f>17-V57</f>
        <v>5</v>
      </c>
      <c r="X57" s="119"/>
      <c r="Y57" s="119"/>
      <c r="Z57" s="119"/>
      <c r="AA57" s="119"/>
      <c r="AB57" s="119"/>
      <c r="AC57" s="119"/>
      <c r="AD57" s="119"/>
      <c r="AE57" s="119"/>
      <c r="AF57" s="21">
        <f>V57/17</f>
        <v>0.70588235294117652</v>
      </c>
      <c r="AG57" s="6"/>
    </row>
    <row r="58" ht="14.25">
      <c r="A58" s="91"/>
      <c r="B58" s="92"/>
      <c r="C58" s="92"/>
      <c r="D58" s="93">
        <v>29</v>
      </c>
      <c r="E58" s="95">
        <v>25</v>
      </c>
      <c r="F58" s="95">
        <v>14</v>
      </c>
      <c r="G58" s="95">
        <v>21</v>
      </c>
      <c r="H58" s="94">
        <v>84</v>
      </c>
      <c r="I58" s="93">
        <v>31</v>
      </c>
      <c r="J58" s="95">
        <v>36</v>
      </c>
      <c r="K58" s="95">
        <v>74</v>
      </c>
      <c r="L58" s="95">
        <v>23</v>
      </c>
      <c r="M58" s="95">
        <v>64</v>
      </c>
      <c r="N58" s="94">
        <v>13</v>
      </c>
      <c r="O58" s="93">
        <v>28</v>
      </c>
      <c r="P58" s="95">
        <v>15</v>
      </c>
      <c r="Q58" s="95">
        <v>45</v>
      </c>
      <c r="R58" s="95">
        <v>27</v>
      </c>
      <c r="S58" s="95">
        <v>59</v>
      </c>
      <c r="T58" s="94">
        <v>31</v>
      </c>
      <c r="U58" s="20"/>
      <c r="V58" s="20"/>
      <c r="W58" s="20"/>
      <c r="X58" s="120"/>
      <c r="Y58" s="120"/>
      <c r="Z58" s="120"/>
      <c r="AA58" s="120"/>
      <c r="AB58" s="120"/>
      <c r="AC58" s="120"/>
      <c r="AD58" s="120"/>
      <c r="AE58" s="120"/>
      <c r="AF58" s="20"/>
      <c r="AG58" s="6">
        <f>AVERAGE(AF55:AF58)*30</f>
        <v>22.941176470588232</v>
      </c>
    </row>
    <row r="59" ht="14.25">
      <c r="A59" s="87">
        <v>45460.757638888892</v>
      </c>
      <c r="B59" s="88" t="s">
        <v>80</v>
      </c>
      <c r="C59" s="88" t="s">
        <v>87</v>
      </c>
      <c r="D59" s="93">
        <v>1</v>
      </c>
      <c r="E59" s="95">
        <v>1</v>
      </c>
      <c r="F59" s="95">
        <v>0</v>
      </c>
      <c r="G59" s="95">
        <v>1</v>
      </c>
      <c r="H59" s="94">
        <v>1</v>
      </c>
      <c r="I59" s="93">
        <v>1</v>
      </c>
      <c r="J59" s="95">
        <v>1</v>
      </c>
      <c r="K59" s="95">
        <v>1</v>
      </c>
      <c r="L59" s="95">
        <v>1</v>
      </c>
      <c r="M59" s="95">
        <v>0</v>
      </c>
      <c r="N59" s="94">
        <v>1</v>
      </c>
      <c r="O59" s="93">
        <v>1</v>
      </c>
      <c r="P59" s="95">
        <v>1</v>
      </c>
      <c r="Q59" s="95">
        <v>1</v>
      </c>
      <c r="R59" s="95">
        <v>1</v>
      </c>
      <c r="S59" s="95">
        <v>0</v>
      </c>
      <c r="T59" s="94">
        <v>1</v>
      </c>
      <c r="U59" s="21">
        <f>SUM(D60:T60)/60</f>
        <v>9.5666666666666664</v>
      </c>
      <c r="V59" s="21">
        <f>SUM(D59:T59)</f>
        <v>14</v>
      </c>
      <c r="W59" s="21">
        <f>17-V59</f>
        <v>3</v>
      </c>
      <c r="X59" s="118">
        <v>0</v>
      </c>
      <c r="Y59" s="118">
        <v>4</v>
      </c>
      <c r="Z59" s="118">
        <v>1</v>
      </c>
      <c r="AA59" s="118">
        <v>0</v>
      </c>
      <c r="AB59" s="118">
        <v>1</v>
      </c>
      <c r="AC59" s="118">
        <v>0</v>
      </c>
      <c r="AD59" s="118">
        <v>1</v>
      </c>
      <c r="AE59" s="118">
        <v>1</v>
      </c>
      <c r="AF59" s="21">
        <f>V59/17</f>
        <v>0.82352941176470584</v>
      </c>
      <c r="AG59" s="6"/>
    </row>
    <row r="60" ht="14.25">
      <c r="A60" s="91"/>
      <c r="B60" s="92"/>
      <c r="C60" s="92"/>
      <c r="D60" s="93">
        <v>58</v>
      </c>
      <c r="E60" s="95">
        <v>33</v>
      </c>
      <c r="F60" s="95">
        <v>55</v>
      </c>
      <c r="G60" s="95">
        <v>24</v>
      </c>
      <c r="H60" s="94">
        <v>22</v>
      </c>
      <c r="I60" s="93">
        <v>39</v>
      </c>
      <c r="J60" s="95">
        <v>29</v>
      </c>
      <c r="K60" s="95">
        <v>15</v>
      </c>
      <c r="L60" s="95">
        <v>22</v>
      </c>
      <c r="M60" s="95">
        <v>39</v>
      </c>
      <c r="N60" s="94">
        <v>29</v>
      </c>
      <c r="O60" s="93">
        <v>30</v>
      </c>
      <c r="P60" s="95">
        <v>59</v>
      </c>
      <c r="Q60" s="95">
        <v>34</v>
      </c>
      <c r="R60" s="95">
        <v>18</v>
      </c>
      <c r="S60" s="95">
        <v>52</v>
      </c>
      <c r="T60" s="94">
        <v>16</v>
      </c>
      <c r="U60" s="20"/>
      <c r="V60" s="20"/>
      <c r="W60" s="20"/>
      <c r="X60" s="119"/>
      <c r="Y60" s="119"/>
      <c r="Z60" s="119"/>
      <c r="AA60" s="119"/>
      <c r="AB60" s="119"/>
      <c r="AC60" s="119"/>
      <c r="AD60" s="119"/>
      <c r="AE60" s="119"/>
      <c r="AF60" s="20"/>
      <c r="AG60" s="6"/>
    </row>
    <row r="61" ht="14.25">
      <c r="A61" s="87">
        <v>45460.757638888892</v>
      </c>
      <c r="B61" s="88" t="s">
        <v>80</v>
      </c>
      <c r="C61" s="88" t="s">
        <v>88</v>
      </c>
      <c r="D61" s="93">
        <v>0</v>
      </c>
      <c r="E61" s="95">
        <v>1</v>
      </c>
      <c r="F61" s="95">
        <v>0</v>
      </c>
      <c r="G61" s="95">
        <v>0</v>
      </c>
      <c r="H61" s="94">
        <v>1</v>
      </c>
      <c r="I61" s="93">
        <v>1</v>
      </c>
      <c r="J61" s="95">
        <v>1</v>
      </c>
      <c r="K61" s="95">
        <v>1</v>
      </c>
      <c r="L61" s="95">
        <v>1</v>
      </c>
      <c r="M61" s="95">
        <v>0</v>
      </c>
      <c r="N61" s="94">
        <v>0</v>
      </c>
      <c r="O61" s="93">
        <v>1</v>
      </c>
      <c r="P61" s="95">
        <v>1</v>
      </c>
      <c r="Q61" s="95">
        <v>1</v>
      </c>
      <c r="R61" s="95">
        <v>1</v>
      </c>
      <c r="S61" s="95">
        <v>1</v>
      </c>
      <c r="T61" s="94">
        <v>1</v>
      </c>
      <c r="U61" s="21">
        <f>SUM(D62:T62)/60</f>
        <v>11.133333333333333</v>
      </c>
      <c r="V61" s="21">
        <f>SUM(D61:T61)</f>
        <v>12</v>
      </c>
      <c r="W61" s="21">
        <f>17-V61</f>
        <v>5</v>
      </c>
      <c r="X61" s="119"/>
      <c r="Y61" s="119"/>
      <c r="Z61" s="119"/>
      <c r="AA61" s="119"/>
      <c r="AB61" s="119"/>
      <c r="AC61" s="119"/>
      <c r="AD61" s="119"/>
      <c r="AE61" s="119"/>
      <c r="AF61" s="21">
        <f>V61/17</f>
        <v>0.70588235294117652</v>
      </c>
      <c r="AG61" s="6"/>
    </row>
    <row r="62" ht="14.25">
      <c r="A62" s="91"/>
      <c r="B62" s="92"/>
      <c r="C62" s="92"/>
      <c r="D62" s="93">
        <v>46</v>
      </c>
      <c r="E62" s="95">
        <v>22</v>
      </c>
      <c r="F62" s="95">
        <v>38</v>
      </c>
      <c r="G62" s="95">
        <v>55</v>
      </c>
      <c r="H62" s="94">
        <v>34</v>
      </c>
      <c r="I62" s="93">
        <v>28</v>
      </c>
      <c r="J62" s="95">
        <v>40</v>
      </c>
      <c r="K62" s="95">
        <v>64</v>
      </c>
      <c r="L62" s="95">
        <v>28</v>
      </c>
      <c r="M62" s="95">
        <v>71</v>
      </c>
      <c r="N62" s="94">
        <v>47</v>
      </c>
      <c r="O62" s="93">
        <v>60</v>
      </c>
      <c r="P62" s="95">
        <v>18</v>
      </c>
      <c r="Q62" s="95">
        <v>49</v>
      </c>
      <c r="R62" s="95">
        <v>32</v>
      </c>
      <c r="S62" s="95">
        <v>16</v>
      </c>
      <c r="T62" s="94">
        <v>20</v>
      </c>
      <c r="U62" s="20"/>
      <c r="V62" s="20"/>
      <c r="W62" s="20"/>
      <c r="X62" s="120"/>
      <c r="Y62" s="120"/>
      <c r="Z62" s="120"/>
      <c r="AA62" s="120"/>
      <c r="AB62" s="120"/>
      <c r="AC62" s="120"/>
      <c r="AD62" s="120"/>
      <c r="AE62" s="120"/>
      <c r="AF62" s="20"/>
      <c r="AG62" s="6">
        <f>AVERAGE(AF59:AF62)*30</f>
        <v>22.941176470588232</v>
      </c>
    </row>
    <row r="63" ht="14.25">
      <c r="A63" s="87">
        <v>45462.382638888892</v>
      </c>
      <c r="B63" s="88" t="s">
        <v>81</v>
      </c>
      <c r="C63" s="88" t="s">
        <v>87</v>
      </c>
      <c r="D63" s="93">
        <v>0</v>
      </c>
      <c r="E63" s="95">
        <v>1</v>
      </c>
      <c r="F63" s="95">
        <v>1</v>
      </c>
      <c r="G63" s="95">
        <v>1</v>
      </c>
      <c r="H63" s="94">
        <v>1</v>
      </c>
      <c r="I63" s="93">
        <v>0</v>
      </c>
      <c r="J63" s="95">
        <v>1</v>
      </c>
      <c r="K63" s="95">
        <v>0</v>
      </c>
      <c r="L63" s="95">
        <v>1</v>
      </c>
      <c r="M63" s="95">
        <v>1</v>
      </c>
      <c r="N63" s="94">
        <v>1</v>
      </c>
      <c r="O63" s="93">
        <v>1</v>
      </c>
      <c r="P63" s="95">
        <v>1</v>
      </c>
      <c r="Q63" s="95">
        <v>0</v>
      </c>
      <c r="R63" s="95">
        <v>1</v>
      </c>
      <c r="S63" s="95">
        <v>1</v>
      </c>
      <c r="T63" s="94">
        <v>0</v>
      </c>
      <c r="U63" s="21">
        <f>SUM(D64:T64)/60</f>
        <v>11.1</v>
      </c>
      <c r="V63" s="21">
        <f>SUM(D63:T63)</f>
        <v>12</v>
      </c>
      <c r="W63" s="21">
        <f>17-V63</f>
        <v>5</v>
      </c>
      <c r="X63" s="118">
        <v>0</v>
      </c>
      <c r="Y63" s="118">
        <v>4</v>
      </c>
      <c r="Z63" s="118">
        <v>2</v>
      </c>
      <c r="AA63" s="118">
        <v>1</v>
      </c>
      <c r="AB63" s="118">
        <v>0</v>
      </c>
      <c r="AC63" s="118">
        <v>0</v>
      </c>
      <c r="AD63" s="118">
        <v>0</v>
      </c>
      <c r="AE63" s="118">
        <v>0</v>
      </c>
      <c r="AF63" s="21">
        <f>V63/17</f>
        <v>0.70588235294117652</v>
      </c>
      <c r="AG63" s="6"/>
    </row>
    <row r="64" ht="14.25">
      <c r="A64" s="91"/>
      <c r="B64" s="92"/>
      <c r="C64" s="92"/>
      <c r="D64" s="93">
        <v>54</v>
      </c>
      <c r="E64" s="95">
        <v>19</v>
      </c>
      <c r="F64" s="95">
        <v>50</v>
      </c>
      <c r="G64" s="95">
        <v>47</v>
      </c>
      <c r="H64" s="94">
        <v>59</v>
      </c>
      <c r="I64" s="93">
        <v>42</v>
      </c>
      <c r="J64" s="95">
        <v>20</v>
      </c>
      <c r="K64" s="95">
        <v>71</v>
      </c>
      <c r="L64" s="95">
        <v>29</v>
      </c>
      <c r="M64" s="95">
        <v>7</v>
      </c>
      <c r="N64" s="94">
        <v>36</v>
      </c>
      <c r="O64" s="93">
        <v>20</v>
      </c>
      <c r="P64" s="95">
        <v>13</v>
      </c>
      <c r="Q64" s="95">
        <v>77</v>
      </c>
      <c r="R64" s="95">
        <v>28</v>
      </c>
      <c r="S64" s="95">
        <v>24</v>
      </c>
      <c r="T64" s="94">
        <v>70</v>
      </c>
      <c r="U64" s="20"/>
      <c r="V64" s="20"/>
      <c r="W64" s="20"/>
      <c r="X64" s="119"/>
      <c r="Y64" s="119"/>
      <c r="Z64" s="119"/>
      <c r="AA64" s="119"/>
      <c r="AB64" s="119"/>
      <c r="AC64" s="119"/>
      <c r="AD64" s="119"/>
      <c r="AE64" s="119"/>
      <c r="AF64" s="20"/>
      <c r="AG64" s="6"/>
    </row>
    <row r="65" ht="14.25">
      <c r="A65" s="87">
        <v>45462.382638888892</v>
      </c>
      <c r="B65" s="88" t="s">
        <v>81</v>
      </c>
      <c r="C65" s="88" t="s">
        <v>88</v>
      </c>
      <c r="D65" s="93">
        <v>0</v>
      </c>
      <c r="E65" s="95">
        <v>1</v>
      </c>
      <c r="F65" s="95">
        <v>0</v>
      </c>
      <c r="G65" s="95">
        <v>1</v>
      </c>
      <c r="H65" s="94">
        <v>1</v>
      </c>
      <c r="I65" s="93">
        <v>1</v>
      </c>
      <c r="J65" s="95">
        <v>1</v>
      </c>
      <c r="K65" s="95">
        <v>1</v>
      </c>
      <c r="L65" s="95">
        <v>1</v>
      </c>
      <c r="M65" s="95">
        <v>1</v>
      </c>
      <c r="N65" s="94">
        <v>1</v>
      </c>
      <c r="O65" s="93">
        <v>1</v>
      </c>
      <c r="P65" s="95">
        <v>1</v>
      </c>
      <c r="Q65" s="95">
        <v>1</v>
      </c>
      <c r="R65" s="95">
        <v>1</v>
      </c>
      <c r="S65" s="95">
        <v>1</v>
      </c>
      <c r="T65" s="94">
        <v>1</v>
      </c>
      <c r="U65" s="21">
        <f>SUM(D66:T66)/60</f>
        <v>10.766666666666667</v>
      </c>
      <c r="V65" s="21">
        <f>SUM(D65:T65)</f>
        <v>15</v>
      </c>
      <c r="W65" s="21">
        <f>17-V65</f>
        <v>2</v>
      </c>
      <c r="X65" s="119"/>
      <c r="Y65" s="119"/>
      <c r="Z65" s="119"/>
      <c r="AA65" s="119"/>
      <c r="AB65" s="119"/>
      <c r="AC65" s="119"/>
      <c r="AD65" s="119"/>
      <c r="AE65" s="119"/>
      <c r="AF65" s="21">
        <f>V65/17</f>
        <v>0.88235294117647056</v>
      </c>
      <c r="AG65" s="6"/>
    </row>
    <row r="66" ht="14.25">
      <c r="A66" s="91"/>
      <c r="B66" s="92"/>
      <c r="C66" s="92"/>
      <c r="D66" s="93">
        <v>36</v>
      </c>
      <c r="E66" s="95">
        <v>19</v>
      </c>
      <c r="F66" s="95">
        <v>64</v>
      </c>
      <c r="G66" s="95">
        <v>18</v>
      </c>
      <c r="H66" s="94">
        <v>24</v>
      </c>
      <c r="I66" s="93">
        <v>22</v>
      </c>
      <c r="J66" s="95">
        <v>93</v>
      </c>
      <c r="K66" s="95">
        <v>51</v>
      </c>
      <c r="L66" s="95">
        <v>37</v>
      </c>
      <c r="M66" s="95">
        <v>74</v>
      </c>
      <c r="N66" s="94">
        <v>19</v>
      </c>
      <c r="O66" s="93">
        <v>30</v>
      </c>
      <c r="P66" s="95">
        <v>23</v>
      </c>
      <c r="Q66" s="95">
        <v>30</v>
      </c>
      <c r="R66" s="95">
        <v>50</v>
      </c>
      <c r="S66" s="95">
        <v>25</v>
      </c>
      <c r="T66" s="94">
        <v>31</v>
      </c>
      <c r="U66" s="20"/>
      <c r="V66" s="20"/>
      <c r="W66" s="20"/>
      <c r="X66" s="120"/>
      <c r="Y66" s="120"/>
      <c r="Z66" s="120"/>
      <c r="AA66" s="120"/>
      <c r="AB66" s="120"/>
      <c r="AC66" s="120"/>
      <c r="AD66" s="120"/>
      <c r="AE66" s="120"/>
      <c r="AF66" s="20"/>
      <c r="AG66" s="6">
        <f>AVERAGE(AF63:AF66)*30</f>
        <v>23.823529411764707</v>
      </c>
    </row>
    <row r="67" ht="14.25">
      <c r="A67" s="87">
        <v>45478.674305555556</v>
      </c>
      <c r="B67" s="88" t="s">
        <v>82</v>
      </c>
      <c r="C67" s="88" t="s">
        <v>87</v>
      </c>
      <c r="D67" s="93">
        <v>1</v>
      </c>
      <c r="E67" s="95">
        <v>1</v>
      </c>
      <c r="F67" s="95">
        <v>1</v>
      </c>
      <c r="G67" s="95">
        <v>1</v>
      </c>
      <c r="H67" s="94">
        <v>0</v>
      </c>
      <c r="I67" s="93">
        <v>1</v>
      </c>
      <c r="J67" s="95">
        <v>1</v>
      </c>
      <c r="K67" s="95">
        <v>1</v>
      </c>
      <c r="L67" s="95">
        <v>0</v>
      </c>
      <c r="M67" s="95">
        <v>1</v>
      </c>
      <c r="N67" s="94">
        <v>1</v>
      </c>
      <c r="O67" s="93">
        <v>1</v>
      </c>
      <c r="P67" s="95">
        <v>1</v>
      </c>
      <c r="Q67" s="95">
        <v>0</v>
      </c>
      <c r="R67" s="95">
        <v>1</v>
      </c>
      <c r="S67" s="95">
        <v>1</v>
      </c>
      <c r="T67" s="94">
        <v>0</v>
      </c>
      <c r="U67" s="21">
        <f>SUM(D68:T68)/60</f>
        <v>7.9333333333333336</v>
      </c>
      <c r="V67" s="21">
        <f>SUM(D67:T67)</f>
        <v>13</v>
      </c>
      <c r="W67" s="21">
        <f>17-V67</f>
        <v>4</v>
      </c>
      <c r="X67" s="118">
        <v>0</v>
      </c>
      <c r="Y67" s="118">
        <v>2</v>
      </c>
      <c r="Z67" s="118">
        <v>1</v>
      </c>
      <c r="AA67" s="118">
        <v>0</v>
      </c>
      <c r="AB67" s="118">
        <v>1</v>
      </c>
      <c r="AC67" s="118">
        <v>0</v>
      </c>
      <c r="AD67" s="118">
        <v>1</v>
      </c>
      <c r="AE67" s="118">
        <v>1</v>
      </c>
      <c r="AF67" s="21">
        <f>V67/17</f>
        <v>0.76470588235294112</v>
      </c>
      <c r="AG67" s="6"/>
    </row>
    <row r="68" ht="14.25">
      <c r="A68" s="91"/>
      <c r="B68" s="92"/>
      <c r="C68" s="92"/>
      <c r="D68" s="93">
        <v>29</v>
      </c>
      <c r="E68" s="95">
        <v>22</v>
      </c>
      <c r="F68" s="95">
        <v>20</v>
      </c>
      <c r="G68" s="95">
        <v>17</v>
      </c>
      <c r="H68" s="94">
        <v>43</v>
      </c>
      <c r="I68" s="93">
        <v>40</v>
      </c>
      <c r="J68" s="95">
        <v>23</v>
      </c>
      <c r="K68" s="95">
        <v>23</v>
      </c>
      <c r="L68" s="95">
        <v>23</v>
      </c>
      <c r="M68" s="95">
        <v>18</v>
      </c>
      <c r="N68" s="94">
        <v>28</v>
      </c>
      <c r="O68" s="93">
        <v>68</v>
      </c>
      <c r="P68" s="95">
        <v>17</v>
      </c>
      <c r="Q68" s="95">
        <v>31</v>
      </c>
      <c r="R68" s="95">
        <v>21</v>
      </c>
      <c r="S68" s="95">
        <v>20</v>
      </c>
      <c r="T68" s="94">
        <v>33</v>
      </c>
      <c r="U68" s="20"/>
      <c r="V68" s="20"/>
      <c r="W68" s="20"/>
      <c r="X68" s="119"/>
      <c r="Y68" s="119"/>
      <c r="Z68" s="119"/>
      <c r="AA68" s="119"/>
      <c r="AB68" s="119"/>
      <c r="AC68" s="119"/>
      <c r="AD68" s="119"/>
      <c r="AE68" s="119"/>
      <c r="AF68" s="20"/>
      <c r="AG68" s="6"/>
    </row>
    <row r="69" ht="14.25">
      <c r="A69" s="87">
        <v>45478.674305555556</v>
      </c>
      <c r="B69" s="88" t="s">
        <v>82</v>
      </c>
      <c r="C69" s="88" t="s">
        <v>88</v>
      </c>
      <c r="D69" s="93">
        <v>1</v>
      </c>
      <c r="E69" s="95">
        <v>1</v>
      </c>
      <c r="F69" s="95">
        <v>1</v>
      </c>
      <c r="G69" s="95">
        <v>1</v>
      </c>
      <c r="H69" s="94">
        <v>1</v>
      </c>
      <c r="I69" s="93">
        <v>0</v>
      </c>
      <c r="J69" s="95">
        <v>1</v>
      </c>
      <c r="K69" s="95">
        <v>1</v>
      </c>
      <c r="L69" s="95">
        <v>1</v>
      </c>
      <c r="M69" s="95">
        <v>0</v>
      </c>
      <c r="N69" s="94">
        <v>1</v>
      </c>
      <c r="O69" s="93">
        <v>1</v>
      </c>
      <c r="P69" s="95">
        <v>1</v>
      </c>
      <c r="Q69" s="95">
        <v>1</v>
      </c>
      <c r="R69" s="95">
        <v>1</v>
      </c>
      <c r="S69" s="95">
        <v>1</v>
      </c>
      <c r="T69" s="94">
        <v>1</v>
      </c>
      <c r="U69" s="21">
        <f>SUM(D70:T70)/60</f>
        <v>7.6833333333333336</v>
      </c>
      <c r="V69" s="21">
        <f>SUM(D69:T69)</f>
        <v>15</v>
      </c>
      <c r="W69" s="21">
        <f>17-V69</f>
        <v>2</v>
      </c>
      <c r="X69" s="119"/>
      <c r="Y69" s="119"/>
      <c r="Z69" s="119"/>
      <c r="AA69" s="119"/>
      <c r="AB69" s="119"/>
      <c r="AC69" s="119"/>
      <c r="AD69" s="119"/>
      <c r="AE69" s="119"/>
      <c r="AF69" s="21">
        <f>V69/17</f>
        <v>0.88235294117647056</v>
      </c>
      <c r="AG69" s="6"/>
    </row>
    <row r="70" ht="14.25">
      <c r="A70" s="91"/>
      <c r="B70" s="92"/>
      <c r="C70" s="92"/>
      <c r="D70" s="93">
        <v>22</v>
      </c>
      <c r="E70" s="95">
        <v>14</v>
      </c>
      <c r="F70" s="95">
        <v>27</v>
      </c>
      <c r="G70" s="95">
        <v>30</v>
      </c>
      <c r="H70" s="94">
        <v>35</v>
      </c>
      <c r="I70" s="93">
        <v>22</v>
      </c>
      <c r="J70" s="95">
        <v>46</v>
      </c>
      <c r="K70" s="95">
        <v>35</v>
      </c>
      <c r="L70" s="95">
        <v>15</v>
      </c>
      <c r="M70" s="95">
        <v>35</v>
      </c>
      <c r="N70" s="94">
        <v>18</v>
      </c>
      <c r="O70" s="93">
        <v>22</v>
      </c>
      <c r="P70" s="95">
        <v>21</v>
      </c>
      <c r="Q70" s="95">
        <v>26</v>
      </c>
      <c r="R70" s="95">
        <v>52</v>
      </c>
      <c r="S70" s="95">
        <v>22</v>
      </c>
      <c r="T70" s="94">
        <v>19</v>
      </c>
      <c r="U70" s="20"/>
      <c r="V70" s="20"/>
      <c r="W70" s="20"/>
      <c r="X70" s="120"/>
      <c r="Y70" s="120"/>
      <c r="Z70" s="120"/>
      <c r="AA70" s="120"/>
      <c r="AB70" s="120"/>
      <c r="AC70" s="120"/>
      <c r="AD70" s="120"/>
      <c r="AE70" s="120"/>
      <c r="AF70" s="20"/>
      <c r="AG70" s="6">
        <f>AVERAGE(AF67:AF70)*30</f>
        <v>24.705882352941174</v>
      </c>
    </row>
    <row r="71" ht="14.25">
      <c r="A71" s="87">
        <v>45481.674305555556</v>
      </c>
      <c r="B71" s="88" t="s">
        <v>83</v>
      </c>
      <c r="C71" s="88" t="s">
        <v>87</v>
      </c>
      <c r="D71" s="93">
        <v>1</v>
      </c>
      <c r="E71" s="95">
        <v>1</v>
      </c>
      <c r="F71" s="95">
        <v>1</v>
      </c>
      <c r="G71" s="95">
        <v>1</v>
      </c>
      <c r="H71" s="94">
        <v>1</v>
      </c>
      <c r="I71" s="93">
        <v>1</v>
      </c>
      <c r="J71" s="95">
        <v>1</v>
      </c>
      <c r="K71" s="95">
        <v>1</v>
      </c>
      <c r="L71" s="95">
        <v>1</v>
      </c>
      <c r="M71" s="95">
        <v>1</v>
      </c>
      <c r="N71" s="94">
        <v>1</v>
      </c>
      <c r="O71" s="93">
        <v>1</v>
      </c>
      <c r="P71" s="95">
        <v>1</v>
      </c>
      <c r="Q71" s="95">
        <v>1</v>
      </c>
      <c r="R71" s="95">
        <v>1</v>
      </c>
      <c r="S71" s="95">
        <v>0</v>
      </c>
      <c r="T71" s="94">
        <v>1</v>
      </c>
      <c r="U71" s="21">
        <f>SUM(D72:T72)/60</f>
        <v>9.7333333333333325</v>
      </c>
      <c r="V71" s="21">
        <f>SUM(D71:T71)</f>
        <v>16</v>
      </c>
      <c r="W71" s="21">
        <f>17-V71</f>
        <v>1</v>
      </c>
      <c r="X71" s="118">
        <v>0</v>
      </c>
      <c r="Y71" s="118">
        <v>2</v>
      </c>
      <c r="Z71" s="118">
        <v>0</v>
      </c>
      <c r="AA71" s="118">
        <v>0</v>
      </c>
      <c r="AB71" s="118">
        <v>0</v>
      </c>
      <c r="AC71" s="118">
        <v>0</v>
      </c>
      <c r="AD71" s="118">
        <v>2</v>
      </c>
      <c r="AE71" s="118">
        <v>1</v>
      </c>
      <c r="AF71" s="21">
        <f>V71/17</f>
        <v>0.94117647058823528</v>
      </c>
      <c r="AG71" s="6"/>
    </row>
    <row r="72" ht="14.25">
      <c r="A72" s="91"/>
      <c r="B72" s="92"/>
      <c r="C72" s="92"/>
      <c r="D72" s="93">
        <v>14</v>
      </c>
      <c r="E72" s="95">
        <v>50</v>
      </c>
      <c r="F72" s="95">
        <v>17</v>
      </c>
      <c r="G72" s="95">
        <v>46</v>
      </c>
      <c r="H72" s="94">
        <v>12</v>
      </c>
      <c r="I72" s="93">
        <v>20</v>
      </c>
      <c r="J72" s="95">
        <v>27</v>
      </c>
      <c r="K72" s="95">
        <v>65</v>
      </c>
      <c r="L72" s="95">
        <v>23</v>
      </c>
      <c r="M72" s="95">
        <v>47</v>
      </c>
      <c r="N72" s="94">
        <v>28</v>
      </c>
      <c r="O72" s="93">
        <v>54</v>
      </c>
      <c r="P72" s="95">
        <v>44</v>
      </c>
      <c r="Q72" s="95">
        <v>37</v>
      </c>
      <c r="R72" s="95">
        <v>39</v>
      </c>
      <c r="S72" s="95">
        <v>47</v>
      </c>
      <c r="T72" s="94">
        <v>14</v>
      </c>
      <c r="U72" s="20"/>
      <c r="V72" s="20"/>
      <c r="W72" s="20"/>
      <c r="X72" s="119"/>
      <c r="Y72" s="119"/>
      <c r="Z72" s="119"/>
      <c r="AA72" s="119"/>
      <c r="AB72" s="119"/>
      <c r="AC72" s="119"/>
      <c r="AD72" s="119"/>
      <c r="AE72" s="119"/>
      <c r="AF72" s="20"/>
      <c r="AG72" s="6"/>
    </row>
    <row r="73" ht="14.25">
      <c r="A73" s="87">
        <v>45481.674305555556</v>
      </c>
      <c r="B73" s="88" t="s">
        <v>83</v>
      </c>
      <c r="C73" s="88" t="s">
        <v>88</v>
      </c>
      <c r="D73" s="93">
        <v>1</v>
      </c>
      <c r="E73" s="95">
        <v>1</v>
      </c>
      <c r="F73" s="95">
        <v>0</v>
      </c>
      <c r="G73" s="95">
        <v>1</v>
      </c>
      <c r="H73" s="94">
        <v>0</v>
      </c>
      <c r="I73" s="93">
        <v>1</v>
      </c>
      <c r="J73" s="95">
        <v>0</v>
      </c>
      <c r="K73" s="95">
        <v>1</v>
      </c>
      <c r="L73" s="95">
        <v>1</v>
      </c>
      <c r="M73" s="95">
        <v>1</v>
      </c>
      <c r="N73" s="94">
        <v>1</v>
      </c>
      <c r="O73" s="93">
        <v>1</v>
      </c>
      <c r="P73" s="95">
        <v>1</v>
      </c>
      <c r="Q73" s="95">
        <v>1</v>
      </c>
      <c r="R73" s="95">
        <v>1</v>
      </c>
      <c r="S73" s="95">
        <v>1</v>
      </c>
      <c r="T73" s="94">
        <v>0</v>
      </c>
      <c r="U73" s="21">
        <f>SUM(D74:T74)/60</f>
        <v>9.6999999999999993</v>
      </c>
      <c r="V73" s="21">
        <f>SUM(D73:T73)</f>
        <v>13</v>
      </c>
      <c r="W73" s="21">
        <f>17-V73</f>
        <v>4</v>
      </c>
      <c r="X73" s="119"/>
      <c r="Y73" s="119"/>
      <c r="Z73" s="119"/>
      <c r="AA73" s="119"/>
      <c r="AB73" s="119"/>
      <c r="AC73" s="119"/>
      <c r="AD73" s="119"/>
      <c r="AE73" s="119"/>
      <c r="AF73" s="21">
        <f>V73/17</f>
        <v>0.76470588235294112</v>
      </c>
      <c r="AG73" s="6"/>
    </row>
    <row r="74" ht="14.25">
      <c r="A74" s="91"/>
      <c r="B74" s="92"/>
      <c r="C74" s="92"/>
      <c r="D74" s="93">
        <v>30</v>
      </c>
      <c r="E74" s="95">
        <v>47</v>
      </c>
      <c r="F74" s="95">
        <v>33</v>
      </c>
      <c r="G74" s="95">
        <v>60</v>
      </c>
      <c r="H74" s="94">
        <v>53</v>
      </c>
      <c r="I74" s="93">
        <v>36</v>
      </c>
      <c r="J74" s="95">
        <v>28</v>
      </c>
      <c r="K74" s="95">
        <v>24</v>
      </c>
      <c r="L74" s="95">
        <v>49</v>
      </c>
      <c r="M74" s="95">
        <v>31</v>
      </c>
      <c r="N74" s="94">
        <v>13</v>
      </c>
      <c r="O74" s="93">
        <v>16</v>
      </c>
      <c r="P74" s="95">
        <v>13</v>
      </c>
      <c r="Q74" s="95">
        <v>17</v>
      </c>
      <c r="R74" s="95">
        <v>41</v>
      </c>
      <c r="S74" s="95">
        <v>27</v>
      </c>
      <c r="T74" s="94">
        <v>64</v>
      </c>
      <c r="U74" s="20"/>
      <c r="V74" s="20"/>
      <c r="W74" s="20"/>
      <c r="X74" s="120"/>
      <c r="Y74" s="120"/>
      <c r="Z74" s="120"/>
      <c r="AA74" s="120"/>
      <c r="AB74" s="120"/>
      <c r="AC74" s="120"/>
      <c r="AD74" s="120"/>
      <c r="AE74" s="120"/>
      <c r="AF74" s="20"/>
      <c r="AG74" s="6">
        <f>AVERAGE(AF71:AF74)*30</f>
        <v>25.588235294117645</v>
      </c>
    </row>
    <row r="75" ht="14.25">
      <c r="A75" s="87">
        <v>45484.674305555556</v>
      </c>
      <c r="B75" s="88" t="s">
        <v>84</v>
      </c>
      <c r="C75" s="88" t="s">
        <v>87</v>
      </c>
      <c r="D75" s="93">
        <v>1</v>
      </c>
      <c r="E75" s="95">
        <v>1</v>
      </c>
      <c r="F75" s="95">
        <v>0</v>
      </c>
      <c r="G75" s="95">
        <v>1</v>
      </c>
      <c r="H75" s="94">
        <v>1</v>
      </c>
      <c r="I75" s="93">
        <v>1</v>
      </c>
      <c r="J75" s="95">
        <v>1</v>
      </c>
      <c r="K75" s="95">
        <v>1</v>
      </c>
      <c r="L75" s="95">
        <v>1</v>
      </c>
      <c r="M75" s="95">
        <v>1</v>
      </c>
      <c r="N75" s="94">
        <v>1</v>
      </c>
      <c r="O75" s="93">
        <v>1</v>
      </c>
      <c r="P75" s="95">
        <v>1</v>
      </c>
      <c r="Q75" s="95">
        <v>1</v>
      </c>
      <c r="R75" s="95">
        <v>1</v>
      </c>
      <c r="S75" s="95">
        <v>1</v>
      </c>
      <c r="T75" s="94">
        <v>1</v>
      </c>
      <c r="U75" s="21">
        <f>SUM(D76:T76)/60</f>
        <v>9.9166666666666661</v>
      </c>
      <c r="V75" s="21">
        <f>SUM(D75:T75)</f>
        <v>16</v>
      </c>
      <c r="W75" s="21">
        <f>17-V75</f>
        <v>1</v>
      </c>
      <c r="X75" s="118">
        <v>0</v>
      </c>
      <c r="Y75" s="118">
        <v>1</v>
      </c>
      <c r="Z75" s="118">
        <v>0</v>
      </c>
      <c r="AA75" s="118">
        <v>0</v>
      </c>
      <c r="AB75" s="118">
        <v>1</v>
      </c>
      <c r="AC75" s="118">
        <v>0</v>
      </c>
      <c r="AD75" s="118">
        <v>2</v>
      </c>
      <c r="AE75" s="118">
        <v>1</v>
      </c>
      <c r="AF75" s="21">
        <f>V75/17</f>
        <v>0.94117647058823528</v>
      </c>
      <c r="AG75" s="6"/>
    </row>
    <row r="76" ht="14.25">
      <c r="A76" s="91"/>
      <c r="B76" s="92"/>
      <c r="C76" s="92"/>
      <c r="D76" s="93">
        <v>14</v>
      </c>
      <c r="E76" s="95">
        <v>43</v>
      </c>
      <c r="F76" s="95">
        <v>39</v>
      </c>
      <c r="G76" s="95">
        <v>36</v>
      </c>
      <c r="H76" s="94">
        <v>14</v>
      </c>
      <c r="I76" s="93">
        <v>52</v>
      </c>
      <c r="J76" s="95">
        <v>23</v>
      </c>
      <c r="K76" s="95">
        <v>18</v>
      </c>
      <c r="L76" s="95">
        <v>69</v>
      </c>
      <c r="M76" s="95">
        <v>17</v>
      </c>
      <c r="N76" s="94">
        <v>30</v>
      </c>
      <c r="O76" s="93">
        <v>61</v>
      </c>
      <c r="P76" s="95">
        <v>64</v>
      </c>
      <c r="Q76" s="95">
        <v>33</v>
      </c>
      <c r="R76" s="95">
        <v>19</v>
      </c>
      <c r="S76" s="95">
        <v>19</v>
      </c>
      <c r="T76" s="94">
        <v>44</v>
      </c>
      <c r="U76" s="20"/>
      <c r="V76" s="20"/>
      <c r="W76" s="20"/>
      <c r="X76" s="119"/>
      <c r="Y76" s="119"/>
      <c r="Z76" s="119"/>
      <c r="AA76" s="119"/>
      <c r="AB76" s="119"/>
      <c r="AC76" s="119"/>
      <c r="AD76" s="119"/>
      <c r="AE76" s="119"/>
      <c r="AF76" s="20"/>
      <c r="AG76" s="6"/>
    </row>
    <row r="77" ht="14.25">
      <c r="A77" s="87">
        <v>45484.674305555556</v>
      </c>
      <c r="B77" s="88" t="s">
        <v>84</v>
      </c>
      <c r="C77" s="88" t="s">
        <v>88</v>
      </c>
      <c r="D77" s="93">
        <v>1</v>
      </c>
      <c r="E77" s="95">
        <v>1</v>
      </c>
      <c r="F77" s="95">
        <v>0</v>
      </c>
      <c r="G77" s="95">
        <v>0</v>
      </c>
      <c r="H77" s="94">
        <v>1</v>
      </c>
      <c r="I77" s="93">
        <v>1</v>
      </c>
      <c r="J77" s="95">
        <v>1</v>
      </c>
      <c r="K77" s="95">
        <v>1</v>
      </c>
      <c r="L77" s="95">
        <v>1</v>
      </c>
      <c r="M77" s="95">
        <v>0</v>
      </c>
      <c r="N77" s="94">
        <v>1</v>
      </c>
      <c r="O77" s="93">
        <v>1</v>
      </c>
      <c r="P77" s="95">
        <v>1</v>
      </c>
      <c r="Q77" s="95">
        <v>1</v>
      </c>
      <c r="R77" s="95">
        <v>1</v>
      </c>
      <c r="S77" s="95">
        <v>1</v>
      </c>
      <c r="T77" s="94">
        <v>0</v>
      </c>
      <c r="U77" s="21">
        <f>SUM(D78:T78)/60</f>
        <v>10.033333333333333</v>
      </c>
      <c r="V77" s="21">
        <f>SUM(D77:T77)</f>
        <v>13</v>
      </c>
      <c r="W77" s="21">
        <f>17-V77</f>
        <v>4</v>
      </c>
      <c r="X77" s="119"/>
      <c r="Y77" s="119"/>
      <c r="Z77" s="119"/>
      <c r="AA77" s="119"/>
      <c r="AB77" s="119"/>
      <c r="AC77" s="119"/>
      <c r="AD77" s="119"/>
      <c r="AE77" s="119"/>
      <c r="AF77" s="21">
        <f>V77/17</f>
        <v>0.76470588235294112</v>
      </c>
      <c r="AG77" s="6"/>
    </row>
    <row r="78" ht="14.25">
      <c r="A78" s="91"/>
      <c r="B78" s="92"/>
      <c r="C78" s="92"/>
      <c r="D78" s="93">
        <v>34</v>
      </c>
      <c r="E78" s="95">
        <v>46</v>
      </c>
      <c r="F78" s="95">
        <v>44</v>
      </c>
      <c r="G78" s="95">
        <v>49</v>
      </c>
      <c r="H78" s="94">
        <v>45</v>
      </c>
      <c r="I78" s="93">
        <v>60</v>
      </c>
      <c r="J78" s="95">
        <v>26</v>
      </c>
      <c r="K78" s="95">
        <v>29</v>
      </c>
      <c r="L78" s="95">
        <v>28</v>
      </c>
      <c r="M78" s="95">
        <v>47</v>
      </c>
      <c r="N78" s="94">
        <v>11</v>
      </c>
      <c r="O78" s="93">
        <v>38</v>
      </c>
      <c r="P78" s="95">
        <v>17</v>
      </c>
      <c r="Q78" s="95">
        <v>45</v>
      </c>
      <c r="R78" s="95">
        <v>25</v>
      </c>
      <c r="S78" s="95">
        <v>23</v>
      </c>
      <c r="T78" s="94">
        <v>35</v>
      </c>
      <c r="U78" s="20"/>
      <c r="V78" s="20"/>
      <c r="W78" s="20"/>
      <c r="X78" s="120"/>
      <c r="Y78" s="120"/>
      <c r="Z78" s="120"/>
      <c r="AA78" s="120"/>
      <c r="AB78" s="120"/>
      <c r="AC78" s="120"/>
      <c r="AD78" s="120"/>
      <c r="AE78" s="120"/>
      <c r="AF78" s="20"/>
      <c r="AG78" s="6">
        <f>AVERAGE(AF75:AF78)*30</f>
        <v>25.588235294117645</v>
      </c>
    </row>
    <row r="79" ht="14.25">
      <c r="A79" s="87">
        <v>45486.674305555556</v>
      </c>
      <c r="B79" s="88" t="s">
        <v>85</v>
      </c>
      <c r="C79" s="88" t="s">
        <v>87</v>
      </c>
      <c r="D79" s="93">
        <v>1</v>
      </c>
      <c r="E79" s="95">
        <v>1</v>
      </c>
      <c r="F79" s="95">
        <v>1</v>
      </c>
      <c r="G79" s="95">
        <v>1</v>
      </c>
      <c r="H79" s="94">
        <v>1</v>
      </c>
      <c r="I79" s="93">
        <v>1</v>
      </c>
      <c r="J79" s="95">
        <v>1</v>
      </c>
      <c r="K79" s="95">
        <v>1</v>
      </c>
      <c r="L79" s="95">
        <v>1</v>
      </c>
      <c r="M79" s="95">
        <v>1</v>
      </c>
      <c r="N79" s="94">
        <v>1</v>
      </c>
      <c r="O79" s="93">
        <v>1</v>
      </c>
      <c r="P79" s="95">
        <v>1</v>
      </c>
      <c r="Q79" s="95">
        <v>1</v>
      </c>
      <c r="R79" s="95">
        <v>1</v>
      </c>
      <c r="S79" s="95">
        <v>1</v>
      </c>
      <c r="T79" s="94">
        <v>1</v>
      </c>
      <c r="U79" s="21">
        <f>SUM(D80:T80)/60</f>
        <v>8.7833333333333332</v>
      </c>
      <c r="V79" s="21">
        <f>SUM(D79:T79)</f>
        <v>17</v>
      </c>
      <c r="W79" s="21">
        <f>17-V79</f>
        <v>0</v>
      </c>
      <c r="X79" s="118">
        <v>0</v>
      </c>
      <c r="Y79" s="118">
        <v>1</v>
      </c>
      <c r="Z79" s="118">
        <v>2</v>
      </c>
      <c r="AA79" s="118">
        <v>0</v>
      </c>
      <c r="AB79" s="118">
        <v>0</v>
      </c>
      <c r="AC79" s="118">
        <v>0</v>
      </c>
      <c r="AD79" s="118">
        <v>0</v>
      </c>
      <c r="AE79" s="118">
        <v>0</v>
      </c>
      <c r="AF79" s="21">
        <f>V79/17</f>
        <v>1</v>
      </c>
      <c r="AG79" s="6"/>
    </row>
    <row r="80" ht="14.25">
      <c r="A80" s="91"/>
      <c r="B80" s="92"/>
      <c r="C80" s="92"/>
      <c r="D80" s="93">
        <v>22</v>
      </c>
      <c r="E80" s="95">
        <v>19</v>
      </c>
      <c r="F80" s="95">
        <v>35</v>
      </c>
      <c r="G80" s="95">
        <v>28</v>
      </c>
      <c r="H80" s="94">
        <v>18</v>
      </c>
      <c r="I80" s="93">
        <v>23</v>
      </c>
      <c r="J80" s="95">
        <v>13</v>
      </c>
      <c r="K80" s="95">
        <v>38</v>
      </c>
      <c r="L80" s="95">
        <v>63</v>
      </c>
      <c r="M80" s="95">
        <v>28</v>
      </c>
      <c r="N80" s="94">
        <v>30</v>
      </c>
      <c r="O80" s="93">
        <v>31</v>
      </c>
      <c r="P80" s="95">
        <v>19</v>
      </c>
      <c r="Q80" s="95">
        <v>18</v>
      </c>
      <c r="R80" s="95">
        <v>19</v>
      </c>
      <c r="S80" s="95">
        <v>28</v>
      </c>
      <c r="T80" s="94">
        <v>95</v>
      </c>
      <c r="U80" s="20"/>
      <c r="V80" s="20"/>
      <c r="W80" s="20"/>
      <c r="X80" s="119"/>
      <c r="Y80" s="119"/>
      <c r="Z80" s="119"/>
      <c r="AA80" s="119"/>
      <c r="AB80" s="119"/>
      <c r="AC80" s="119"/>
      <c r="AD80" s="119"/>
      <c r="AE80" s="119"/>
      <c r="AF80" s="20"/>
      <c r="AG80" s="6"/>
    </row>
    <row r="81" ht="14.25">
      <c r="A81" s="87">
        <v>45486.674305555556</v>
      </c>
      <c r="B81" s="88" t="s">
        <v>85</v>
      </c>
      <c r="C81" s="88" t="s">
        <v>88</v>
      </c>
      <c r="D81" s="93">
        <v>0</v>
      </c>
      <c r="E81" s="95">
        <v>1</v>
      </c>
      <c r="F81" s="95">
        <v>1</v>
      </c>
      <c r="G81" s="95">
        <v>1</v>
      </c>
      <c r="H81" s="94">
        <v>1</v>
      </c>
      <c r="I81" s="93">
        <v>1</v>
      </c>
      <c r="J81" s="95">
        <v>1</v>
      </c>
      <c r="K81" s="95">
        <v>1</v>
      </c>
      <c r="L81" s="95">
        <v>0</v>
      </c>
      <c r="M81" s="95">
        <v>1</v>
      </c>
      <c r="N81" s="94">
        <v>1</v>
      </c>
      <c r="O81" s="93">
        <v>0</v>
      </c>
      <c r="P81" s="95">
        <v>1</v>
      </c>
      <c r="Q81" s="95">
        <v>1</v>
      </c>
      <c r="R81" s="95">
        <v>1</v>
      </c>
      <c r="S81" s="95">
        <v>1</v>
      </c>
      <c r="T81" s="94">
        <v>1</v>
      </c>
      <c r="U81" s="21">
        <f>SUM(D82:T82)/60</f>
        <v>11.766666666666667</v>
      </c>
      <c r="V81" s="21">
        <f>SUM(D81:T81)</f>
        <v>14</v>
      </c>
      <c r="W81" s="21">
        <f>17-V81</f>
        <v>3</v>
      </c>
      <c r="X81" s="119"/>
      <c r="Y81" s="119"/>
      <c r="Z81" s="119"/>
      <c r="AA81" s="119"/>
      <c r="AB81" s="119"/>
      <c r="AC81" s="119"/>
      <c r="AD81" s="119"/>
      <c r="AE81" s="119"/>
      <c r="AF81" s="21">
        <f>V81/17</f>
        <v>0.82352941176470584</v>
      </c>
      <c r="AG81" s="6"/>
    </row>
    <row r="82" ht="14.25">
      <c r="A82" s="91"/>
      <c r="B82" s="92"/>
      <c r="C82" s="92"/>
      <c r="D82" s="93">
        <v>92</v>
      </c>
      <c r="E82" s="95">
        <v>15</v>
      </c>
      <c r="F82" s="95">
        <v>27</v>
      </c>
      <c r="G82" s="95">
        <v>21</v>
      </c>
      <c r="H82" s="94">
        <v>41</v>
      </c>
      <c r="I82" s="93">
        <v>61</v>
      </c>
      <c r="J82" s="95">
        <v>75</v>
      </c>
      <c r="K82" s="95">
        <v>35</v>
      </c>
      <c r="L82" s="95">
        <v>58</v>
      </c>
      <c r="M82" s="95">
        <v>43</v>
      </c>
      <c r="N82" s="94">
        <v>21</v>
      </c>
      <c r="O82" s="93">
        <v>42</v>
      </c>
      <c r="P82" s="95">
        <v>14</v>
      </c>
      <c r="Q82" s="95">
        <v>59</v>
      </c>
      <c r="R82" s="95">
        <v>34</v>
      </c>
      <c r="S82" s="95">
        <v>44</v>
      </c>
      <c r="T82" s="94">
        <v>24</v>
      </c>
      <c r="U82" s="20"/>
      <c r="V82" s="20"/>
      <c r="W82" s="20"/>
      <c r="X82" s="120"/>
      <c r="Y82" s="120"/>
      <c r="Z82" s="120"/>
      <c r="AA82" s="120"/>
      <c r="AB82" s="120"/>
      <c r="AC82" s="120"/>
      <c r="AD82" s="120"/>
      <c r="AE82" s="120"/>
      <c r="AF82" s="20"/>
      <c r="AG82" s="6">
        <f>AVERAGE(AF79:AF82)*30</f>
        <v>27.352941176470587</v>
      </c>
    </row>
  </sheetData>
  <mergeCells count="441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  <mergeCell ref="A67:A68"/>
    <mergeCell ref="B67:B68"/>
    <mergeCell ref="C67:C68"/>
    <mergeCell ref="U67:U68"/>
    <mergeCell ref="V67:V68"/>
    <mergeCell ref="W67:W68"/>
    <mergeCell ref="X67:X70"/>
    <mergeCell ref="Y67:Y70"/>
    <mergeCell ref="Z67:Z70"/>
    <mergeCell ref="AA67:AA70"/>
    <mergeCell ref="AB67:AB70"/>
    <mergeCell ref="AC67:AC70"/>
    <mergeCell ref="AD67:AD70"/>
    <mergeCell ref="AE67:AE70"/>
    <mergeCell ref="AF67:AF68"/>
    <mergeCell ref="A69:A70"/>
    <mergeCell ref="B69:B70"/>
    <mergeCell ref="C69:C70"/>
    <mergeCell ref="U69:U70"/>
    <mergeCell ref="V69:V70"/>
    <mergeCell ref="W69:W70"/>
    <mergeCell ref="AF69:AF70"/>
    <mergeCell ref="A71:A72"/>
    <mergeCell ref="B71:B72"/>
    <mergeCell ref="C71:C72"/>
    <mergeCell ref="U71:U72"/>
    <mergeCell ref="V71:V72"/>
    <mergeCell ref="W71:W72"/>
    <mergeCell ref="X71:X74"/>
    <mergeCell ref="Y71:Y74"/>
    <mergeCell ref="Z71:Z74"/>
    <mergeCell ref="AA71:AA74"/>
    <mergeCell ref="AB71:AB74"/>
    <mergeCell ref="AC71:AC74"/>
    <mergeCell ref="AD71:AD74"/>
    <mergeCell ref="AE71:AE74"/>
    <mergeCell ref="AF71:AF72"/>
    <mergeCell ref="A73:A74"/>
    <mergeCell ref="B73:B74"/>
    <mergeCell ref="C73:C74"/>
    <mergeCell ref="U73:U74"/>
    <mergeCell ref="V73:V74"/>
    <mergeCell ref="W73:W74"/>
    <mergeCell ref="AF73:AF74"/>
    <mergeCell ref="A75:A76"/>
    <mergeCell ref="B75:B76"/>
    <mergeCell ref="C75:C76"/>
    <mergeCell ref="U75:U76"/>
    <mergeCell ref="V75:V76"/>
    <mergeCell ref="W75:W76"/>
    <mergeCell ref="X75:X78"/>
    <mergeCell ref="Y75:Y78"/>
    <mergeCell ref="Z75:Z78"/>
    <mergeCell ref="AA75:AA78"/>
    <mergeCell ref="AB75:AB78"/>
    <mergeCell ref="AC75:AC78"/>
    <mergeCell ref="AD75:AD78"/>
    <mergeCell ref="AE75:AE78"/>
    <mergeCell ref="AF75:AF76"/>
    <mergeCell ref="A77:A78"/>
    <mergeCell ref="B77:B78"/>
    <mergeCell ref="C77:C78"/>
    <mergeCell ref="U77:U78"/>
    <mergeCell ref="V77:V78"/>
    <mergeCell ref="W77:W78"/>
    <mergeCell ref="AF77:AF78"/>
    <mergeCell ref="A79:A80"/>
    <mergeCell ref="B79:B80"/>
    <mergeCell ref="C79:C80"/>
    <mergeCell ref="U79:U80"/>
    <mergeCell ref="V79:V80"/>
    <mergeCell ref="W79:W80"/>
    <mergeCell ref="X79:X82"/>
    <mergeCell ref="Y79:Y82"/>
    <mergeCell ref="Z79:Z82"/>
    <mergeCell ref="AA79:AA82"/>
    <mergeCell ref="AB79:AB82"/>
    <mergeCell ref="AC79:AC82"/>
    <mergeCell ref="AD79:AD82"/>
    <mergeCell ref="AE79:AE82"/>
    <mergeCell ref="AF79:AF80"/>
    <mergeCell ref="A81:A82"/>
    <mergeCell ref="B81:B82"/>
    <mergeCell ref="C81:C82"/>
    <mergeCell ref="U81:U82"/>
    <mergeCell ref="V81:V82"/>
    <mergeCell ref="W81:W82"/>
    <mergeCell ref="AF81:AF82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7:AE7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1:AE7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5:AE7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9:AE8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77008F-003A-475F-A8FB-00C60044004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1B0048-00B6-4AC3-861A-0057007800C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3B0096-0007-44DB-9337-00630003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70008D-00D4-4C25-9AEE-00690033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5800EE-006A-4F8E-9209-00DB0053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9F00C1-0019-40FC-AF07-00D10045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980034-0094-492C-9133-00FD0025001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8A005C-00CF-4171-A717-0042009D00C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840009-00F0-47A1-A628-00010037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1100D0-00EB-40F4-AA76-002A00DB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2900D4-003E-4262-9C8A-000A00CE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0900D6-0072-43E6-A5C3-00160017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FD00CF-00C4-46C8-81F0-00BA00D8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F500A5-00FF-49E5-8185-002F00F9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C80059-0006-44ED-9490-003200AF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8B000D-00EB-48E1-8AB7-0014006F001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2B0088-00A6-458C-82DF-00D700C8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84007A-0063-4FB7-8A39-00BE00B7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D000C7-000D-4FB3-8170-00B400AC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8A00E9-00E2-45C7-8D54-00D400DC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060061-009D-4566-94A7-001500C0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950090-0006-4383-8794-008B001F005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CD0036-005C-4D51-9841-0095004400B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960089-0014-4CEC-9DBD-002B000A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910041-002D-463C-A3D9-00CC009E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850065-002D-4CD2-8DC9-009D00CC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8F0091-0020-4A57-8063-00EA00FA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A400AE-0018-49D0-81AF-008F00BC002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F50084-001F-4DA8-BE95-00DE007A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C00043-002A-414E-B6A8-00C50021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79000B-0015-414E-BDF5-0084002E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6A0045-003F-4FB3-95BF-0091009A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2F0056-00E1-4743-B58A-005D0023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6B0011-0031-4946-B283-00ED001B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7B0027-00F2-4CAA-A392-00E70095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B000AA-0061-43F7-9F6A-001C00B8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EA00F6-0068-47E8-B50A-00120007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740035-004B-4815-BE7A-003A00E4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9B0005-0048-4D0E-BE45-0021001C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0700A8-0085-4A82-9119-00DB0021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A6005E-00C5-4822-87FD-00CE00BA008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C50032-00A5-40E4-8F89-00700099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9C006B-0055-4A9C-911D-004F0053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590000-003C-46CC-ACAD-00940047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3C00BF-002C-4B93-AF2A-00CD00CE00F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96006E-002C-4ED5-9536-00FA002F00C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8900B8-00D2-4F13-A2EA-006600BE008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7E003E-0082-4988-B90F-0082004C001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FD0021-0056-4538-A711-0097000C005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C800F1-0015-4A48-970C-00A6001B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42006F-009C-4C29-AF84-00E40057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C500F0-0066-4874-AC52-002800F200E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6200A7-00CB-41DD-A49A-00AA0087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3600F6-00AE-4963-AD08-00BD004E00E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600071-008B-4977-8D8F-001C00DA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7200B7-00C1-4400-B3CE-00D10099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130088-00C4-4C2C-9B00-001D0061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F800AB-0038-4EF3-9DB0-00410045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D000E9-0099-4F53-A77E-002700C7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C500A5-007A-487C-9B1D-00C200BB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99001B-0072-4286-A4FB-00EA00C2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A700A3-00BA-4794-A52D-000E005C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9600A5-001A-4E63-8E35-003000CA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BD0016-006D-42E1-91C4-00C80067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2B004F-00E0-4673-9551-00C50001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990078-0078-4617-9ECB-00D5005D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97003C-0012-41C2-A095-006D00A8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A20018-00FF-4372-8DFA-00E90005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FA009F-00A7-4DBD-B275-005800DD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3000B5-0043-47ED-910E-00CB0074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AF0045-0013-4B35-BFEF-00D60022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2E002C-0023-4C2E-B023-000A002E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3000B8-0041-422B-99DB-00A20084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B100D3-0001-44C6-8CB3-004C0083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D40007-00A5-44BC-B576-005F00A9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350030-008B-4035-9704-005F0012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CA006B-00AB-4D14-9B4D-00F300D2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DC00A6-0040-41B8-8F46-006D00B7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7E007A-003C-4EAA-9957-0034000500E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7500B8-00AF-4A65-9FAE-007F00D9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860060-001C-4F57-B0E9-00B000AC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F60068-0020-4D0D-B3E0-007A00CD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26004E-0017-48D8-B911-009C009C002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FF00CA-0062-4D7D-8591-00A900CE00F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6A00EB-00F5-4297-96FD-0095007B000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AC00C6-005E-4686-B137-00F60066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6A00FA-00CB-4179-83F8-007D0062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130016-008A-4805-AE0A-00BF00A3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4" operator="equal" id="{00640006-0064-4EA1-BC1B-007900AC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5600FD-00F9-4E5B-BEB8-003300FD00C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DF003F-0024-4246-A381-002A007A005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8E00E0-000D-4A89-B785-00F600FF00C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8800BE-0030-47BE-B75E-002A0059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4" operator="equal" id="{004700DF-00D7-46EB-BA99-00D900F2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4" operator="equal" id="{00F50077-005C-4A2D-8776-001D0009005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330072-00A2-497A-A7AF-00C2006D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FA0042-004C-45CD-941A-008E009C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440071-0063-46F3-A74C-0083001C003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46008F-0053-40EB-9AFE-00DC008E006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4" operator="equal" id="{00EF006E-009D-4FF3-B1A9-002B0051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4" operator="equal" id="{00870001-00EC-4349-BC9C-00A900FC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54003F-0023-4BE8-A001-00B10085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2F00E3-007D-436E-9CA9-00EE001B00B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E500B1-00D8-44AB-992C-006A000E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4F00A5-00EE-4847-A774-00EC005B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4" operator="equal" id="{002B00AF-0089-477A-85FC-004A0057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4" operator="equal" id="{00EA0042-00AB-411B-AF4C-00C8009E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5A004A-005D-4885-86DE-00AC00AC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97004E-001D-4E24-84BA-00780036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C7001A-00A2-4E22-BEF1-00F20098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460045-001D-4C8D-8B56-00DA00E2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4" operator="equal" id="{000700A8-00F4-434F-B1B2-00AA00F1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D81:K81</xm:sqref>
        </x14:conditionalFormatting>
        <x14:conditionalFormatting xmlns:xm="http://schemas.microsoft.com/office/excel/2006/main">
          <x14:cfRule type="cellIs" priority="3" operator="equal" id="{00B200E7-0055-4A3E-9948-00070020002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BB00D7-00BB-4C7B-833A-00A100D9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980070-005C-4CCE-93C9-001700B1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3A00A4-008F-440F-8006-00E6001A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EF00A0-0070-4C01-8CB1-008900AB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990081-00D6-41FC-B764-00FF0041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4200EE-0033-4EF4-915F-00C30098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130096-0084-4B63-AF35-00DF00D4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DA001F-00A0-4490-B558-00000020002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7C0076-0021-4AF4-9A5E-00A0001E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BA00F0-00C0-4A6C-8F17-00D20039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83000B-00AD-4353-8D5D-001600CF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8D0038-00D3-41AC-8090-00B3000B00C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B20062-00E1-41F9-B6F2-006B00D8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880041-004F-41F4-BA5E-005F0034001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D200F5-008B-4C05-8F01-00800058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6D00D0-0067-4A7C-B522-002F00A9009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3800EA-00B5-421D-97B8-0053003B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B80066-0001-4799-83D6-00BF004A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090030-0020-4772-AFE6-002B00E6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0600B3-001C-48C7-8B65-004C005F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A500AD-0029-48BC-B751-003F0006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C600C5-00E9-436D-9C33-0083006C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DA004A-0054-4D11-81AB-002400F0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0B0081-00D3-4CB3-8D7C-00200096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5D003B-002D-43EA-9535-008000C0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7600CD-0030-4FA7-9035-006A00BE009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FA000C-0002-4C46-A732-00B800F2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D80057-00F7-43FF-9889-0075002C009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9D00FF-00A9-4704-AB3E-006E00D7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BA0084-0072-4899-B77E-00A40069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D800A5-00F7-423F-B685-00EB003C006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C900FB-007B-4411-971E-0024001A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7900F3-0069-4A12-9859-006A0069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6E0026-000B-4A0A-8E16-00870098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2D005F-00BD-4E09-B9B6-00180012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5000B2-004A-4AFE-8BDC-004F0083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59003E-0099-4486-8D9D-00A6001D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1900A9-00EC-43D1-AD79-00C600C5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570035-00FF-4A7F-AB95-00A000C200F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8200D0-00F3-41CF-9145-00410084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4100F0-0086-490F-8D5D-00480076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A10036-0026-4FA3-B524-007C00B6004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5700BF-00DE-4BD5-B1A8-00A900D600E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0400B4-00A7-4DF3-9EF5-00D70000006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CF006D-008B-4D83-8B4E-009B00FC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F80086-0022-4110-BF74-00EC00EA004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710024-001E-430E-9A7A-005F003000F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BF0016-0058-41A2-AA4B-00A300FB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7E00A6-0059-4B3C-AF3F-00EB00B1005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AC004B-00EA-4BB4-9C96-00630092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E7009A-009D-4DC9-9005-007900AA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EA00F9-000F-4095-A7A7-00F9003D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81007B-0068-4B3E-897B-00C100E5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E3005B-001F-42C9-AC7A-00D400DF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0B007A-00A5-4172-B06A-000B00D5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430062-003F-4783-8175-00450073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8600E3-00BC-498C-B07E-00400024002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9F0047-0091-47D6-8D6D-003500B7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DB00E3-00AC-42F8-AC5F-00320052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8C00E6-00B6-4568-B96F-00530029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7D00EC-00D1-40E2-8DAD-00EE0026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1900FD-0028-4EB3-BA8E-00E10022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FB004E-00D5-45DB-A459-00F1002F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3100F2-0083-4757-ADF7-009D00A100F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39000A-0084-4DB1-A6AD-009700E0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8F0072-0094-4814-B01F-009700EB00A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36009A-0050-4438-B453-00020063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65007A-008E-48BB-9134-009C0038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3C0058-00FC-4496-A03A-00F20012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48008A-0007-4484-95F1-009500EF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CE00D9-0082-43DC-B0B2-00E7008C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7300DB-0091-4204-AA9E-00170076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B00075-00EB-49C9-BC5B-009200CD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7C00A6-0036-4711-B10A-00AC000A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CA006D-00F8-4410-919F-001F008E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B900E6-001A-4016-A800-003F0084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3E0061-0068-4863-9BEE-00F30078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060000-0043-4D43-AB36-009C000D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8600AB-0013-4C18-9A09-00A6001F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EC0067-00DF-4D05-9DEB-00F900EA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3600F9-00FE-44C3-989A-009D005A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AA0055-00BB-4BD9-80B0-00BA0096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A60079-0036-440E-A25E-008B00FB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AA0012-00BC-4852-9715-00540072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B8000F-005F-45AD-A96F-006500AF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5F0078-005B-4485-96D7-000600CA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59000B-00CB-4139-AD46-00520003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320039-0091-451C-AC30-007F0060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F300A5-001B-46FE-B8E7-000C009F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5D00CA-0039-4207-B066-00C100AB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2400CE-00CE-45E7-9F2E-00C2001C003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1E007C-00ED-4FDE-8202-00B4004D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3" operator="equal" id="{0089007D-00B0-4DA4-B6D1-000B0088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3" operator="equal" id="{00B300C0-00BE-4177-836E-00F4003E005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7F00E5-00F7-4151-A08B-00280083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130041-0045-4B87-A5E1-00C90099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5900FB-001B-47FD-9BDF-009E004D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870085-007D-42AD-A0CC-00BC00EF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3" operator="equal" id="{00E900D0-002E-44A4-9660-004800AD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3" operator="equal" id="{00AC0062-004D-4FDE-8E4A-000C009900C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7500F1-001A-441B-8AD8-001E0000009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2B003E-00CC-462B-ACA4-004700AE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7C0007-004C-4AB5-BE52-007C0087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FB0070-002D-4F60-9451-00CB0013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3" operator="equal" id="{00B200BE-0084-4FA8-AAFD-0093008E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3" operator="equal" id="{004A0088-00A7-47D1-BCD2-00690005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350060-006F-4750-8F1D-00680004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8500DE-0069-4158-8405-00F9002B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280052-008B-45F5-B5FE-00CD007100F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9100AC-000E-4662-BBED-008500BB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3" operator="equal" id="{00060098-00D4-4584-AF7F-00740014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D81:K81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7" style="1" width="9.140625"/>
    <col min="8" max="8" width="9.140625"/>
    <col min="9" max="10" style="1" width="9.140625"/>
    <col bestFit="1" min="11" max="11" style="1" width="9.421875"/>
    <col min="12" max="16384" style="1" width="9.140625"/>
  </cols>
  <sheetData>
    <row r="1" ht="14.25">
      <c r="A1" s="121" t="s">
        <v>98</v>
      </c>
      <c r="B1" s="121" t="s">
        <v>99</v>
      </c>
      <c r="C1" s="122" t="s">
        <v>15</v>
      </c>
      <c r="D1" s="122" t="s">
        <v>16</v>
      </c>
      <c r="E1" s="121" t="s">
        <v>100</v>
      </c>
      <c r="F1" s="121" t="s">
        <v>101</v>
      </c>
      <c r="G1" s="122" t="s">
        <v>102</v>
      </c>
      <c r="H1" s="122" t="s">
        <v>103</v>
      </c>
      <c r="I1" s="122" t="s">
        <v>104</v>
      </c>
      <c r="J1" s="122" t="s">
        <v>105</v>
      </c>
      <c r="K1" s="123" t="s">
        <v>13</v>
      </c>
      <c r="L1" s="123" t="s">
        <v>106</v>
      </c>
    </row>
    <row r="2" ht="14.25">
      <c r="A2" s="124">
        <f>INDEX('Reading+Listening'!$M$7:$M$300,2*ROW()-3)</f>
        <v>18.666666666666668</v>
      </c>
      <c r="B2" s="125">
        <f>INDEX('Reading+Listening'!$N$7:$N$300,2*ROW()-3)</f>
        <v>20.294117647058826</v>
      </c>
      <c r="C2" s="126">
        <f>INDEX('Reading+Listening'!$M$7:$M$300,2*ROW()-3)</f>
        <v>18.666666666666668</v>
      </c>
      <c r="D2" s="126">
        <f>INDEX('Reading+Listening'!$J$7:$J$300,2*ROW()-3)</f>
        <v>20.294117647058826</v>
      </c>
      <c r="E2" s="124">
        <f>INDEX('Reading+Listening'!$K$7:$K$300,2*ROW()-3)</f>
        <v>18.666666666666668</v>
      </c>
      <c r="F2" s="125">
        <f>INDEX('Reading+Listening'!$L$7:$L$300,2*ROW()-3)</f>
        <v>20.294117647058826</v>
      </c>
      <c r="G2" s="126">
        <f>INDEX('Reading+Listening'!$I$7:$I$300,2*ROW()-2)</f>
        <v>96.566666666666663</v>
      </c>
      <c r="H2" s="127">
        <f>INDEX('Reading+Listening'!$K$7:$K$300,2*ROW()-2)</f>
        <v>96.566666666666663</v>
      </c>
      <c r="I2" s="126">
        <f>INDEX('Reading+Listening'!$J$7:$J$300,2*ROW()-2)</f>
        <v>24.333333333333336</v>
      </c>
      <c r="J2" s="127">
        <f>INDEX('Reading+Listening'!$L$7:$L$300,2*ROW()-2)</f>
        <v>24.333333333333336</v>
      </c>
      <c r="K2" s="128">
        <f>INDEX('Reading+Listening'!$B$7:$B$300,2*ROW()-3)</f>
        <v>45409.375</v>
      </c>
      <c r="L2" s="129" t="str">
        <f>INDEX('Reading+Listening'!$C$7:$C$300,2*ROW()-3)</f>
        <v>T25</v>
      </c>
    </row>
    <row r="3" ht="14.25">
      <c r="A3" s="130">
        <f>INDEX('Reading+Listening'!$M$7:$M$300,2*ROW()-3)</f>
        <v>20</v>
      </c>
      <c r="B3" s="131">
        <f>INDEX('Reading+Listening'!$N$7:$N$300,2*ROW()-3)</f>
        <v>20.294117647058826</v>
      </c>
      <c r="C3" s="132">
        <f>INDEX('Reading+Listening'!$I$7:$I$300,2*ROW()-3)</f>
        <v>21.333333333333336</v>
      </c>
      <c r="D3" s="132">
        <f>INDEX('Reading+Listening'!$J$7:$J$300,2*ROW()-3)</f>
        <v>20.294117647058826</v>
      </c>
      <c r="E3" s="130">
        <f>INDEX('Reading+Listening'!$K$7:$K$300,2*ROW()-3)</f>
        <v>19.466666666666669</v>
      </c>
      <c r="F3" s="131">
        <f>INDEX('Reading+Listening'!$L$7:$L$300,2*ROW()-3)</f>
        <v>20.294117647058826</v>
      </c>
      <c r="G3" s="132">
        <f>INDEX('Reading+Listening'!$I$7:$I$300,2*ROW()-2)</f>
        <v>90.849999999999994</v>
      </c>
      <c r="H3" s="133">
        <f>INDEX('Reading+Listening'!$K$7:$K$300,2*ROW()-2)</f>
        <v>94.851666666666659</v>
      </c>
      <c r="I3" s="132">
        <f>INDEX('Reading+Listening'!$J$7:$J$300,2*ROW()-2)</f>
        <v>27</v>
      </c>
      <c r="J3" s="133">
        <f>INDEX('Reading+Listening'!$L$7:$L$300,2*ROW()-2)</f>
        <v>25.133333333333333</v>
      </c>
      <c r="K3" s="128">
        <f>INDEX('Reading+Listening'!$B$7:$B$300,2*ROW()-3)</f>
        <v>45412.375</v>
      </c>
      <c r="L3" s="129" t="str">
        <f>INDEX('Reading+Listening'!$C$7:$C$300,2*ROW()-3)</f>
        <v>T20</v>
      </c>
    </row>
    <row r="4" ht="14.25">
      <c r="A4" s="124">
        <f>INDEX('Reading+Listening'!$M$7:$M$300,2*ROW()-3)</f>
        <v>21.555555555555557</v>
      </c>
      <c r="B4" s="125">
        <f>INDEX('Reading+Listening'!$N$7:$N$300,2*ROW()-3)</f>
        <v>21.47058823529412</v>
      </c>
      <c r="C4" s="126">
        <f>INDEX('Reading+Listening'!$I$7:$I$300,2*ROW()-3)</f>
        <v>24.666666666666668</v>
      </c>
      <c r="D4" s="126">
        <f>INDEX('Reading+Listening'!$J$7:$J$300,2*ROW()-3)</f>
        <v>23.823529411764707</v>
      </c>
      <c r="E4" s="124">
        <f>INDEX('Reading+Listening'!$K$7:$K$300,2*ROW()-3)</f>
        <v>21.026666666666667</v>
      </c>
      <c r="F4" s="125">
        <f>INDEX('Reading+Listening'!$L$7:$L$300,2*ROW()-3)</f>
        <v>21.352941176470591</v>
      </c>
      <c r="G4" s="126">
        <f>INDEX('Reading+Listening'!$I$7:$I$300,2*ROW()-2)</f>
        <v>93.75</v>
      </c>
      <c r="H4" s="127">
        <f>INDEX('Reading+Listening'!$K$7:$K$300,2*ROW()-2)</f>
        <v>94.521166666666659</v>
      </c>
      <c r="I4" s="126">
        <f>INDEX('Reading+Listening'!$J$7:$J$300,2*ROW()-2)</f>
        <v>16.850000000000001</v>
      </c>
      <c r="J4" s="127">
        <f>INDEX('Reading+Listening'!$L$7:$L$300,2*ROW()-2)</f>
        <v>22.64833333333333</v>
      </c>
      <c r="K4" s="128">
        <f>INDEX('Reading+Listening'!$B$7:$B$300,2*ROW()-3)</f>
        <v>45416.357638888891</v>
      </c>
      <c r="L4" s="129" t="str">
        <f>INDEX('Reading+Listening'!$C$7:$C$300,2*ROW()-3)</f>
        <v>T21</v>
      </c>
    </row>
    <row r="5" ht="14.25">
      <c r="A5" s="130">
        <f>INDEX('Reading+Listening'!$M$7:$M$300,2*ROW()-3)</f>
        <v>20.833333333333336</v>
      </c>
      <c r="B5" s="131">
        <f>INDEX('Reading+Listening'!$N$7:$N$300,2*ROW()-3)</f>
        <v>20.955882352941181</v>
      </c>
      <c r="C5" s="132">
        <f>INDEX('Reading+Listening'!$I$7:$I$300,2*ROW()-3)</f>
        <v>18.666666666666668</v>
      </c>
      <c r="D5" s="132">
        <f>INDEX('Reading+Listening'!$J$7:$J$300,2*ROW()-3)</f>
        <v>19.411764705882355</v>
      </c>
      <c r="E5" s="130">
        <f>INDEX('Reading+Listening'!$K$7:$K$300,2*ROW()-3)</f>
        <v>20.318666666666665</v>
      </c>
      <c r="F5" s="131">
        <f>INDEX('Reading+Listening'!$L$7:$L$300,2*ROW()-3)</f>
        <v>20.77058823529412</v>
      </c>
      <c r="G5" s="132">
        <f>INDEX('Reading+Listening'!$I$7:$I$300,2*ROW()-2)</f>
        <v>79.466666666666669</v>
      </c>
      <c r="H5" s="133">
        <f>INDEX('Reading+Listening'!$K$7:$K$300,2*ROW()-2)</f>
        <v>90.004816666666656</v>
      </c>
      <c r="I5" s="132">
        <f>INDEX('Reading+Listening'!$J$7:$J$300,2*ROW()-2)</f>
        <v>29.983333333333334</v>
      </c>
      <c r="J5" s="133">
        <f>INDEX('Reading+Listening'!$L$7:$L$300,2*ROW()-2)</f>
        <v>24.848833333333332</v>
      </c>
      <c r="K5" s="128">
        <f>INDEX('Reading+Listening'!$B$7:$B$300,2*ROW()-3)</f>
        <v>45418.357638888891</v>
      </c>
      <c r="L5" s="129" t="str">
        <f>INDEX('Reading+Listening'!$C$7:$C$300,2*ROW()-3)</f>
        <v>T22</v>
      </c>
    </row>
    <row r="6" ht="14.25">
      <c r="A6" s="124">
        <f>INDEX('Reading+Listening'!$M$7:$M$300,2*ROW()-3)</f>
        <v>20.800000000000001</v>
      </c>
      <c r="B6" s="125">
        <f>INDEX('Reading+Listening'!$N$7:$N$300,2*ROW()-3)</f>
        <v>21.176470588235297</v>
      </c>
      <c r="C6" s="126">
        <f>INDEX('Reading+Listening'!$I$7:$I$300,2*ROW()-3)</f>
        <v>20.666666666666664</v>
      </c>
      <c r="D6" s="126">
        <f>INDEX('Reading+Listening'!$J$7:$J$300,2*ROW()-3)</f>
        <v>22.058823529411768</v>
      </c>
      <c r="E6" s="124">
        <f>INDEX('Reading+Listening'!$K$7:$K$300,2*ROW()-3)</f>
        <v>20.423066666666664</v>
      </c>
      <c r="F6" s="125">
        <f>INDEX('Reading+Listening'!$L$7:$L$300,2*ROW()-3)</f>
        <v>21.157058823529415</v>
      </c>
      <c r="G6" s="126">
        <f>INDEX('Reading+Listening'!$I$7:$I$300,2*ROW()-2)</f>
        <v>90.866666666666674</v>
      </c>
      <c r="H6" s="127">
        <f>INDEX('Reading+Listening'!$K$7:$K$300,2*ROW()-2)</f>
        <v>90.263371666666657</v>
      </c>
      <c r="I6" s="126">
        <f>INDEX('Reading+Listening'!$J$7:$J$300,2*ROW()-2)</f>
        <v>21.166666666666664</v>
      </c>
      <c r="J6" s="127">
        <f>INDEX('Reading+Listening'!$L$7:$L$300,2*ROW()-2)</f>
        <v>23.744183333333329</v>
      </c>
      <c r="K6" s="128">
        <f>INDEX('Reading+Listening'!$B$7:$B$300,2*ROW()-3)</f>
        <v>45419.440972222219</v>
      </c>
      <c r="L6" s="129" t="str">
        <f>INDEX('Reading+Listening'!$C$7:$C$300,2*ROW()-3)</f>
        <v>T23</v>
      </c>
    </row>
    <row r="7" ht="14.25">
      <c r="A7" s="130">
        <f>INDEX('Reading+Listening'!$M$7:$M$300,2*ROW()-3)</f>
        <v>21</v>
      </c>
      <c r="B7" s="131">
        <f>INDEX('Reading+Listening'!$N$7:$N$300,2*ROW()-3)</f>
        <v>21.47058823529412</v>
      </c>
      <c r="C7" s="132">
        <f>INDEX('Reading+Listening'!$I$7:$I$300,2*ROW()-3)</f>
        <v>22</v>
      </c>
      <c r="D7" s="132">
        <f>INDEX('Reading+Listening'!$J$7:$J$300,2*ROW()-3)</f>
        <v>22.941176470588232</v>
      </c>
      <c r="E7" s="130">
        <f>INDEX('Reading+Listening'!$K$7:$K$300,2*ROW()-3)</f>
        <v>20.896146666666663</v>
      </c>
      <c r="F7" s="131">
        <f>INDEX('Reading+Listening'!$L$7:$L$300,2*ROW()-3)</f>
        <v>21.692294117647059</v>
      </c>
      <c r="G7" s="132">
        <f>INDEX('Reading+Listening'!$I$7:$I$300,2*ROW()-2)</f>
        <v>72.166666666666657</v>
      </c>
      <c r="H7" s="133">
        <f>INDEX('Reading+Listening'!$K$7:$K$300,2*ROW()-2)</f>
        <v>84.834360166666656</v>
      </c>
      <c r="I7" s="132">
        <f>INDEX('Reading+Listening'!$J$7:$J$300,2*ROW()-2)</f>
        <v>19.5</v>
      </c>
      <c r="J7" s="133">
        <f>INDEX('Reading+Listening'!$L$7:$L$300,2*ROW()-2)</f>
        <v>22.470928333333326</v>
      </c>
      <c r="K7" s="128">
        <f>INDEX('Reading+Listening'!$B$7:$B$300,2*ROW()-3)</f>
        <v>45423.440972222219</v>
      </c>
      <c r="L7" s="129" t="str">
        <f>INDEX('Reading+Listening'!$C$7:$C$300,2*ROW()-3)</f>
        <v>T26</v>
      </c>
    </row>
    <row r="8" ht="14.25">
      <c r="A8" s="124">
        <f>INDEX('Reading+Listening'!$M$7:$M$300,2*ROW()-3)</f>
        <v>21.428571428571427</v>
      </c>
      <c r="B8" s="125">
        <f>INDEX('Reading+Listening'!$N$7:$N$300,2*ROW()-3)</f>
        <v>21.176470588235297</v>
      </c>
      <c r="C8" s="126">
        <f>INDEX('Reading+Listening'!$I$7:$I$300,2*ROW()-3)</f>
        <v>24.000000000000004</v>
      </c>
      <c r="D8" s="126">
        <f>INDEX('Reading+Listening'!$J$7:$J$300,2*ROW()-3)</f>
        <v>19.411764705882351</v>
      </c>
      <c r="E8" s="124">
        <f>INDEX('Reading+Listening'!$K$7:$K$300,2*ROW()-3)</f>
        <v>21.827302666666665</v>
      </c>
      <c r="F8" s="125">
        <f>INDEX('Reading+Listening'!$L$7:$L$300,2*ROW()-3)</f>
        <v>21.008135294117647</v>
      </c>
      <c r="G8" s="126">
        <f>INDEX('Reading+Listening'!$I$7:$I$300,2*ROW()-2)</f>
        <v>87.400000000000006</v>
      </c>
      <c r="H8" s="127">
        <f>INDEX('Reading+Listening'!$K$7:$K$300,2*ROW()-2)</f>
        <v>85.604052116666651</v>
      </c>
      <c r="I8" s="126">
        <f>INDEX('Reading+Listening'!$J$7:$J$300,2*ROW()-2)</f>
        <v>25.700000000000003</v>
      </c>
      <c r="J8" s="127">
        <f>INDEX('Reading+Listening'!$L$7:$L$300,2*ROW()-2)</f>
        <v>23.439649833333327</v>
      </c>
      <c r="K8" s="128">
        <f>INDEX('Reading+Listening'!$B$7:$B$300,2*ROW()-3)</f>
        <v>45439.475694444445</v>
      </c>
      <c r="L8" s="129" t="str">
        <f>INDEX('Reading+Listening'!$C$7:$C$300,2*ROW()-3)</f>
        <v>T24</v>
      </c>
    </row>
    <row r="9" ht="14.25">
      <c r="A9" s="130">
        <f>INDEX('Reading+Listening'!$M$7:$M$300,2*ROW()-3)</f>
        <v>21.666666666666668</v>
      </c>
      <c r="B9" s="131">
        <f>INDEX('Reading+Listening'!$N$7:$N$300,2*ROW()-3)</f>
        <v>21.617647058823529</v>
      </c>
      <c r="C9" s="132">
        <f>INDEX('Reading+Listening'!$I$7:$I$300,2*ROW()-3)</f>
        <v>23.333333333333332</v>
      </c>
      <c r="D9" s="132">
        <f>INDEX('Reading+Listening'!$J$7:$J$300,2*ROW()-3)</f>
        <v>24.705882352941174</v>
      </c>
      <c r="E9" s="130">
        <f>INDEX('Reading+Listening'!$K$7:$K$300,2*ROW()-3)</f>
        <v>22.279111866666664</v>
      </c>
      <c r="F9" s="131">
        <f>INDEX('Reading+Listening'!$L$7:$L$300,2*ROW()-3)</f>
        <v>22.117459411764703</v>
      </c>
      <c r="G9" s="132">
        <f>INDEX('Reading+Listening'!$I$7:$I$300,2*ROW()-2)</f>
        <v>76.75</v>
      </c>
      <c r="H9" s="133">
        <f>INDEX('Reading+Listening'!$K$7:$K$300,2*ROW()-2)</f>
        <v>82.947836481666656</v>
      </c>
      <c r="I9" s="132">
        <f>INDEX('Reading+Listening'!$J$7:$J$300,2*ROW()-2)</f>
        <v>19.833333333333336</v>
      </c>
      <c r="J9" s="133">
        <f>INDEX('Reading+Listening'!$L$7:$L$300,2*ROW()-2)</f>
        <v>22.357754883333328</v>
      </c>
      <c r="K9" s="128">
        <f>INDEX('Reading+Listening'!$B$7:$B$300,2*ROW()-3)</f>
        <v>45444.392361111109</v>
      </c>
      <c r="L9" s="129" t="str">
        <f>INDEX('Reading+Listening'!$C$7:$C$300,2*ROW()-3)</f>
        <v>T27</v>
      </c>
    </row>
    <row r="10" ht="14.25">
      <c r="A10" s="124">
        <f>INDEX('Reading+Listening'!$M$7:$M$300,2*ROW()-3)</f>
        <v>21.851851851851855</v>
      </c>
      <c r="B10" s="125">
        <f>INDEX('Reading+Listening'!$N$7:$N$300,2*ROW()-3)</f>
        <v>22.058823529411764</v>
      </c>
      <c r="C10" s="126">
        <f>INDEX('Reading+Listening'!$I$7:$I$300,2*ROW()-3)</f>
        <v>23.333333333333332</v>
      </c>
      <c r="D10" s="126">
        <f>INDEX('Reading+Listening'!$J$7:$J$300,2*ROW()-3)</f>
        <v>25.588235294117645</v>
      </c>
      <c r="E10" s="124">
        <f>INDEX('Reading+Listening'!$K$7:$K$300,2*ROW()-3)</f>
        <v>22.595378306666664</v>
      </c>
      <c r="F10" s="125">
        <f>INDEX('Reading+Listening'!$L$7:$L$300,2*ROW()-3)</f>
        <v>23.158692176470584</v>
      </c>
      <c r="G10" s="126">
        <f>INDEX('Reading+Listening'!$I$7:$I$300,2*ROW()-2)</f>
        <v>70.783333333333331</v>
      </c>
      <c r="H10" s="127">
        <f>INDEX('Reading+Listening'!$K$7:$K$300,2*ROW()-2)</f>
        <v>79.298485537166655</v>
      </c>
      <c r="I10" s="126">
        <f>INDEX('Reading+Listening'!$J$7:$J$300,2*ROW()-2)</f>
        <v>19.816666666666666</v>
      </c>
      <c r="J10" s="127">
        <f>INDEX('Reading+Listening'!$L$7:$L$300,2*ROW()-2)</f>
        <v>21.595428418333327</v>
      </c>
      <c r="K10" s="128">
        <f>INDEX('Reading+Listening'!$B$7:$B$300,2*ROW()-3)</f>
        <v>45445.392361111109</v>
      </c>
      <c r="L10" s="129" t="str">
        <f>INDEX('Reading+Listening'!$C$7:$C$300,2*ROW()-3)</f>
        <v>T28</v>
      </c>
    </row>
    <row r="11" ht="14.25">
      <c r="A11" s="130">
        <f>INDEX('Reading+Listening'!$M$7:$M$300,2*ROW()-3)</f>
        <v>22.200000000000003</v>
      </c>
      <c r="B11" s="131">
        <f>INDEX('Reading+Listening'!$N$7:$N$300,2*ROW()-3)</f>
        <v>22.676470588235293</v>
      </c>
      <c r="C11" s="132">
        <f>INDEX('Reading+Listening'!$I$7:$I$300,2*ROW()-3)</f>
        <v>25.333333333333332</v>
      </c>
      <c r="D11" s="132">
        <f>INDEX('Reading+Listening'!$J$7:$J$300,2*ROW()-3)</f>
        <v>28.235294117647058</v>
      </c>
      <c r="E11" s="130">
        <f>INDEX('Reading+Listening'!$K$7:$K$300,2*ROW()-3)</f>
        <v>23.416764814666664</v>
      </c>
      <c r="F11" s="131">
        <f>INDEX('Reading+Listening'!$L$7:$L$300,2*ROW()-3)</f>
        <v>24.681672758823524</v>
      </c>
      <c r="G11" s="132">
        <f>INDEX('Reading+Listening'!$I$7:$I$300,2*ROW()-2)</f>
        <v>69.349999999999994</v>
      </c>
      <c r="H11" s="133">
        <f>INDEX('Reading+Listening'!$K$7:$K$300,2*ROW()-2)</f>
        <v>76.313939876016647</v>
      </c>
      <c r="I11" s="132">
        <f>INDEX('Reading+Listening'!$J$7:$J$300,2*ROW()-2)</f>
        <v>24.233333333333334</v>
      </c>
      <c r="J11" s="133">
        <f>INDEX('Reading+Listening'!$L$7:$L$300,2*ROW()-2)</f>
        <v>22.386799892833327</v>
      </c>
      <c r="K11" s="128">
        <f>INDEX('Reading+Listening'!$B$7:$B$300,2*ROW()-3)</f>
        <v>45446.382638888892</v>
      </c>
      <c r="L11" s="129" t="str">
        <f>INDEX('Reading+Listening'!$C$7:$C$300,2*ROW()-3)</f>
        <v>T29</v>
      </c>
    </row>
    <row r="12" ht="14.25">
      <c r="A12" s="124">
        <f>INDEX('Reading+Listening'!$M$7:$M$300,2*ROW()-3)</f>
        <v>22.72727272727273</v>
      </c>
      <c r="B12" s="125">
        <f>INDEX('Reading+Listening'!$N$7:$N$300,2*ROW()-3)</f>
        <v>23.101604278074863</v>
      </c>
      <c r="C12" s="126">
        <f>INDEX('Reading+Listening'!$I$7:$I$300,2*ROW()-3)</f>
        <v>27.999999999999996</v>
      </c>
      <c r="D12" s="126">
        <f>INDEX('Reading+Listening'!$J$7:$J$300,2*ROW()-3)</f>
        <v>27.352941176470587</v>
      </c>
      <c r="E12" s="124">
        <f>INDEX('Reading+Listening'!$K$7:$K$300,2*ROW()-3)</f>
        <v>24.791735370266661</v>
      </c>
      <c r="F12" s="125">
        <f>INDEX('Reading+Listening'!$L$7:$L$300,2*ROW()-3)</f>
        <v>25.483053284117638</v>
      </c>
      <c r="G12" s="126">
        <f>INDEX('Reading+Listening'!$I$7:$I$300,2*ROW()-2)</f>
        <v>67.633333333333326</v>
      </c>
      <c r="H12" s="127">
        <f>INDEX('Reading+Listening'!$K$7:$K$300,2*ROW()-2)</f>
        <v>73.709757913211646</v>
      </c>
      <c r="I12" s="126">
        <f>INDEX('Reading+Listening'!$J$7:$J$300,2*ROW()-2)</f>
        <v>18.033333333333331</v>
      </c>
      <c r="J12" s="127">
        <f>INDEX('Reading+Listening'!$L$7:$L$300,2*ROW()-2)</f>
        <v>21.080759924983326</v>
      </c>
      <c r="K12" s="128">
        <f>INDEX('Reading+Listening'!$B$7:$B$300,2*ROW()-3)</f>
        <v>45447.757638888892</v>
      </c>
      <c r="L12" s="129" t="str">
        <f>INDEX('Reading+Listening'!$C$7:$C$300,2*ROW()-3)</f>
        <v>T30</v>
      </c>
    </row>
    <row r="13" ht="14.25">
      <c r="A13" s="130">
        <f>INDEX('Reading+Listening'!$M$7:$M$300,2*ROW()-3)</f>
        <v>23.111111111111114</v>
      </c>
      <c r="B13" s="131">
        <f>INDEX('Reading+Listening'!$N$7:$N$300,2*ROW()-3)</f>
        <v>22.941176470588232</v>
      </c>
      <c r="C13" s="132">
        <f>INDEX('Reading+Listening'!$I$7:$I$300,2*ROW()-3)</f>
        <v>27.333333333333332</v>
      </c>
      <c r="D13" s="132">
        <f>INDEX('Reading+Listening'!$J$7:$J$300,2*ROW()-3)</f>
        <v>21.176470588235297</v>
      </c>
      <c r="E13" s="130">
        <f>INDEX('Reading+Listening'!$K$7:$K$300,2*ROW()-3)</f>
        <v>25.55421475918666</v>
      </c>
      <c r="F13" s="131">
        <f>INDEX('Reading+Listening'!$L$7:$L$300,2*ROW()-3)</f>
        <v>24.191078475352931</v>
      </c>
      <c r="G13" s="132">
        <f>INDEX('Reading+Listening'!$I$7:$I$300,2*ROW()-2)</f>
        <v>69.933333333333337</v>
      </c>
      <c r="H13" s="133">
        <f>INDEX('Reading+Listening'!$K$7:$K$300,2*ROW()-2)</f>
        <v>72.576830539248149</v>
      </c>
      <c r="I13" s="132">
        <f>INDEX('Reading+Listening'!$J$7:$J$300,2*ROW()-2)</f>
        <v>25.033333333333331</v>
      </c>
      <c r="J13" s="133">
        <f>INDEX('Reading+Listening'!$L$7:$L$300,2*ROW()-2)</f>
        <v>22.266531947488325</v>
      </c>
      <c r="K13" s="128">
        <f>INDEX('Reading+Listening'!$B$7:$B$300,2*ROW()-3)</f>
        <v>45450.757638888892</v>
      </c>
      <c r="L13" s="129" t="str">
        <f>INDEX('Reading+Listening'!$C$7:$C$300,2*ROW()-3)</f>
        <v>T31</v>
      </c>
    </row>
    <row r="14" ht="14.25">
      <c r="A14" s="124">
        <f>INDEX('Reading+Listening'!$M$7:$M$300,2*ROW()-3)</f>
        <v>23.333333333333336</v>
      </c>
      <c r="B14" s="125">
        <f>INDEX('Reading+Listening'!$N$7:$N$300,2*ROW()-3)</f>
        <v>22.873303167420811</v>
      </c>
      <c r="C14" s="126">
        <f>INDEX('Reading+Listening'!$I$7:$I$300,2*ROW()-3)</f>
        <v>26</v>
      </c>
      <c r="D14" s="126">
        <f>INDEX('Reading+Listening'!$J$7:$J$300,2*ROW()-3)</f>
        <v>22.058823529411768</v>
      </c>
      <c r="E14" s="124">
        <f>INDEX('Reading+Listening'!$K$7:$K$300,2*ROW()-3)</f>
        <v>25.687950331430663</v>
      </c>
      <c r="F14" s="125">
        <f>INDEX('Reading+Listening'!$L$7:$L$300,2*ROW()-3)</f>
        <v>23.551401991570579</v>
      </c>
      <c r="G14" s="126">
        <f>INDEX('Reading+Listening'!$I$7:$I$300,2*ROW()-2)</f>
        <v>82.466666666666669</v>
      </c>
      <c r="H14" s="127">
        <f>INDEX('Reading+Listening'!$K$7:$K$300,2*ROW()-2)</f>
        <v>75.543781377473707</v>
      </c>
      <c r="I14" s="126">
        <f>INDEX('Reading+Listening'!$J$7:$J$300,2*ROW()-2)</f>
        <v>23.916666666666664</v>
      </c>
      <c r="J14" s="127">
        <f>INDEX('Reading+Listening'!$L$7:$L$300,2*ROW()-2)</f>
        <v>22.761572363241825</v>
      </c>
      <c r="K14" s="128">
        <f>INDEX('Reading+Listening'!$B$7:$B$300,2*ROW()-3)</f>
        <v>45455.757638888892</v>
      </c>
      <c r="L14" s="129" t="str">
        <f>INDEX('Reading+Listening'!$C$7:$C$300,2*ROW()-3)</f>
        <v>T32</v>
      </c>
    </row>
    <row r="15" ht="14.25">
      <c r="A15" s="130">
        <f>INDEX('Reading+Listening'!$M$7:$M$300,2*ROW()-3)</f>
        <v>23.428571428571434</v>
      </c>
      <c r="B15" s="131">
        <f>INDEX('Reading+Listening'!$N$7:$N$300,2*ROW()-3)</f>
        <v>22.8781512605042</v>
      </c>
      <c r="C15" s="132">
        <f>INDEX('Reading+Listening'!$I$7:$I$300,2*ROW()-3)</f>
        <v>24.666666666666668</v>
      </c>
      <c r="D15" s="132">
        <f>INDEX('Reading+Listening'!$J$7:$J$300,2*ROW()-3)</f>
        <v>22.941176470588232</v>
      </c>
      <c r="E15" s="130">
        <f>INDEX('Reading+Listening'!$K$7:$K$300,2*ROW()-3)</f>
        <v>25.381565232001464</v>
      </c>
      <c r="F15" s="131">
        <f>INDEX('Reading+Listening'!$L$7:$L$300,2*ROW()-3)</f>
        <v>23.368334335275875</v>
      </c>
      <c r="G15" s="132">
        <f>INDEX('Reading+Listening'!$I$7:$I$300,2*ROW()-2)</f>
        <v>90.683333333333337</v>
      </c>
      <c r="H15" s="133">
        <f>INDEX('Reading+Listening'!$K$7:$K$300,2*ROW()-2)</f>
        <v>80.0856469642316</v>
      </c>
      <c r="I15" s="132">
        <f>INDEX('Reading+Listening'!$J$7:$J$300,2*ROW()-2)</f>
        <v>23.883333333333333</v>
      </c>
      <c r="J15" s="133">
        <f>INDEX('Reading+Listening'!$L$7:$L$300,2*ROW()-2)</f>
        <v>23.098100654269277</v>
      </c>
      <c r="K15" s="128">
        <f>INDEX('Reading+Listening'!$B$7:$B$300,2*ROW()-3)</f>
        <v>45456.757638888892</v>
      </c>
      <c r="L15" s="129" t="str">
        <f>INDEX('Reading+Listening'!$C$7:$C$300,2*ROW()-3)</f>
        <v>T33</v>
      </c>
    </row>
    <row r="16" ht="14.25">
      <c r="A16" s="124">
        <f>INDEX('Reading+Listening'!$M$7:$M$300,2*ROW()-3)</f>
        <v>23.644444444444449</v>
      </c>
      <c r="B16" s="125">
        <f>INDEX('Reading+Listening'!$N$7:$N$300,2*ROW()-3)</f>
        <v>22.882352941176467</v>
      </c>
      <c r="C16" s="126">
        <f>INDEX('Reading+Listening'!$I$7:$I$300,2*ROW()-3)</f>
        <v>26.666666666666668</v>
      </c>
      <c r="D16" s="126">
        <f>INDEX('Reading+Listening'!$J$7:$J$300,2*ROW()-3)</f>
        <v>22.941176470588232</v>
      </c>
      <c r="E16" s="124">
        <f>INDEX('Reading+Listening'!$K$7:$K$300,2*ROW()-3)</f>
        <v>25.767095662401022</v>
      </c>
      <c r="F16" s="125">
        <f>INDEX('Reading+Listening'!$L$7:$L$300,2*ROW()-3)</f>
        <v>23.240186975869584</v>
      </c>
      <c r="G16" s="126">
        <f>INDEX('Reading+Listening'!$I$7:$I$300,2*ROW()-2)</f>
        <v>72.383333333333326</v>
      </c>
      <c r="H16" s="127">
        <f>INDEX('Reading+Listening'!$K$7:$K$300,2*ROW()-2)</f>
        <v>77.774952874962111</v>
      </c>
      <c r="I16" s="126">
        <f>INDEX('Reading+Listening'!$J$7:$J$300,2*ROW()-2)</f>
        <v>20.699999999999999</v>
      </c>
      <c r="J16" s="127">
        <f>INDEX('Reading+Listening'!$L$7:$L$300,2*ROW()-2)</f>
        <v>22.378670457988495</v>
      </c>
      <c r="K16" s="128">
        <f>INDEX('Reading+Listening'!$B$7:$B$300,2*ROW()-3)</f>
        <v>45460.757638888892</v>
      </c>
      <c r="L16" s="129" t="str">
        <f>INDEX('Reading+Listening'!$C$7:$C$300,2*ROW()-3)</f>
        <v>T34</v>
      </c>
    </row>
    <row r="17" ht="14.25">
      <c r="A17" s="130">
        <f>INDEX('Reading+Listening'!$M$7:$M$300,2*ROW()-3)</f>
        <v>23.750000000000004</v>
      </c>
      <c r="B17" s="131">
        <f>INDEX('Reading+Listening'!$N$7:$N$300,2*ROW()-3)</f>
        <v>22.941176470588232</v>
      </c>
      <c r="C17" s="132">
        <f>INDEX('Reading+Listening'!$I$7:$I$300,2*ROW()-3)</f>
        <v>25.333333333333332</v>
      </c>
      <c r="D17" s="132">
        <f>INDEX('Reading+Listening'!$J$7:$J$300,2*ROW()-3)</f>
        <v>23.823529411764707</v>
      </c>
      <c r="E17" s="130">
        <f>INDEX('Reading+Listening'!$K$7:$K$300,2*ROW()-3)</f>
        <v>25.636966963680713</v>
      </c>
      <c r="F17" s="131">
        <f>INDEX('Reading+Listening'!$L$7:$L$300,2*ROW()-3)</f>
        <v>23.41518970663812</v>
      </c>
      <c r="G17" s="132">
        <f>INDEX('Reading+Listening'!$I$7:$I$300,2*ROW()-2)</f>
        <v>64.833333333333343</v>
      </c>
      <c r="H17" s="133">
        <f>INDEX('Reading+Listening'!$K$7:$K$300,2*ROW()-2)</f>
        <v>73.892467012473475</v>
      </c>
      <c r="I17" s="132">
        <f>INDEX('Reading+Listening'!$J$7:$J$300,2*ROW()-2)</f>
        <v>21.866666666666667</v>
      </c>
      <c r="J17" s="133">
        <f>INDEX('Reading+Listening'!$L$7:$L$300,2*ROW()-2)</f>
        <v>22.225069320591945</v>
      </c>
      <c r="K17" s="128">
        <f>INDEX('Reading+Listening'!$B$7:$B$300,2*ROW()-3)</f>
        <v>45461.882638888892</v>
      </c>
      <c r="L17" s="129" t="str">
        <f>INDEX('Reading+Listening'!$C$7:$C$300,2*ROW()-3)</f>
        <v>T35</v>
      </c>
    </row>
    <row r="18" ht="14.25">
      <c r="A18" s="124">
        <f>INDEX('Reading+Listening'!$M$7:$M$300,2*ROW()-3)</f>
        <v>23.647058823529417</v>
      </c>
      <c r="B18" s="125">
        <f>INDEX('Reading+Listening'!$N$7:$N$300,2*ROW()-3)</f>
        <v>23.044982698961935</v>
      </c>
      <c r="C18" s="126">
        <f>INDEX('Reading+Listening'!$I$7:$I$300,2*ROW()-3)</f>
        <v>22</v>
      </c>
      <c r="D18" s="126">
        <f>INDEX('Reading+Listening'!$J$7:$J$300,2*ROW()-3)</f>
        <v>24.705882352941174</v>
      </c>
      <c r="E18" s="124">
        <f>INDEX('Reading+Listening'!$K$7:$K$300,2*ROW()-3)</f>
        <v>24.5458768745765</v>
      </c>
      <c r="F18" s="125">
        <f>INDEX('Reading+Listening'!$L$7:$L$300,2*ROW()-3)</f>
        <v>23.802397500529036</v>
      </c>
      <c r="G18" s="126">
        <f>INDEX('Reading+Listening'!$I$7:$I$300,2*ROW()-2)</f>
        <v>50.5</v>
      </c>
      <c r="H18" s="127">
        <f>INDEX('Reading+Listening'!$K$7:$K$300,2*ROW()-2)</f>
        <v>66.874726908731418</v>
      </c>
      <c r="I18" s="126">
        <f>INDEX('Reading+Listening'!$J$7:$J$300,2*ROW()-2)</f>
        <v>15.616666666666667</v>
      </c>
      <c r="J18" s="127">
        <f>INDEX('Reading+Listening'!$L$7:$L$300,2*ROW()-2)</f>
        <v>20.24254852441436</v>
      </c>
      <c r="K18" s="128">
        <f>INDEX('Reading+Listening'!$B$7:$B$300,2*ROW()-3)</f>
        <v>45478.674305555556</v>
      </c>
      <c r="L18" s="129" t="str">
        <f>INDEX('Reading+Listening'!$C$7:$C$300,2*ROW()-3)</f>
        <v>T36</v>
      </c>
    </row>
    <row r="19" ht="14.25">
      <c r="A19" s="130">
        <f>INDEX('Reading+Listening'!$M$7:$M$300,2*ROW()-3)</f>
        <v>23.81481481481482</v>
      </c>
      <c r="B19" s="131">
        <f>INDEX('Reading+Listening'!$N$7:$N$300,2*ROW()-3)</f>
        <v>23.186274509803916</v>
      </c>
      <c r="C19" s="132">
        <f>INDEX('Reading+Listening'!$I$7:$I$300,2*ROW()-3)</f>
        <v>26.666666666666668</v>
      </c>
      <c r="D19" s="132">
        <f>INDEX('Reading+Listening'!$J$7:$J$300,2*ROW()-3)</f>
        <v>25.588235294117645</v>
      </c>
      <c r="E19" s="130">
        <f>INDEX('Reading+Listening'!$K$7:$K$300,2*ROW()-3)</f>
        <v>25.18211381220355</v>
      </c>
      <c r="F19" s="131">
        <f>INDEX('Reading+Listening'!$L$7:$L$300,2*ROW()-3)</f>
        <v>24.338148838605619</v>
      </c>
      <c r="G19" s="132">
        <f>INDEX('Reading+Listening'!$I$7:$I$300,2*ROW()-2)</f>
        <v>51.883333333333326</v>
      </c>
      <c r="H19" s="133">
        <f>INDEX('Reading+Listening'!$K$7:$K$300,2*ROW()-2)</f>
        <v>62.377308836111986</v>
      </c>
      <c r="I19" s="132">
        <f>INDEX('Reading+Listening'!$J$7:$J$300,2*ROW()-2)</f>
        <v>19.43333333333333</v>
      </c>
      <c r="J19" s="133">
        <f>INDEX('Reading+Listening'!$L$7:$L$300,2*ROW()-2)</f>
        <v>19.99978396709005</v>
      </c>
      <c r="K19" s="128">
        <f>INDEX('Reading+Listening'!$B$7:$B$300,2*ROW()-3)</f>
        <v>45481.674305555556</v>
      </c>
      <c r="L19" s="129" t="str">
        <f>INDEX('Reading+Listening'!$C$7:$C$300,2*ROW()-3)</f>
        <v>T37</v>
      </c>
    </row>
    <row r="20" ht="14.25">
      <c r="A20" s="124">
        <f>INDEX('Reading+Listening'!$M$7:$M$300,2*ROW()-3)</f>
        <v>23.859649122807024</v>
      </c>
      <c r="B20" s="125">
        <f>INDEX('Reading+Listening'!$N$7:$N$300,2*ROW()-3)</f>
        <v>23.312693498452006</v>
      </c>
      <c r="C20" s="126">
        <f>INDEX('Reading+Listening'!$I$7:$I$300,2*ROW()-3)</f>
        <v>24.666666666666668</v>
      </c>
      <c r="D20" s="126">
        <f>INDEX('Reading+Listening'!$J$7:$J$300,2*ROW()-3)</f>
        <v>25.588235294117645</v>
      </c>
      <c r="E20" s="124">
        <f>INDEX('Reading+Listening'!$K$7:$K$300,2*ROW()-3)</f>
        <v>25.027479668542483</v>
      </c>
      <c r="F20" s="125">
        <f>INDEX('Reading+Listening'!$L$7:$L$300,2*ROW()-3)</f>
        <v>24.713174775259226</v>
      </c>
      <c r="G20" s="126">
        <f>INDEX('Reading+Listening'!$I$7:$I$300,2*ROW()-2)</f>
        <v>57.133333333333326</v>
      </c>
      <c r="H20" s="127">
        <f>INDEX('Reading+Listening'!$K$7:$K$300,2*ROW()-2)</f>
        <v>60.804116185278389</v>
      </c>
      <c r="I20" s="126">
        <f>INDEX('Reading+Listening'!$J$7:$J$300,2*ROW()-2)</f>
        <v>19.949999999999999</v>
      </c>
      <c r="J20" s="127">
        <f>INDEX('Reading+Listening'!$L$7:$L$300,2*ROW()-2)</f>
        <v>19.984848776963034</v>
      </c>
      <c r="K20" s="128">
        <f>INDEX('Reading+Listening'!$B$7:$B$300,2*ROW()-3)</f>
        <v>45484.674305555556</v>
      </c>
      <c r="L20" s="129" t="str">
        <f>INDEX('Reading+Listening'!$C$7:$C$300,2*ROW()-3)</f>
        <v>T38</v>
      </c>
    </row>
    <row r="21" ht="14.25">
      <c r="A21" s="134">
        <f>INDEX('Reading+Listening'!$M$7:$M$300,2*ROW()-3)</f>
        <v>23.866666666666671</v>
      </c>
      <c r="B21" s="135">
        <f>INDEX('Reading+Listening'!$N$7:$N$300,2*ROW()-3)</f>
        <v>23.514705882352935</v>
      </c>
      <c r="C21" s="136">
        <f>INDEX('Reading+Listening'!$I$7:$I$300,2*ROW()-3)</f>
        <v>23.999999999999996</v>
      </c>
      <c r="D21" s="136">
        <f>INDEX('Reading+Listening'!$J$7:$J$300,2*ROW()-3)</f>
        <v>27.352941176470587</v>
      </c>
      <c r="E21" s="134">
        <f>INDEX('Reading+Listening'!$K$7:$K$300,2*ROW()-3)</f>
        <v>24.719235767979736</v>
      </c>
      <c r="F21" s="135">
        <f>INDEX('Reading+Listening'!$L$7:$L$300,2*ROW()-3)</f>
        <v>25.505104695622634</v>
      </c>
      <c r="G21" s="136">
        <f>INDEX('Reading+Listening'!$I$7:$I$300,2*ROW()-2)</f>
        <v>60.349999999999994</v>
      </c>
      <c r="H21" s="137">
        <f>INDEX('Reading+Listening'!$K$7:$K$300,2*ROW()-2)</f>
        <v>60.667881329694865</v>
      </c>
      <c r="I21" s="136">
        <f>INDEX('Reading+Listening'!$J$7:$J$300,2*ROW()-2)</f>
        <v>20.550000000000001</v>
      </c>
      <c r="J21" s="137">
        <f>INDEX('Reading+Listening'!$L$7:$L$300,2*ROW()-2)</f>
        <v>20.154394143874121</v>
      </c>
      <c r="K21" s="128">
        <f>INDEX('Reading+Listening'!$B$7:$B$300,2*ROW()-3)</f>
        <v>45486.674305555556</v>
      </c>
      <c r="L21" s="129" t="str">
        <f>INDEX('Reading+Listening'!$C$7:$C$300,2*ROW()-3)</f>
        <v>T43</v>
      </c>
    </row>
    <row r="22" ht="14.25">
      <c r="A22" s="68"/>
      <c r="B22" s="68"/>
      <c r="C22" s="68"/>
      <c r="D22" s="68"/>
      <c r="E22" s="68"/>
      <c r="F22" s="68"/>
    </row>
    <row r="23" ht="14.25">
      <c r="A23" s="68"/>
      <c r="B23" s="68"/>
      <c r="C23" s="68">
        <f>AVERAGE(C15:C21)</f>
        <v>24.857142857142858</v>
      </c>
      <c r="D23" s="68">
        <f>AVERAGE(D15:D21)</f>
        <v>24.705882352941178</v>
      </c>
      <c r="E23" s="68"/>
      <c r="F23" s="68"/>
    </row>
    <row r="24" ht="14.25">
      <c r="A24" s="68"/>
      <c r="B24" s="68"/>
      <c r="C24" s="68"/>
      <c r="D24" s="68"/>
      <c r="E24" s="68"/>
      <c r="F24" s="68"/>
    </row>
    <row r="25" ht="14.25">
      <c r="A25" s="68"/>
      <c r="B25" s="68"/>
      <c r="C25" s="68"/>
      <c r="D25" s="68"/>
      <c r="E25" s="68"/>
      <c r="F25" s="68"/>
    </row>
    <row r="26" ht="14.25">
      <c r="A26" s="68"/>
      <c r="B26" s="68"/>
      <c r="C26" s="68"/>
      <c r="D26" s="68"/>
      <c r="E26" s="68"/>
      <c r="F26" s="68"/>
    </row>
    <row r="27" ht="14.25">
      <c r="A27" s="68"/>
      <c r="B27" s="68"/>
      <c r="C27" s="68"/>
      <c r="D27" s="68"/>
      <c r="E27" s="68"/>
      <c r="F27" s="68"/>
    </row>
    <row r="28" ht="14.25">
      <c r="A28" s="68"/>
      <c r="B28" s="68"/>
      <c r="C28" s="68"/>
      <c r="D28" s="68"/>
      <c r="E28" s="68"/>
      <c r="F28" s="68"/>
    </row>
    <row r="29" ht="14.25">
      <c r="A29" s="68"/>
      <c r="B29" s="68"/>
      <c r="C29" s="68"/>
      <c r="D29" s="68"/>
      <c r="E29" s="68"/>
      <c r="F29" s="68"/>
    </row>
    <row r="30" ht="14.25">
      <c r="A30" s="68"/>
      <c r="B30" s="68"/>
      <c r="C30" s="68"/>
      <c r="D30" s="68"/>
      <c r="E30" s="68"/>
      <c r="F30" s="68"/>
    </row>
    <row r="31" ht="14.25">
      <c r="A31" s="68"/>
      <c r="B31" s="68"/>
      <c r="C31" s="68"/>
      <c r="D31" s="68"/>
      <c r="E31" s="68"/>
      <c r="F31" s="68"/>
    </row>
    <row r="32" ht="14.25">
      <c r="A32" s="68"/>
      <c r="B32" s="68"/>
      <c r="C32" s="68"/>
      <c r="D32" s="68"/>
      <c r="E32" s="68"/>
      <c r="F32" s="68"/>
    </row>
    <row r="33" ht="14.25">
      <c r="A33" s="68"/>
      <c r="B33" s="68"/>
      <c r="C33" s="68"/>
      <c r="D33" s="68"/>
      <c r="E33" s="68"/>
      <c r="F33" s="68"/>
    </row>
    <row r="34" ht="14.25">
      <c r="A34" s="68"/>
      <c r="B34" s="68"/>
      <c r="C34" s="68"/>
      <c r="D34" s="68"/>
      <c r="E34" s="68"/>
      <c r="F34" s="68"/>
    </row>
    <row r="35" ht="14.25">
      <c r="A35" s="68"/>
      <c r="B35" s="68"/>
      <c r="C35" s="68"/>
      <c r="D35" s="68"/>
      <c r="E35" s="68"/>
      <c r="F35" s="68"/>
    </row>
    <row r="36" ht="14.25">
      <c r="A36" s="68"/>
      <c r="B36" s="68"/>
      <c r="C36" s="68"/>
      <c r="D36" s="68"/>
      <c r="E36" s="68"/>
      <c r="F36" s="68"/>
    </row>
    <row r="37" ht="14.25">
      <c r="A37" s="68"/>
      <c r="B37" s="68"/>
      <c r="C37" s="68"/>
      <c r="D37" s="68"/>
      <c r="E37" s="68"/>
      <c r="F37" s="68"/>
    </row>
    <row r="38" ht="14.25">
      <c r="A38" s="68"/>
      <c r="B38" s="68"/>
      <c r="C38" s="68"/>
      <c r="D38" s="68"/>
      <c r="E38" s="68"/>
      <c r="F38" s="68"/>
    </row>
    <row r="39" ht="14.25">
      <c r="A39" s="68"/>
      <c r="B39" s="68"/>
      <c r="C39" s="68"/>
      <c r="D39" s="68"/>
      <c r="E39" s="68"/>
      <c r="F39" s="68"/>
    </row>
    <row r="40" ht="14.25">
      <c r="A40" s="68"/>
      <c r="B40" s="68"/>
      <c r="C40" s="68"/>
      <c r="D40" s="68"/>
      <c r="E40" s="68"/>
      <c r="F40" s="68"/>
    </row>
    <row r="41" ht="14.25">
      <c r="A41" s="68"/>
      <c r="B41" s="68"/>
      <c r="C41" s="68"/>
      <c r="D41" s="68"/>
      <c r="E41" s="68"/>
      <c r="F41" s="68"/>
    </row>
    <row r="42" ht="14.25">
      <c r="A42" s="68"/>
      <c r="B42" s="68"/>
      <c r="C42" s="68"/>
      <c r="D42" s="68"/>
      <c r="E42" s="68"/>
      <c r="F42" s="68"/>
    </row>
    <row r="43" ht="14.25">
      <c r="A43" s="68"/>
      <c r="B43" s="68"/>
      <c r="C43" s="68"/>
      <c r="D43" s="68"/>
      <c r="E43" s="68"/>
      <c r="F43" s="68"/>
    </row>
    <row r="44" ht="14.25">
      <c r="A44" s="68"/>
      <c r="B44" s="68"/>
      <c r="C44" s="68"/>
      <c r="D44" s="68"/>
      <c r="E44" s="68"/>
      <c r="F44" s="68"/>
    </row>
    <row r="45" ht="14.25">
      <c r="A45" s="68"/>
      <c r="B45" s="68"/>
      <c r="C45" s="68"/>
      <c r="D45" s="68"/>
      <c r="E45" s="68"/>
      <c r="F45" s="68"/>
    </row>
    <row r="46" ht="14.25">
      <c r="A46" s="68"/>
      <c r="B46" s="68"/>
      <c r="C46" s="68"/>
      <c r="D46" s="68"/>
      <c r="E46" s="68"/>
      <c r="F46" s="68"/>
    </row>
    <row r="47" ht="14.25">
      <c r="A47" s="68"/>
      <c r="B47" s="68"/>
      <c r="C47" s="68"/>
      <c r="D47" s="68"/>
      <c r="E47" s="68"/>
      <c r="F47" s="68"/>
    </row>
    <row r="48" ht="14.25">
      <c r="A48" s="68"/>
      <c r="B48" s="68"/>
      <c r="C48" s="68"/>
      <c r="D48" s="68"/>
      <c r="E48" s="68"/>
      <c r="F48" s="68"/>
    </row>
    <row r="49" ht="14.25">
      <c r="A49" s="68"/>
      <c r="B49" s="68"/>
      <c r="C49" s="68"/>
      <c r="D49" s="68"/>
      <c r="E49" s="68"/>
      <c r="F49" s="68"/>
    </row>
    <row r="50" ht="14.25">
      <c r="A50" s="68"/>
      <c r="B50" s="68"/>
      <c r="C50" s="68"/>
      <c r="D50" s="68"/>
      <c r="E50" s="68"/>
      <c r="F50" s="68"/>
    </row>
    <row r="51" ht="14.25">
      <c r="A51" s="68"/>
      <c r="B51" s="68"/>
      <c r="C51" s="68"/>
      <c r="D51" s="68"/>
      <c r="E51" s="68"/>
      <c r="F51" s="68"/>
    </row>
    <row r="52" ht="14.25">
      <c r="A52" s="68"/>
      <c r="B52" s="68"/>
      <c r="C52" s="68"/>
      <c r="D52" s="68"/>
      <c r="E52" s="68"/>
      <c r="F52" s="68"/>
    </row>
    <row r="53" ht="14.25">
      <c r="A53" s="68"/>
      <c r="B53" s="68"/>
      <c r="C53" s="68"/>
      <c r="D53" s="68"/>
      <c r="E53" s="68"/>
      <c r="F53" s="68"/>
    </row>
    <row r="54" ht="14.25">
      <c r="A54" s="68"/>
      <c r="B54" s="68"/>
      <c r="C54" s="68"/>
      <c r="D54" s="68"/>
      <c r="E54" s="68"/>
      <c r="F54" s="68"/>
    </row>
    <row r="55" ht="14.25">
      <c r="A55" s="68"/>
      <c r="B55" s="68"/>
      <c r="C55" s="68"/>
      <c r="D55" s="68"/>
      <c r="E55" s="68"/>
      <c r="F55" s="68"/>
    </row>
    <row r="56" ht="14.25">
      <c r="A56" s="68"/>
      <c r="B56" s="68"/>
      <c r="C56" s="68"/>
      <c r="D56" s="68"/>
      <c r="E56" s="68"/>
      <c r="F56" s="68"/>
    </row>
    <row r="57" ht="14.25">
      <c r="A57" s="68"/>
      <c r="B57" s="68"/>
      <c r="C57" s="68"/>
      <c r="D57" s="68"/>
      <c r="E57" s="68"/>
      <c r="F57" s="68"/>
    </row>
    <row r="58" ht="14.25">
      <c r="A58" s="68"/>
      <c r="B58" s="68"/>
      <c r="C58" s="68"/>
      <c r="D58" s="68"/>
      <c r="E58" s="68"/>
      <c r="F58" s="68"/>
    </row>
    <row r="59" ht="14.25">
      <c r="A59" s="68"/>
      <c r="B59" s="68"/>
      <c r="C59" s="68"/>
      <c r="D59" s="68"/>
      <c r="E59" s="68"/>
      <c r="F59" s="68"/>
    </row>
    <row r="60" ht="14.25">
      <c r="A60" s="68"/>
      <c r="B60" s="68"/>
      <c r="C60" s="68"/>
      <c r="D60" s="68"/>
      <c r="E60" s="68"/>
      <c r="F60" s="68"/>
    </row>
    <row r="61" ht="14.25">
      <c r="A61" s="68"/>
      <c r="B61" s="68"/>
      <c r="C61" s="68"/>
      <c r="D61" s="68"/>
      <c r="E61" s="68"/>
      <c r="F61" s="68"/>
    </row>
    <row r="62" ht="14.25">
      <c r="A62" s="68"/>
      <c r="B62" s="68"/>
      <c r="C62" s="68"/>
      <c r="D62" s="68"/>
      <c r="E62" s="68"/>
      <c r="F62" s="68"/>
    </row>
    <row r="63" ht="14.25">
      <c r="A63" s="68"/>
      <c r="B63" s="68"/>
      <c r="C63" s="68"/>
      <c r="D63" s="68"/>
      <c r="E63" s="68"/>
      <c r="F63" s="68"/>
    </row>
    <row r="64" ht="14.25">
      <c r="A64" s="68"/>
      <c r="B64" s="68"/>
      <c r="C64" s="68"/>
      <c r="D64" s="68"/>
      <c r="E64" s="68"/>
      <c r="F64" s="68"/>
    </row>
    <row r="65" ht="14.25">
      <c r="A65" s="68"/>
      <c r="B65" s="68"/>
      <c r="C65" s="68"/>
      <c r="D65" s="68"/>
      <c r="E65" s="68"/>
      <c r="F65" s="68"/>
    </row>
    <row r="66" ht="14.25">
      <c r="A66" s="68"/>
      <c r="B66" s="68"/>
      <c r="C66" s="68"/>
      <c r="D66" s="68"/>
      <c r="E66" s="68"/>
      <c r="F66" s="68"/>
    </row>
    <row r="67" ht="14.25">
      <c r="A67" s="68"/>
      <c r="B67" s="68"/>
      <c r="C67" s="68"/>
      <c r="D67" s="68"/>
      <c r="E67" s="68"/>
      <c r="F67" s="68"/>
    </row>
    <row r="68" ht="14.25">
      <c r="A68" s="68"/>
      <c r="B68" s="68"/>
      <c r="C68" s="68"/>
      <c r="D68" s="68"/>
      <c r="E68" s="68"/>
      <c r="F68" s="68"/>
    </row>
    <row r="69" ht="14.25">
      <c r="A69" s="68"/>
      <c r="B69" s="68"/>
      <c r="C69" s="68"/>
      <c r="D69" s="68"/>
      <c r="E69" s="68"/>
      <c r="F69" s="68"/>
    </row>
    <row r="70" ht="14.25">
      <c r="A70" s="68"/>
      <c r="B70" s="68"/>
      <c r="C70" s="68"/>
      <c r="D70" s="68"/>
      <c r="E70" s="68"/>
      <c r="F70" s="68"/>
    </row>
    <row r="71" ht="14.25">
      <c r="A71" s="68"/>
      <c r="B71" s="68"/>
      <c r="C71" s="68"/>
      <c r="D71" s="68"/>
      <c r="E71" s="68"/>
      <c r="F71" s="68"/>
    </row>
    <row r="72" ht="14.25">
      <c r="A72" s="68"/>
      <c r="B72" s="68"/>
      <c r="C72" s="68"/>
      <c r="D72" s="68"/>
      <c r="E72" s="68"/>
      <c r="F72" s="68"/>
    </row>
    <row r="73" ht="14.25">
      <c r="A73" s="68"/>
      <c r="B73" s="68"/>
      <c r="C73" s="68"/>
      <c r="D73" s="68"/>
      <c r="E73" s="68"/>
      <c r="F73" s="68"/>
    </row>
    <row r="74" ht="14.25">
      <c r="A74" s="68"/>
      <c r="B74" s="68"/>
      <c r="C74" s="68"/>
      <c r="D74" s="68"/>
      <c r="E74" s="68"/>
      <c r="F74" s="68"/>
    </row>
    <row r="75" ht="14.25">
      <c r="A75" s="68"/>
      <c r="B75" s="68"/>
      <c r="C75" s="68"/>
      <c r="D75" s="68"/>
      <c r="E75" s="68"/>
      <c r="F75" s="68"/>
    </row>
    <row r="76" ht="14.25">
      <c r="A76" s="68"/>
      <c r="B76" s="68"/>
      <c r="C76" s="68"/>
      <c r="D76" s="68"/>
      <c r="E76" s="68"/>
      <c r="F76" s="68"/>
    </row>
    <row r="77" ht="14.25">
      <c r="A77" s="68"/>
      <c r="B77" s="68"/>
      <c r="C77" s="68"/>
      <c r="D77" s="68"/>
      <c r="E77" s="68"/>
      <c r="F77" s="68"/>
    </row>
    <row r="78" ht="14.25">
      <c r="A78" s="68"/>
      <c r="B78" s="68"/>
      <c r="C78" s="68"/>
      <c r="D78" s="68"/>
      <c r="E78" s="68"/>
      <c r="F78" s="68"/>
    </row>
    <row r="79" ht="14.25">
      <c r="A79" s="68"/>
      <c r="B79" s="68"/>
      <c r="C79" s="68"/>
      <c r="D79" s="68"/>
      <c r="E79" s="68"/>
      <c r="F79" s="68"/>
    </row>
    <row r="80" ht="14.25">
      <c r="A80" s="68"/>
      <c r="B80" s="68"/>
      <c r="C80" s="68"/>
      <c r="D80" s="68"/>
      <c r="E80" s="68"/>
      <c r="F80" s="68"/>
    </row>
    <row r="81" ht="14.25">
      <c r="A81" s="68"/>
      <c r="B81" s="68"/>
      <c r="C81" s="68"/>
      <c r="D81" s="68"/>
      <c r="E81" s="68"/>
      <c r="F81" s="68"/>
    </row>
    <row r="82" ht="14.25">
      <c r="A82" s="68"/>
      <c r="B82" s="68"/>
      <c r="C82" s="68"/>
      <c r="D82" s="68"/>
      <c r="E82" s="68"/>
      <c r="F82" s="68"/>
    </row>
    <row r="83" ht="14.25">
      <c r="A83" s="68"/>
      <c r="B83" s="68"/>
      <c r="C83" s="68"/>
      <c r="D83" s="68"/>
      <c r="E83" s="68"/>
      <c r="F83" s="68"/>
    </row>
    <row r="84" ht="14.25">
      <c r="A84" s="68"/>
      <c r="B84" s="68"/>
      <c r="C84" s="68"/>
      <c r="D84" s="68"/>
      <c r="E84" s="68"/>
      <c r="F84" s="68"/>
    </row>
    <row r="85" ht="14.25">
      <c r="A85" s="68"/>
      <c r="B85" s="68"/>
      <c r="C85" s="68"/>
      <c r="D85" s="68"/>
      <c r="E85" s="68"/>
      <c r="F85" s="68"/>
    </row>
    <row r="86" ht="14.25">
      <c r="A86" s="68"/>
      <c r="B86" s="68"/>
      <c r="C86" s="68"/>
      <c r="D86" s="68"/>
      <c r="E86" s="68"/>
      <c r="F86" s="68"/>
    </row>
    <row r="87" ht="14.25">
      <c r="A87" s="68"/>
      <c r="B87" s="68"/>
      <c r="C87" s="68"/>
      <c r="D87" s="68"/>
      <c r="E87" s="68"/>
      <c r="F87" s="68"/>
    </row>
    <row r="88" ht="14.25">
      <c r="A88" s="68"/>
      <c r="B88" s="68"/>
      <c r="C88" s="68"/>
      <c r="D88" s="68"/>
      <c r="E88" s="68"/>
      <c r="F88" s="68"/>
    </row>
    <row r="89" ht="14.25">
      <c r="A89" s="68"/>
      <c r="B89" s="68"/>
      <c r="C89" s="68"/>
      <c r="D89" s="68"/>
      <c r="E89" s="68"/>
      <c r="F89" s="68"/>
    </row>
    <row r="90" ht="14.25">
      <c r="A90" s="68"/>
      <c r="B90" s="68"/>
      <c r="C90" s="68"/>
      <c r="D90" s="68"/>
      <c r="E90" s="68"/>
      <c r="F90" s="68"/>
    </row>
    <row r="91" ht="14.25">
      <c r="A91" s="68"/>
      <c r="B91" s="68"/>
      <c r="C91" s="68"/>
      <c r="D91" s="68"/>
      <c r="E91" s="68"/>
      <c r="F91" s="68"/>
    </row>
    <row r="92" ht="14.25">
      <c r="A92" s="68"/>
      <c r="B92" s="68"/>
      <c r="C92" s="68"/>
      <c r="D92" s="68"/>
      <c r="E92" s="68"/>
      <c r="F92" s="68"/>
    </row>
    <row r="93" ht="14.25">
      <c r="A93" s="68"/>
      <c r="B93" s="68"/>
      <c r="C93" s="68"/>
      <c r="D93" s="68"/>
      <c r="E93" s="68"/>
      <c r="F93" s="68"/>
    </row>
    <row r="94" ht="14.25">
      <c r="A94" s="68"/>
      <c r="B94" s="68"/>
      <c r="C94" s="68"/>
      <c r="D94" s="68"/>
      <c r="E94" s="68"/>
      <c r="F94" s="68"/>
    </row>
    <row r="95" ht="14.25">
      <c r="A95" s="68"/>
      <c r="B95" s="68"/>
      <c r="C95" s="68"/>
      <c r="D95" s="68"/>
      <c r="E95" s="68"/>
      <c r="F95" s="68"/>
    </row>
    <row r="96" ht="14.25">
      <c r="A96" s="68"/>
      <c r="B96" s="68"/>
      <c r="C96" s="68"/>
      <c r="D96" s="68"/>
      <c r="E96" s="68"/>
      <c r="F96" s="68"/>
    </row>
    <row r="97" ht="14.25">
      <c r="A97" s="68"/>
      <c r="B97" s="68"/>
      <c r="C97" s="68"/>
      <c r="D97" s="68"/>
      <c r="E97" s="68"/>
      <c r="F97" s="68"/>
    </row>
    <row r="98" ht="14.25">
      <c r="A98" s="68"/>
      <c r="B98" s="68"/>
      <c r="C98" s="68"/>
      <c r="D98" s="68"/>
      <c r="E98" s="68"/>
      <c r="F98" s="68"/>
    </row>
    <row r="99" ht="14.25">
      <c r="A99" s="68"/>
      <c r="B99" s="68"/>
      <c r="C99" s="68"/>
      <c r="D99" s="68"/>
      <c r="E99" s="68"/>
      <c r="F99" s="68"/>
    </row>
    <row r="100" ht="14.25">
      <c r="A100" s="68"/>
      <c r="B100" s="68"/>
      <c r="C100" s="68"/>
      <c r="D100" s="68"/>
      <c r="E100" s="68"/>
      <c r="F100" s="68"/>
    </row>
    <row r="101" ht="14.25">
      <c r="A101" s="68"/>
      <c r="B101" s="68"/>
      <c r="C101" s="68"/>
      <c r="D101" s="68"/>
      <c r="E101" s="68"/>
      <c r="F101" s="68"/>
    </row>
    <row r="102" ht="14.25">
      <c r="A102" s="68"/>
      <c r="B102" s="68"/>
      <c r="C102" s="68"/>
      <c r="D102" s="68"/>
      <c r="E102" s="68"/>
      <c r="F102" s="68"/>
    </row>
    <row r="103" ht="14.25">
      <c r="A103" s="68"/>
      <c r="B103" s="68"/>
      <c r="C103" s="68"/>
      <c r="D103" s="68"/>
      <c r="E103" s="68"/>
      <c r="F103" s="68"/>
    </row>
    <row r="104" ht="14.25">
      <c r="A104" s="68"/>
      <c r="B104" s="68"/>
      <c r="C104" s="68"/>
      <c r="D104" s="68"/>
      <c r="E104" s="68"/>
      <c r="F104" s="68"/>
    </row>
    <row r="105" ht="14.25">
      <c r="A105" s="68"/>
      <c r="B105" s="68"/>
      <c r="C105" s="68"/>
      <c r="D105" s="68"/>
      <c r="E105" s="68"/>
      <c r="F105" s="68"/>
    </row>
    <row r="106" ht="14.25">
      <c r="A106" s="68"/>
      <c r="B106" s="68"/>
      <c r="C106" s="68"/>
      <c r="D106" s="68"/>
      <c r="E106" s="68"/>
      <c r="F106" s="68"/>
    </row>
    <row r="107" ht="14.25">
      <c r="A107" s="68"/>
      <c r="B107" s="68"/>
      <c r="C107" s="68"/>
      <c r="D107" s="68"/>
      <c r="E107" s="68"/>
      <c r="F107" s="68"/>
    </row>
    <row r="108" ht="14.25">
      <c r="A108" s="68"/>
      <c r="B108" s="68"/>
      <c r="C108" s="68"/>
      <c r="D108" s="68"/>
      <c r="E108" s="68"/>
      <c r="F108" s="68"/>
    </row>
    <row r="109" ht="14.25">
      <c r="A109" s="68"/>
      <c r="B109" s="68"/>
      <c r="C109" s="68"/>
      <c r="D109" s="68"/>
      <c r="E109" s="68"/>
      <c r="F109" s="68"/>
    </row>
    <row r="110" ht="14.25">
      <c r="A110" s="68"/>
      <c r="B110" s="68"/>
      <c r="C110" s="68"/>
      <c r="D110" s="68"/>
      <c r="E110" s="68"/>
      <c r="F110" s="68"/>
    </row>
    <row r="111" ht="14.25">
      <c r="A111" s="68"/>
      <c r="B111" s="68"/>
      <c r="C111" s="68"/>
      <c r="D111" s="68"/>
      <c r="E111" s="68"/>
      <c r="F111" s="68"/>
    </row>
    <row r="112" ht="14.25">
      <c r="A112" s="68"/>
      <c r="B112" s="68"/>
      <c r="C112" s="68"/>
      <c r="D112" s="68"/>
      <c r="E112" s="68"/>
      <c r="F112" s="68"/>
    </row>
    <row r="113" ht="14.25">
      <c r="A113" s="68"/>
      <c r="B113" s="68"/>
      <c r="C113" s="68"/>
      <c r="D113" s="68"/>
      <c r="E113" s="68"/>
      <c r="F113" s="68"/>
    </row>
    <row r="114" ht="14.25">
      <c r="A114" s="68"/>
      <c r="B114" s="68"/>
      <c r="C114" s="68"/>
      <c r="D114" s="68"/>
      <c r="E114" s="68"/>
      <c r="F114" s="68"/>
    </row>
    <row r="115" ht="14.25">
      <c r="A115" s="68"/>
      <c r="B115" s="68"/>
      <c r="C115" s="68"/>
      <c r="D115" s="68"/>
      <c r="E115" s="68"/>
      <c r="F115" s="68"/>
    </row>
    <row r="116" ht="14.25">
      <c r="A116" s="68"/>
      <c r="B116" s="68"/>
      <c r="C116" s="68"/>
      <c r="D116" s="68"/>
      <c r="E116" s="68"/>
      <c r="F116" s="68"/>
    </row>
    <row r="117" ht="14.25">
      <c r="A117" s="68"/>
      <c r="B117" s="68"/>
      <c r="C117" s="68"/>
      <c r="D117" s="68"/>
      <c r="E117" s="68"/>
      <c r="F117" s="68"/>
    </row>
    <row r="118" ht="14.25">
      <c r="A118" s="68"/>
      <c r="B118" s="68"/>
      <c r="C118" s="68"/>
      <c r="D118" s="68"/>
      <c r="E118" s="68"/>
      <c r="F118" s="68"/>
    </row>
    <row r="119" ht="14.25">
      <c r="A119" s="68"/>
      <c r="B119" s="68"/>
      <c r="C119" s="68"/>
      <c r="D119" s="68"/>
      <c r="E119" s="68"/>
      <c r="F119" s="68"/>
    </row>
    <row r="120" ht="14.25">
      <c r="A120" s="68"/>
      <c r="B120" s="68"/>
      <c r="C120" s="68"/>
      <c r="D120" s="68"/>
      <c r="E120" s="68"/>
      <c r="F120" s="68"/>
    </row>
    <row r="121" ht="14.25">
      <c r="A121" s="68"/>
      <c r="B121" s="68"/>
      <c r="C121" s="68"/>
      <c r="D121" s="68"/>
      <c r="E121" s="68"/>
      <c r="F121" s="68"/>
    </row>
    <row r="122" ht="14.25">
      <c r="A122" s="68"/>
      <c r="B122" s="68"/>
      <c r="C122" s="68"/>
      <c r="D122" s="68"/>
      <c r="E122" s="68"/>
      <c r="F122" s="68"/>
    </row>
    <row r="123" ht="14.25">
      <c r="A123" s="68"/>
      <c r="B123" s="68"/>
      <c r="C123" s="68"/>
      <c r="D123" s="68"/>
      <c r="E123" s="68"/>
      <c r="F123" s="68"/>
    </row>
    <row r="124" ht="14.25">
      <c r="A124" s="68"/>
      <c r="B124" s="68"/>
      <c r="C124" s="68"/>
      <c r="D124" s="68"/>
      <c r="E124" s="68"/>
      <c r="F124" s="68"/>
    </row>
    <row r="125" ht="14.25">
      <c r="A125" s="68"/>
      <c r="B125" s="68"/>
      <c r="C125" s="68"/>
      <c r="D125" s="68"/>
      <c r="E125" s="68"/>
      <c r="F125" s="68"/>
    </row>
    <row r="126" ht="14.25">
      <c r="A126" s="68"/>
      <c r="B126" s="68"/>
      <c r="C126" s="68"/>
      <c r="D126" s="68"/>
      <c r="E126" s="68"/>
      <c r="F126" s="68"/>
    </row>
    <row r="127" ht="14.25">
      <c r="A127" s="68"/>
      <c r="B127" s="68"/>
      <c r="C127" s="68"/>
      <c r="D127" s="68"/>
      <c r="E127" s="68"/>
      <c r="F127" s="68"/>
    </row>
    <row r="128" ht="14.25">
      <c r="A128" s="68"/>
      <c r="B128" s="68"/>
      <c r="C128" s="68"/>
      <c r="D128" s="68"/>
      <c r="E128" s="68"/>
      <c r="F128" s="68"/>
    </row>
    <row r="129" ht="14.25">
      <c r="A129" s="68"/>
      <c r="B129" s="68"/>
      <c r="C129" s="68"/>
      <c r="D129" s="68"/>
      <c r="E129" s="68"/>
      <c r="F129" s="68"/>
    </row>
    <row r="130" ht="14.25">
      <c r="A130" s="68"/>
      <c r="B130" s="68"/>
      <c r="C130" s="68"/>
      <c r="D130" s="68"/>
      <c r="E130" s="68"/>
      <c r="F130" s="68"/>
    </row>
    <row r="131" ht="14.25">
      <c r="A131" s="68"/>
      <c r="B131" s="68"/>
      <c r="C131" s="68"/>
      <c r="D131" s="68"/>
      <c r="E131" s="68"/>
      <c r="F131" s="68"/>
    </row>
    <row r="132" ht="14.25">
      <c r="A132" s="68"/>
      <c r="B132" s="68"/>
      <c r="C132" s="68"/>
      <c r="D132" s="68"/>
      <c r="E132" s="68"/>
      <c r="F132" s="68"/>
    </row>
    <row r="133" ht="14.25">
      <c r="A133" s="68"/>
      <c r="B133" s="68"/>
      <c r="C133" s="68"/>
      <c r="D133" s="68"/>
      <c r="E133" s="68"/>
      <c r="F133" s="68"/>
    </row>
    <row r="134" ht="14.25">
      <c r="A134" s="68"/>
      <c r="B134" s="68"/>
      <c r="C134" s="68"/>
      <c r="D134" s="68"/>
      <c r="E134" s="68"/>
      <c r="F134" s="68"/>
    </row>
    <row r="135" ht="14.25">
      <c r="A135" s="68"/>
      <c r="B135" s="68"/>
      <c r="C135" s="68"/>
      <c r="D135" s="68"/>
      <c r="E135" s="68"/>
      <c r="F135" s="68"/>
    </row>
    <row r="136" ht="14.25">
      <c r="A136" s="68"/>
      <c r="B136" s="68"/>
      <c r="C136" s="68"/>
      <c r="D136" s="68"/>
      <c r="E136" s="68"/>
      <c r="F136" s="68"/>
    </row>
    <row r="137" ht="14.25">
      <c r="A137" s="68"/>
      <c r="B137" s="68"/>
      <c r="C137" s="68"/>
      <c r="D137" s="68"/>
      <c r="E137" s="68"/>
      <c r="F137" s="68"/>
    </row>
    <row r="138" ht="14.25">
      <c r="A138" s="68"/>
      <c r="B138" s="68"/>
      <c r="C138" s="68"/>
      <c r="D138" s="68"/>
      <c r="E138" s="68"/>
      <c r="F138" s="68"/>
    </row>
    <row r="139" ht="14.25">
      <c r="A139" s="68"/>
      <c r="B139" s="68"/>
      <c r="C139" s="68"/>
      <c r="D139" s="68"/>
      <c r="E139" s="68"/>
      <c r="F139" s="68"/>
    </row>
    <row r="140" ht="14.25">
      <c r="A140" s="68"/>
      <c r="B140" s="68"/>
      <c r="C140" s="68"/>
      <c r="D140" s="68"/>
      <c r="E140" s="68"/>
      <c r="F140" s="68"/>
    </row>
    <row r="141" ht="14.25">
      <c r="A141" s="68"/>
      <c r="B141" s="68"/>
      <c r="C141" s="68"/>
      <c r="D141" s="68"/>
      <c r="E141" s="68"/>
      <c r="F141" s="68"/>
    </row>
    <row r="142" ht="14.25">
      <c r="A142" s="68"/>
      <c r="B142" s="6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38"/>
      <c r="B1" s="139"/>
      <c r="C1" s="139"/>
      <c r="D1" s="139"/>
      <c r="E1" s="139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ht="15.75">
      <c r="A2" s="141"/>
      <c r="B2" s="142" t="s">
        <v>15</v>
      </c>
      <c r="C2" s="143"/>
      <c r="D2" s="143"/>
      <c r="E2" s="144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ht="21.75" customHeight="1">
      <c r="A3" s="141"/>
      <c r="B3" s="145"/>
      <c r="C3" s="146" t="s">
        <v>107</v>
      </c>
      <c r="D3" s="147"/>
      <c r="E3" s="148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ht="41.25" customHeight="1">
      <c r="A4" s="141"/>
      <c r="B4" s="149"/>
      <c r="C4" s="150" t="s">
        <v>108</v>
      </c>
      <c r="D4" s="150" t="s">
        <v>109</v>
      </c>
      <c r="E4" s="151" t="s">
        <v>110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ht="15" customHeight="1">
      <c r="A5" s="141"/>
      <c r="B5" s="152" t="s">
        <v>111</v>
      </c>
      <c r="C5" s="153">
        <v>2</v>
      </c>
      <c r="D5" s="153">
        <v>0</v>
      </c>
      <c r="E5" s="154">
        <v>0</v>
      </c>
      <c r="F5" s="140"/>
      <c r="G5" s="140">
        <f t="shared" ref="G5:G7" si="7">IF(D5&gt;=2,2,0)</f>
        <v>0</v>
      </c>
      <c r="H5" s="140">
        <f t="shared" ref="H5:H7" si="8">IF(D5=1,1,0)</f>
        <v>0</v>
      </c>
      <c r="I5" s="140">
        <f t="shared" ref="I5:I7" si="9">IF(E5&gt;=3,3,0)</f>
        <v>0</v>
      </c>
      <c r="J5" s="140">
        <f t="shared" ref="J5:J7" si="10">IF(E5=2,2,0)</f>
        <v>0</v>
      </c>
      <c r="K5" s="140">
        <f t="shared" ref="K5:K7" si="11">IF(E5=1,1,0)</f>
        <v>0</v>
      </c>
      <c r="L5" s="140"/>
      <c r="M5" s="140"/>
      <c r="N5" s="140"/>
      <c r="O5" s="140"/>
    </row>
    <row r="6" ht="15.75" customHeight="1">
      <c r="A6" s="141"/>
      <c r="B6" s="152" t="s">
        <v>112</v>
      </c>
      <c r="C6" s="153">
        <v>3</v>
      </c>
      <c r="D6" s="153">
        <v>0</v>
      </c>
      <c r="E6" s="154">
        <v>2</v>
      </c>
      <c r="F6" s="140"/>
      <c r="G6" s="140">
        <f t="shared" si="7"/>
        <v>0</v>
      </c>
      <c r="H6" s="140">
        <f t="shared" si="8"/>
        <v>0</v>
      </c>
      <c r="I6" s="140">
        <f t="shared" si="9"/>
        <v>0</v>
      </c>
      <c r="J6" s="140">
        <f t="shared" si="10"/>
        <v>2</v>
      </c>
      <c r="K6" s="140">
        <f t="shared" si="11"/>
        <v>0</v>
      </c>
      <c r="L6" s="140"/>
      <c r="M6" s="140"/>
      <c r="N6" s="140"/>
      <c r="O6" s="140"/>
    </row>
    <row r="7" ht="15.75" customHeight="1">
      <c r="A7" s="141"/>
      <c r="B7" s="155" t="s">
        <v>113</v>
      </c>
      <c r="C7" s="156">
        <v>3</v>
      </c>
      <c r="D7" s="156">
        <v>0</v>
      </c>
      <c r="E7" s="157">
        <v>0</v>
      </c>
      <c r="F7" s="140"/>
      <c r="G7" s="140">
        <f t="shared" si="7"/>
        <v>0</v>
      </c>
      <c r="H7" s="140">
        <f t="shared" si="8"/>
        <v>0</v>
      </c>
      <c r="I7" s="140">
        <f t="shared" si="9"/>
        <v>0</v>
      </c>
      <c r="J7" s="140">
        <f t="shared" si="10"/>
        <v>0</v>
      </c>
      <c r="K7" s="140">
        <f t="shared" si="11"/>
        <v>0</v>
      </c>
      <c r="L7" s="140"/>
      <c r="M7" s="140"/>
      <c r="N7" s="140"/>
      <c r="O7" s="140"/>
    </row>
    <row r="8" ht="15.75">
      <c r="A8" s="138"/>
      <c r="B8" s="158"/>
      <c r="C8" s="159"/>
      <c r="D8" s="159"/>
      <c r="E8" s="159"/>
      <c r="F8" s="140"/>
      <c r="G8" s="140"/>
      <c r="H8" s="140"/>
      <c r="I8" s="140"/>
      <c r="J8" s="140"/>
      <c r="K8" s="140"/>
      <c r="L8" s="140"/>
      <c r="M8" s="140"/>
      <c r="N8" s="140"/>
      <c r="O8" s="140"/>
    </row>
    <row r="9" ht="17.25" customHeight="1">
      <c r="A9" s="138"/>
      <c r="B9" s="160"/>
      <c r="C9" s="161" t="s">
        <v>114</v>
      </c>
      <c r="D9" s="162" t="s">
        <v>115</v>
      </c>
      <c r="E9" s="163" t="s">
        <v>116</v>
      </c>
      <c r="F9" s="140"/>
      <c r="G9" s="140">
        <v>45</v>
      </c>
      <c r="H9" s="140">
        <v>30</v>
      </c>
      <c r="I9" s="140">
        <f>C10</f>
        <v>35</v>
      </c>
      <c r="J9" s="140">
        <f>IF(G9=I9,H9,0)</f>
        <v>0</v>
      </c>
      <c r="K9" s="140"/>
      <c r="L9" s="140">
        <v>34</v>
      </c>
      <c r="M9" s="140">
        <v>30</v>
      </c>
      <c r="N9" s="140">
        <f>C18</f>
        <v>29</v>
      </c>
      <c r="O9" s="140">
        <f>IF(N9=L9,M9,0)</f>
        <v>0</v>
      </c>
    </row>
    <row r="10" ht="15.75">
      <c r="A10" s="138"/>
      <c r="B10" s="160"/>
      <c r="C10" s="164">
        <f>45-SUM(C5:C7,G5:K7)</f>
        <v>35</v>
      </c>
      <c r="D10" s="165">
        <f>100*C10/45</f>
        <v>77.777777777777771</v>
      </c>
      <c r="E10" s="166">
        <f>SUM(J9:J54)</f>
        <v>24</v>
      </c>
      <c r="F10" s="140"/>
      <c r="G10" s="140">
        <v>44</v>
      </c>
      <c r="H10" s="140">
        <v>29</v>
      </c>
      <c r="I10" s="140">
        <f>C10</f>
        <v>35</v>
      </c>
      <c r="J10" s="140">
        <f t="shared" ref="J10:J54" si="12">IF(G10=I10,H10,0)</f>
        <v>0</v>
      </c>
      <c r="K10" s="140"/>
      <c r="L10" s="140">
        <v>33</v>
      </c>
      <c r="M10" s="140">
        <v>29</v>
      </c>
      <c r="N10" s="140">
        <f>C18</f>
        <v>29</v>
      </c>
      <c r="O10" s="140">
        <f t="shared" ref="O10:O43" si="13">IF(N10=L10,M10,0)</f>
        <v>0</v>
      </c>
    </row>
    <row r="11" ht="15.75">
      <c r="A11" s="138"/>
      <c r="B11" s="167"/>
      <c r="C11" s="159"/>
      <c r="D11" s="159"/>
      <c r="E11" s="159"/>
      <c r="F11" s="140"/>
      <c r="G11" s="140">
        <v>43</v>
      </c>
      <c r="H11" s="140">
        <v>28</v>
      </c>
      <c r="I11" s="140">
        <f>C10</f>
        <v>35</v>
      </c>
      <c r="J11" s="140">
        <f t="shared" si="12"/>
        <v>0</v>
      </c>
      <c r="K11" s="140"/>
      <c r="L11" s="140">
        <v>32</v>
      </c>
      <c r="M11" s="140">
        <v>28</v>
      </c>
      <c r="N11" s="140">
        <f>C18</f>
        <v>29</v>
      </c>
      <c r="O11" s="140">
        <f t="shared" si="13"/>
        <v>0</v>
      </c>
    </row>
    <row r="12" ht="15">
      <c r="A12" s="141"/>
      <c r="B12" s="168" t="s">
        <v>16</v>
      </c>
      <c r="C12" s="169"/>
      <c r="D12" s="169"/>
      <c r="E12" s="170"/>
      <c r="F12" s="140"/>
      <c r="G12" s="140">
        <v>42</v>
      </c>
      <c r="H12" s="140">
        <v>28</v>
      </c>
      <c r="I12" s="140">
        <f>C10</f>
        <v>35</v>
      </c>
      <c r="J12" s="140">
        <f t="shared" si="12"/>
        <v>0</v>
      </c>
      <c r="K12" s="140"/>
      <c r="L12" s="140">
        <v>31</v>
      </c>
      <c r="M12" s="140">
        <v>27</v>
      </c>
      <c r="N12" s="140">
        <f>C18</f>
        <v>29</v>
      </c>
      <c r="O12" s="140">
        <f t="shared" si="13"/>
        <v>0</v>
      </c>
    </row>
    <row r="13" ht="15.75">
      <c r="A13" s="141"/>
      <c r="B13" s="145"/>
      <c r="C13" s="146" t="s">
        <v>107</v>
      </c>
      <c r="D13" s="147"/>
      <c r="E13" s="148"/>
      <c r="F13" s="140"/>
      <c r="G13" s="140">
        <v>41</v>
      </c>
      <c r="H13" s="140">
        <v>27</v>
      </c>
      <c r="I13" s="140">
        <f>C10</f>
        <v>35</v>
      </c>
      <c r="J13" s="140">
        <f t="shared" si="12"/>
        <v>0</v>
      </c>
      <c r="K13" s="140"/>
      <c r="L13" s="140">
        <v>30</v>
      </c>
      <c r="M13" s="140">
        <v>26</v>
      </c>
      <c r="N13" s="140">
        <f>C18</f>
        <v>29</v>
      </c>
      <c r="O13" s="140">
        <f t="shared" si="13"/>
        <v>0</v>
      </c>
    </row>
    <row r="14" ht="15.75">
      <c r="A14" s="141"/>
      <c r="B14" s="152" t="s">
        <v>117</v>
      </c>
      <c r="C14" s="171">
        <v>3</v>
      </c>
      <c r="D14" s="172"/>
      <c r="E14" s="173"/>
      <c r="F14" s="140">
        <v>2</v>
      </c>
      <c r="G14" s="140">
        <v>40</v>
      </c>
      <c r="H14" s="140">
        <v>26</v>
      </c>
      <c r="I14" s="140">
        <f>C10</f>
        <v>35</v>
      </c>
      <c r="J14" s="140">
        <f t="shared" si="12"/>
        <v>0</v>
      </c>
      <c r="K14" s="140"/>
      <c r="L14" s="140">
        <v>29</v>
      </c>
      <c r="M14" s="140">
        <v>25</v>
      </c>
      <c r="N14" s="140">
        <f>C18</f>
        <v>29</v>
      </c>
      <c r="O14" s="140">
        <f t="shared" si="13"/>
        <v>25</v>
      </c>
    </row>
    <row r="15" ht="15.75">
      <c r="A15" s="141"/>
      <c r="B15" s="155" t="s">
        <v>118</v>
      </c>
      <c r="C15" s="174">
        <v>2</v>
      </c>
      <c r="D15" s="175"/>
      <c r="E15" s="176"/>
      <c r="F15" s="140"/>
      <c r="G15" s="140">
        <v>39</v>
      </c>
      <c r="H15" s="140">
        <v>26</v>
      </c>
      <c r="I15" s="140">
        <f>C10</f>
        <v>35</v>
      </c>
      <c r="J15" s="140">
        <f t="shared" si="12"/>
        <v>0</v>
      </c>
      <c r="K15" s="140"/>
      <c r="L15" s="140">
        <v>28</v>
      </c>
      <c r="M15" s="140">
        <v>25</v>
      </c>
      <c r="N15" s="140">
        <f>C18</f>
        <v>29</v>
      </c>
      <c r="O15" s="140">
        <f t="shared" si="13"/>
        <v>0</v>
      </c>
    </row>
    <row r="16" ht="15.75">
      <c r="A16" s="138"/>
      <c r="B16" s="158"/>
      <c r="C16" s="159"/>
      <c r="D16" s="159"/>
      <c r="E16" s="159"/>
      <c r="F16" s="140"/>
      <c r="G16" s="140">
        <v>38</v>
      </c>
      <c r="H16" s="140">
        <v>25</v>
      </c>
      <c r="I16" s="140">
        <f>C10</f>
        <v>35</v>
      </c>
      <c r="J16" s="140">
        <f t="shared" si="12"/>
        <v>0</v>
      </c>
      <c r="K16" s="140"/>
      <c r="L16" s="140">
        <v>27</v>
      </c>
      <c r="M16" s="140">
        <v>24</v>
      </c>
      <c r="N16" s="140">
        <f>C18</f>
        <v>29</v>
      </c>
      <c r="O16" s="140">
        <f t="shared" si="13"/>
        <v>0</v>
      </c>
    </row>
    <row r="17" ht="16.5" customHeight="1">
      <c r="A17" s="138"/>
      <c r="B17" s="160"/>
      <c r="C17" s="161" t="s">
        <v>114</v>
      </c>
      <c r="D17" s="162" t="s">
        <v>115</v>
      </c>
      <c r="E17" s="163" t="s">
        <v>116</v>
      </c>
      <c r="F17" s="140"/>
      <c r="G17" s="140">
        <v>37</v>
      </c>
      <c r="H17" s="140">
        <v>25</v>
      </c>
      <c r="I17" s="140">
        <f>C10</f>
        <v>35</v>
      </c>
      <c r="J17" s="140">
        <f t="shared" si="12"/>
        <v>0</v>
      </c>
      <c r="K17" s="140"/>
      <c r="L17" s="140">
        <v>26</v>
      </c>
      <c r="M17" s="140">
        <v>23</v>
      </c>
      <c r="N17" s="140">
        <f>C18</f>
        <v>29</v>
      </c>
      <c r="O17" s="140">
        <f t="shared" si="13"/>
        <v>0</v>
      </c>
    </row>
    <row r="18" ht="15.75">
      <c r="A18" s="138"/>
      <c r="B18" s="160"/>
      <c r="C18" s="164">
        <f>34-SUM(C14:E15)</f>
        <v>29</v>
      </c>
      <c r="D18" s="165">
        <f>100*C18/34</f>
        <v>85.294117647058826</v>
      </c>
      <c r="E18" s="166">
        <f>SUM(O9:O43)</f>
        <v>25</v>
      </c>
      <c r="F18" s="140"/>
      <c r="G18" s="140">
        <v>36</v>
      </c>
      <c r="H18" s="140">
        <v>24</v>
      </c>
      <c r="I18" s="140">
        <f>C10</f>
        <v>35</v>
      </c>
      <c r="J18" s="140">
        <f t="shared" si="12"/>
        <v>0</v>
      </c>
      <c r="K18" s="140"/>
      <c r="L18" s="140">
        <v>25</v>
      </c>
      <c r="M18" s="140">
        <v>23</v>
      </c>
      <c r="N18" s="140">
        <f>C18</f>
        <v>29</v>
      </c>
      <c r="O18" s="140">
        <f t="shared" si="13"/>
        <v>0</v>
      </c>
    </row>
    <row r="19" ht="15.75">
      <c r="A19" s="138"/>
      <c r="B19" s="158"/>
      <c r="C19" s="158"/>
      <c r="D19" s="158"/>
      <c r="E19" s="158"/>
      <c r="F19" s="140"/>
      <c r="G19" s="140">
        <v>35</v>
      </c>
      <c r="H19" s="140">
        <v>24</v>
      </c>
      <c r="I19" s="140">
        <f>C10</f>
        <v>35</v>
      </c>
      <c r="J19" s="140">
        <f t="shared" si="12"/>
        <v>24</v>
      </c>
      <c r="K19" s="140"/>
      <c r="L19" s="140">
        <v>24</v>
      </c>
      <c r="M19" s="140">
        <v>22</v>
      </c>
      <c r="N19" s="140">
        <f>C18</f>
        <v>29</v>
      </c>
      <c r="O19" s="140">
        <f t="shared" si="13"/>
        <v>0</v>
      </c>
    </row>
    <row r="20" ht="15.75">
      <c r="A20" s="138"/>
      <c r="B20" s="158"/>
      <c r="C20" s="158"/>
      <c r="D20" s="158"/>
      <c r="E20" s="158"/>
      <c r="F20" s="140"/>
      <c r="G20" s="140">
        <v>34</v>
      </c>
      <c r="H20" s="140">
        <v>23</v>
      </c>
      <c r="I20" s="140">
        <f>C10</f>
        <v>35</v>
      </c>
      <c r="J20" s="140">
        <f t="shared" si="12"/>
        <v>0</v>
      </c>
      <c r="K20" s="140"/>
      <c r="L20" s="140">
        <v>23</v>
      </c>
      <c r="M20" s="140">
        <v>22</v>
      </c>
      <c r="N20" s="140">
        <f>C18</f>
        <v>29</v>
      </c>
      <c r="O20" s="140">
        <f t="shared" si="13"/>
        <v>0</v>
      </c>
    </row>
    <row r="21" ht="15">
      <c r="A21" s="138"/>
      <c r="B21" s="138"/>
      <c r="C21" s="138"/>
      <c r="D21" s="138"/>
      <c r="E21" s="138"/>
      <c r="F21" s="140"/>
      <c r="G21" s="140">
        <v>33</v>
      </c>
      <c r="H21" s="140">
        <v>23</v>
      </c>
      <c r="I21" s="140">
        <f>C10</f>
        <v>35</v>
      </c>
      <c r="J21" s="140">
        <f t="shared" si="12"/>
        <v>0</v>
      </c>
      <c r="K21" s="140"/>
      <c r="L21" s="140">
        <v>22</v>
      </c>
      <c r="M21" s="140">
        <v>21</v>
      </c>
      <c r="N21" s="140">
        <f>C18</f>
        <v>29</v>
      </c>
      <c r="O21" s="140">
        <f t="shared" si="13"/>
        <v>0</v>
      </c>
    </row>
    <row r="22" ht="15">
      <c r="A22" s="138"/>
      <c r="B22" s="138"/>
      <c r="C22" s="138"/>
      <c r="D22" s="138"/>
      <c r="E22" s="138"/>
      <c r="F22" s="140"/>
      <c r="G22" s="140">
        <v>32</v>
      </c>
      <c r="H22" s="140">
        <v>22</v>
      </c>
      <c r="I22" s="140">
        <f>C10</f>
        <v>35</v>
      </c>
      <c r="J22" s="140">
        <f t="shared" si="12"/>
        <v>0</v>
      </c>
      <c r="K22" s="140"/>
      <c r="L22" s="140">
        <v>21</v>
      </c>
      <c r="M22" s="140">
        <v>21</v>
      </c>
      <c r="N22" s="140">
        <f>C18</f>
        <v>29</v>
      </c>
      <c r="O22" s="140">
        <f t="shared" si="13"/>
        <v>0</v>
      </c>
    </row>
    <row r="23" ht="15">
      <c r="A23" s="138"/>
      <c r="B23" s="138"/>
      <c r="C23" s="138"/>
      <c r="D23" s="138"/>
      <c r="E23" s="138"/>
      <c r="F23" s="140"/>
      <c r="G23" s="140">
        <v>31</v>
      </c>
      <c r="H23" s="140">
        <v>21</v>
      </c>
      <c r="I23" s="140">
        <f>C10</f>
        <v>35</v>
      </c>
      <c r="J23" s="140">
        <f t="shared" si="12"/>
        <v>0</v>
      </c>
      <c r="K23" s="140"/>
      <c r="L23" s="140">
        <v>20</v>
      </c>
      <c r="M23" s="140">
        <v>20</v>
      </c>
      <c r="N23" s="140">
        <f>C18</f>
        <v>29</v>
      </c>
      <c r="O23" s="140">
        <f t="shared" si="13"/>
        <v>0</v>
      </c>
    </row>
    <row r="24" ht="15">
      <c r="A24" s="138"/>
      <c r="B24" s="138"/>
      <c r="C24" s="138"/>
      <c r="D24" s="138"/>
      <c r="E24" s="138"/>
      <c r="F24" s="140"/>
      <c r="G24" s="140">
        <v>30</v>
      </c>
      <c r="H24" s="140">
        <v>21</v>
      </c>
      <c r="I24" s="140">
        <f>C10</f>
        <v>35</v>
      </c>
      <c r="J24" s="140">
        <f t="shared" si="12"/>
        <v>0</v>
      </c>
      <c r="K24" s="140"/>
      <c r="L24" s="140">
        <v>19</v>
      </c>
      <c r="M24" s="140">
        <v>19</v>
      </c>
      <c r="N24" s="140">
        <f>C18</f>
        <v>29</v>
      </c>
      <c r="O24" s="140">
        <f t="shared" si="13"/>
        <v>0</v>
      </c>
    </row>
    <row r="25" ht="15">
      <c r="A25" s="138"/>
      <c r="B25" s="138"/>
      <c r="C25" s="138"/>
      <c r="D25" s="138"/>
      <c r="E25" s="138"/>
      <c r="F25" s="140"/>
      <c r="G25" s="140">
        <v>29</v>
      </c>
      <c r="H25" s="140">
        <v>21</v>
      </c>
      <c r="I25" s="140">
        <f>C10</f>
        <v>35</v>
      </c>
      <c r="J25" s="140">
        <f t="shared" si="12"/>
        <v>0</v>
      </c>
      <c r="K25" s="140"/>
      <c r="L25" s="140">
        <v>18</v>
      </c>
      <c r="M25" s="140">
        <v>19</v>
      </c>
      <c r="N25" s="140">
        <f>C18</f>
        <v>29</v>
      </c>
      <c r="O25" s="140">
        <f t="shared" si="13"/>
        <v>0</v>
      </c>
    </row>
    <row r="26" ht="15">
      <c r="A26" s="138"/>
      <c r="B26" s="138"/>
      <c r="C26" s="138"/>
      <c r="D26" s="138"/>
      <c r="E26" s="138"/>
      <c r="F26" s="140"/>
      <c r="G26" s="140">
        <v>28</v>
      </c>
      <c r="H26" s="140">
        <v>20</v>
      </c>
      <c r="I26" s="140">
        <f>C10</f>
        <v>35</v>
      </c>
      <c r="J26" s="140">
        <f t="shared" si="12"/>
        <v>0</v>
      </c>
      <c r="K26" s="140"/>
      <c r="L26" s="140">
        <v>17</v>
      </c>
      <c r="M26" s="140">
        <v>18</v>
      </c>
      <c r="N26" s="140">
        <f>C18</f>
        <v>29</v>
      </c>
      <c r="O26" s="140">
        <f t="shared" si="13"/>
        <v>0</v>
      </c>
    </row>
    <row r="27" ht="15">
      <c r="A27" s="138"/>
      <c r="B27" s="138"/>
      <c r="C27" s="138"/>
      <c r="D27" s="138"/>
      <c r="E27" s="138"/>
      <c r="F27" s="140"/>
      <c r="G27" s="140">
        <v>27</v>
      </c>
      <c r="H27" s="140">
        <v>20</v>
      </c>
      <c r="I27" s="140">
        <f>C10</f>
        <v>35</v>
      </c>
      <c r="J27" s="140">
        <f t="shared" si="12"/>
        <v>0</v>
      </c>
      <c r="K27" s="140"/>
      <c r="L27" s="140">
        <v>16</v>
      </c>
      <c r="M27" s="140">
        <v>17</v>
      </c>
      <c r="N27" s="140">
        <f>C18</f>
        <v>29</v>
      </c>
      <c r="O27" s="140">
        <f t="shared" si="13"/>
        <v>0</v>
      </c>
    </row>
    <row r="28" ht="15">
      <c r="A28" s="138"/>
      <c r="B28" s="138"/>
      <c r="C28" s="138"/>
      <c r="D28" s="138"/>
      <c r="E28" s="138"/>
      <c r="F28" s="140"/>
      <c r="G28" s="140">
        <v>26</v>
      </c>
      <c r="H28" s="140">
        <v>19</v>
      </c>
      <c r="I28" s="140">
        <f>C10</f>
        <v>35</v>
      </c>
      <c r="J28" s="140">
        <f t="shared" si="12"/>
        <v>0</v>
      </c>
      <c r="K28" s="140"/>
      <c r="L28" s="140">
        <v>15</v>
      </c>
      <c r="M28" s="140">
        <v>17</v>
      </c>
      <c r="N28" s="140">
        <f>C18</f>
        <v>29</v>
      </c>
      <c r="O28" s="140">
        <f t="shared" si="13"/>
        <v>0</v>
      </c>
    </row>
    <row r="29" ht="15">
      <c r="A29" s="138"/>
      <c r="B29" s="138"/>
      <c r="C29" s="138"/>
      <c r="D29" s="138"/>
      <c r="E29" s="138"/>
      <c r="F29" s="140"/>
      <c r="G29" s="140">
        <v>25</v>
      </c>
      <c r="H29" s="140">
        <v>19</v>
      </c>
      <c r="I29" s="140">
        <f>C10</f>
        <v>35</v>
      </c>
      <c r="J29" s="140">
        <f t="shared" si="12"/>
        <v>0</v>
      </c>
      <c r="K29" s="140"/>
      <c r="L29" s="140">
        <v>14</v>
      </c>
      <c r="M29" s="140">
        <v>16</v>
      </c>
      <c r="N29" s="140">
        <f>C18</f>
        <v>29</v>
      </c>
      <c r="O29" s="140">
        <f t="shared" si="13"/>
        <v>0</v>
      </c>
    </row>
    <row r="30" ht="15">
      <c r="A30" s="138"/>
      <c r="B30" s="138"/>
      <c r="C30" s="138"/>
      <c r="D30" s="138"/>
      <c r="E30" s="138"/>
      <c r="F30" s="140"/>
      <c r="G30" s="140">
        <v>24</v>
      </c>
      <c r="H30" s="140">
        <v>19</v>
      </c>
      <c r="I30" s="140">
        <f>C10</f>
        <v>35</v>
      </c>
      <c r="J30" s="140">
        <f t="shared" si="12"/>
        <v>0</v>
      </c>
      <c r="K30" s="140"/>
      <c r="L30" s="140">
        <v>13</v>
      </c>
      <c r="M30" s="140">
        <v>15</v>
      </c>
      <c r="N30" s="140">
        <f>C18</f>
        <v>29</v>
      </c>
      <c r="O30" s="140">
        <f t="shared" si="13"/>
        <v>0</v>
      </c>
    </row>
    <row r="31" ht="15">
      <c r="A31" s="138"/>
      <c r="B31" s="138"/>
      <c r="C31" s="138"/>
      <c r="D31" s="138"/>
      <c r="E31" s="138"/>
      <c r="F31" s="140"/>
      <c r="G31" s="140">
        <v>23</v>
      </c>
      <c r="H31" s="140">
        <v>18</v>
      </c>
      <c r="I31" s="140">
        <f>C10</f>
        <v>35</v>
      </c>
      <c r="J31" s="140">
        <f t="shared" si="12"/>
        <v>0</v>
      </c>
      <c r="K31" s="140"/>
      <c r="L31" s="140">
        <v>12</v>
      </c>
      <c r="M31" s="140">
        <v>15</v>
      </c>
      <c r="N31" s="140">
        <f>C18</f>
        <v>29</v>
      </c>
      <c r="O31" s="140">
        <f t="shared" si="13"/>
        <v>0</v>
      </c>
    </row>
    <row r="32" ht="15">
      <c r="A32" s="138"/>
      <c r="B32" s="138"/>
      <c r="C32" s="138"/>
      <c r="D32" s="138"/>
      <c r="E32" s="138"/>
      <c r="F32" s="140"/>
      <c r="G32" s="140">
        <v>22</v>
      </c>
      <c r="H32" s="140">
        <v>18</v>
      </c>
      <c r="I32" s="140">
        <f>C10</f>
        <v>35</v>
      </c>
      <c r="J32" s="140">
        <f t="shared" si="12"/>
        <v>0</v>
      </c>
      <c r="K32" s="140"/>
      <c r="L32" s="140">
        <v>11</v>
      </c>
      <c r="M32" s="140">
        <v>14</v>
      </c>
      <c r="N32" s="140">
        <f>C18</f>
        <v>29</v>
      </c>
      <c r="O32" s="140">
        <f t="shared" si="13"/>
        <v>0</v>
      </c>
    </row>
    <row r="33" ht="15">
      <c r="A33" s="138"/>
      <c r="B33" s="138"/>
      <c r="C33" s="138"/>
      <c r="D33" s="138"/>
      <c r="E33" s="138"/>
      <c r="F33" s="140"/>
      <c r="G33" s="140">
        <v>21</v>
      </c>
      <c r="H33" s="140">
        <v>17</v>
      </c>
      <c r="I33" s="140">
        <f>C10</f>
        <v>35</v>
      </c>
      <c r="J33" s="140">
        <f t="shared" si="12"/>
        <v>0</v>
      </c>
      <c r="K33" s="140"/>
      <c r="L33" s="140">
        <v>10</v>
      </c>
      <c r="M33" s="140">
        <v>14</v>
      </c>
      <c r="N33" s="140">
        <f>C18</f>
        <v>29</v>
      </c>
      <c r="O33" s="140">
        <f t="shared" si="13"/>
        <v>0</v>
      </c>
    </row>
    <row r="34" ht="15">
      <c r="A34" s="138"/>
      <c r="B34" s="138"/>
      <c r="C34" s="138"/>
      <c r="D34" s="138"/>
      <c r="E34" s="138"/>
      <c r="F34" s="140"/>
      <c r="G34" s="140">
        <v>20</v>
      </c>
      <c r="H34" s="140">
        <v>17</v>
      </c>
      <c r="I34" s="140">
        <f>C10</f>
        <v>35</v>
      </c>
      <c r="J34" s="140">
        <f t="shared" si="12"/>
        <v>0</v>
      </c>
      <c r="K34" s="140"/>
      <c r="L34" s="140">
        <v>9</v>
      </c>
      <c r="M34" s="140">
        <v>13</v>
      </c>
      <c r="N34" s="140">
        <f>C18</f>
        <v>29</v>
      </c>
      <c r="O34" s="140">
        <f t="shared" si="13"/>
        <v>0</v>
      </c>
    </row>
    <row r="35" ht="15">
      <c r="A35" s="138"/>
      <c r="B35" s="138"/>
      <c r="C35" s="138"/>
      <c r="D35" s="138"/>
      <c r="E35" s="138"/>
      <c r="F35" s="140"/>
      <c r="G35" s="140">
        <v>19</v>
      </c>
      <c r="H35" s="140">
        <v>16</v>
      </c>
      <c r="I35" s="140">
        <f>C10</f>
        <v>35</v>
      </c>
      <c r="J35" s="140">
        <f t="shared" si="12"/>
        <v>0</v>
      </c>
      <c r="K35" s="140"/>
      <c r="L35" s="140">
        <v>8</v>
      </c>
      <c r="M35" s="140">
        <v>12</v>
      </c>
      <c r="N35" s="140">
        <f>C18</f>
        <v>29</v>
      </c>
      <c r="O35" s="140">
        <f t="shared" si="13"/>
        <v>0</v>
      </c>
    </row>
    <row r="36" ht="15">
      <c r="A36" s="138"/>
      <c r="B36" s="138"/>
      <c r="C36" s="138"/>
      <c r="D36" s="138"/>
      <c r="E36" s="138"/>
      <c r="F36" s="140"/>
      <c r="G36" s="140">
        <v>18</v>
      </c>
      <c r="H36" s="140">
        <v>16</v>
      </c>
      <c r="I36" s="140">
        <f>C10</f>
        <v>35</v>
      </c>
      <c r="J36" s="140">
        <f t="shared" si="12"/>
        <v>0</v>
      </c>
      <c r="K36" s="140"/>
      <c r="L36" s="140">
        <v>7</v>
      </c>
      <c r="M36" s="140">
        <v>11</v>
      </c>
      <c r="N36" s="140">
        <f>C18</f>
        <v>29</v>
      </c>
      <c r="O36" s="140">
        <f t="shared" si="13"/>
        <v>0</v>
      </c>
    </row>
    <row r="37" ht="15">
      <c r="A37" s="138"/>
      <c r="B37" s="138"/>
      <c r="C37" s="138"/>
      <c r="D37" s="138"/>
      <c r="E37" s="138"/>
      <c r="F37" s="140"/>
      <c r="G37" s="140">
        <v>17</v>
      </c>
      <c r="H37" s="140">
        <v>15</v>
      </c>
      <c r="I37" s="140">
        <f>C10</f>
        <v>35</v>
      </c>
      <c r="J37" s="140">
        <f t="shared" si="12"/>
        <v>0</v>
      </c>
      <c r="K37" s="140"/>
      <c r="L37" s="140">
        <v>6</v>
      </c>
      <c r="M37" s="140">
        <v>10</v>
      </c>
      <c r="N37" s="140">
        <f>C18</f>
        <v>29</v>
      </c>
      <c r="O37" s="140">
        <f t="shared" si="13"/>
        <v>0</v>
      </c>
    </row>
    <row r="38" ht="15">
      <c r="A38" s="138"/>
      <c r="B38" s="138"/>
      <c r="C38" s="138"/>
      <c r="D38" s="138"/>
      <c r="E38" s="138"/>
      <c r="F38" s="140"/>
      <c r="G38" s="140">
        <v>16</v>
      </c>
      <c r="H38" s="140">
        <v>14</v>
      </c>
      <c r="I38" s="140">
        <f>C10</f>
        <v>35</v>
      </c>
      <c r="J38" s="140">
        <f t="shared" si="12"/>
        <v>0</v>
      </c>
      <c r="K38" s="140"/>
      <c r="L38" s="140">
        <v>5</v>
      </c>
      <c r="M38" s="140">
        <v>9</v>
      </c>
      <c r="N38" s="140">
        <f>C18</f>
        <v>29</v>
      </c>
      <c r="O38" s="140">
        <f t="shared" si="13"/>
        <v>0</v>
      </c>
    </row>
    <row r="39" ht="15">
      <c r="A39" s="138"/>
      <c r="B39" s="138"/>
      <c r="C39" s="138"/>
      <c r="D39" s="138"/>
      <c r="E39" s="138"/>
      <c r="F39" s="140"/>
      <c r="G39" s="140">
        <v>15</v>
      </c>
      <c r="H39" s="140">
        <v>14</v>
      </c>
      <c r="I39" s="140">
        <f>C10</f>
        <v>35</v>
      </c>
      <c r="J39" s="140">
        <f t="shared" si="12"/>
        <v>0</v>
      </c>
      <c r="K39" s="140"/>
      <c r="L39" s="140">
        <v>4</v>
      </c>
      <c r="M39" s="140">
        <v>8</v>
      </c>
      <c r="N39" s="140">
        <f>C18</f>
        <v>29</v>
      </c>
      <c r="O39" s="140">
        <f t="shared" si="13"/>
        <v>0</v>
      </c>
    </row>
    <row r="40" ht="15">
      <c r="A40" s="138"/>
      <c r="B40" s="138"/>
      <c r="C40" s="138"/>
      <c r="D40" s="138"/>
      <c r="E40" s="138"/>
      <c r="F40" s="140"/>
      <c r="G40" s="140">
        <v>14</v>
      </c>
      <c r="H40" s="140">
        <v>13</v>
      </c>
      <c r="I40" s="140">
        <f>C10</f>
        <v>35</v>
      </c>
      <c r="J40" s="140">
        <f t="shared" si="12"/>
        <v>0</v>
      </c>
      <c r="K40" s="140"/>
      <c r="L40" s="140">
        <v>3</v>
      </c>
      <c r="M40" s="140">
        <v>6</v>
      </c>
      <c r="N40" s="140">
        <f>C18</f>
        <v>29</v>
      </c>
      <c r="O40" s="140">
        <f t="shared" si="13"/>
        <v>0</v>
      </c>
    </row>
    <row r="41" ht="15">
      <c r="A41" s="138"/>
      <c r="B41" s="138"/>
      <c r="C41" s="138"/>
      <c r="D41" s="138"/>
      <c r="E41" s="138"/>
      <c r="F41" s="140"/>
      <c r="G41" s="140">
        <v>13</v>
      </c>
      <c r="H41" s="140">
        <v>13</v>
      </c>
      <c r="I41" s="140">
        <f>C10</f>
        <v>35</v>
      </c>
      <c r="J41" s="140">
        <f t="shared" si="12"/>
        <v>0</v>
      </c>
      <c r="K41" s="140"/>
      <c r="L41" s="140">
        <v>2</v>
      </c>
      <c r="M41" s="140">
        <v>5</v>
      </c>
      <c r="N41" s="140">
        <f>C18</f>
        <v>29</v>
      </c>
      <c r="O41" s="140">
        <f t="shared" si="13"/>
        <v>0</v>
      </c>
    </row>
    <row r="42" ht="15">
      <c r="A42" s="138"/>
      <c r="B42" s="138"/>
      <c r="C42" s="138"/>
      <c r="D42" s="138"/>
      <c r="E42" s="138"/>
      <c r="F42" s="140"/>
      <c r="G42" s="140">
        <v>12</v>
      </c>
      <c r="H42" s="140">
        <v>13</v>
      </c>
      <c r="I42" s="140">
        <f>C10</f>
        <v>35</v>
      </c>
      <c r="J42" s="140">
        <f t="shared" si="12"/>
        <v>0</v>
      </c>
      <c r="K42" s="140"/>
      <c r="L42" s="140">
        <v>1</v>
      </c>
      <c r="M42" s="140">
        <v>3</v>
      </c>
      <c r="N42" s="140">
        <f>C18</f>
        <v>29</v>
      </c>
      <c r="O42" s="140">
        <f t="shared" si="13"/>
        <v>0</v>
      </c>
    </row>
    <row r="43" ht="15">
      <c r="A43" s="138"/>
      <c r="B43" s="138"/>
      <c r="C43" s="138"/>
      <c r="D43" s="138"/>
      <c r="E43" s="138"/>
      <c r="F43" s="140"/>
      <c r="G43" s="140">
        <v>11</v>
      </c>
      <c r="H43" s="140">
        <v>12</v>
      </c>
      <c r="I43" s="140">
        <f>C10</f>
        <v>35</v>
      </c>
      <c r="J43" s="140">
        <f t="shared" si="12"/>
        <v>0</v>
      </c>
      <c r="K43" s="140"/>
      <c r="L43" s="140">
        <v>0</v>
      </c>
      <c r="M43" s="140">
        <v>0</v>
      </c>
      <c r="N43" s="140">
        <f>C18</f>
        <v>29</v>
      </c>
      <c r="O43" s="140">
        <f t="shared" si="13"/>
        <v>0</v>
      </c>
    </row>
    <row r="44" ht="15">
      <c r="A44" s="138"/>
      <c r="B44" s="138"/>
      <c r="C44" s="138"/>
      <c r="D44" s="138"/>
      <c r="E44" s="138"/>
      <c r="F44" s="140"/>
      <c r="G44" s="140">
        <v>10</v>
      </c>
      <c r="H44" s="140">
        <v>11</v>
      </c>
      <c r="I44" s="140">
        <f>C10</f>
        <v>35</v>
      </c>
      <c r="J44" s="140">
        <f t="shared" si="12"/>
        <v>0</v>
      </c>
      <c r="K44" s="140"/>
      <c r="L44" s="140"/>
      <c r="M44" s="140"/>
      <c r="N44" s="140"/>
      <c r="O44" s="140"/>
    </row>
    <row r="45" ht="15">
      <c r="A45" s="138"/>
      <c r="B45" s="138"/>
      <c r="C45" s="138"/>
      <c r="D45" s="138"/>
      <c r="E45" s="138"/>
      <c r="F45" s="140"/>
      <c r="G45" s="140">
        <v>9</v>
      </c>
      <c r="H45" s="140">
        <v>11</v>
      </c>
      <c r="I45" s="140">
        <f>C10</f>
        <v>35</v>
      </c>
      <c r="J45" s="140">
        <f t="shared" si="12"/>
        <v>0</v>
      </c>
      <c r="K45" s="140"/>
      <c r="L45" s="140"/>
      <c r="M45" s="140"/>
      <c r="N45" s="140"/>
      <c r="O45" s="140"/>
    </row>
    <row r="46" ht="15">
      <c r="A46" s="138"/>
      <c r="B46" s="138"/>
      <c r="C46" s="138"/>
      <c r="D46" s="138"/>
      <c r="E46" s="138"/>
      <c r="F46" s="140"/>
      <c r="G46" s="140">
        <v>8</v>
      </c>
      <c r="H46" s="140">
        <v>10</v>
      </c>
      <c r="I46" s="140">
        <f>C10</f>
        <v>35</v>
      </c>
      <c r="J46" s="140">
        <f t="shared" si="12"/>
        <v>0</v>
      </c>
      <c r="K46" s="140"/>
      <c r="L46" s="140"/>
      <c r="M46" s="140"/>
      <c r="N46" s="140"/>
      <c r="O46" s="140"/>
    </row>
    <row r="47" ht="15">
      <c r="A47" s="138"/>
      <c r="B47" s="138"/>
      <c r="C47" s="138"/>
      <c r="D47" s="138"/>
      <c r="E47" s="138"/>
      <c r="F47" s="140"/>
      <c r="G47" s="140">
        <v>7</v>
      </c>
      <c r="H47" s="140">
        <v>10</v>
      </c>
      <c r="I47" s="140">
        <f>C10</f>
        <v>35</v>
      </c>
      <c r="J47" s="140">
        <f t="shared" si="12"/>
        <v>0</v>
      </c>
      <c r="K47" s="140"/>
      <c r="L47" s="140"/>
      <c r="M47" s="140"/>
      <c r="N47" s="140"/>
      <c r="O47" s="140"/>
    </row>
    <row r="48" ht="15">
      <c r="A48" s="138"/>
      <c r="B48" s="138"/>
      <c r="C48" s="138"/>
      <c r="D48" s="138"/>
      <c r="E48" s="138"/>
      <c r="F48" s="140"/>
      <c r="G48" s="140">
        <v>6</v>
      </c>
      <c r="H48" s="140">
        <v>9</v>
      </c>
      <c r="I48" s="140">
        <f>C10</f>
        <v>35</v>
      </c>
      <c r="J48" s="140">
        <f t="shared" si="12"/>
        <v>0</v>
      </c>
      <c r="K48" s="140"/>
      <c r="L48" s="140"/>
      <c r="M48" s="140"/>
      <c r="N48" s="140"/>
      <c r="O48" s="140"/>
    </row>
    <row r="49" ht="15">
      <c r="A49" s="138"/>
      <c r="B49" s="138"/>
      <c r="C49" s="138"/>
      <c r="D49" s="138"/>
      <c r="E49" s="138"/>
      <c r="F49" s="140"/>
      <c r="G49" s="140">
        <v>5</v>
      </c>
      <c r="H49" s="140">
        <v>8</v>
      </c>
      <c r="I49" s="140">
        <f>C10</f>
        <v>35</v>
      </c>
      <c r="J49" s="140">
        <f t="shared" si="12"/>
        <v>0</v>
      </c>
      <c r="K49" s="140"/>
      <c r="L49" s="140"/>
      <c r="M49" s="140"/>
      <c r="N49" s="140"/>
      <c r="O49" s="140"/>
    </row>
    <row r="50" ht="15">
      <c r="A50" s="138"/>
      <c r="B50" s="138"/>
      <c r="C50" s="138"/>
      <c r="D50" s="138"/>
      <c r="E50" s="138"/>
      <c r="F50" s="140"/>
      <c r="G50" s="140">
        <v>4</v>
      </c>
      <c r="H50" s="140">
        <v>7</v>
      </c>
      <c r="I50" s="140">
        <f>C10</f>
        <v>35</v>
      </c>
      <c r="J50" s="140">
        <f t="shared" si="12"/>
        <v>0</v>
      </c>
      <c r="K50" s="140"/>
      <c r="L50" s="140"/>
      <c r="M50" s="140"/>
      <c r="N50" s="140"/>
      <c r="O50" s="140"/>
    </row>
    <row r="51" ht="15">
      <c r="A51" s="138"/>
      <c r="B51" s="138"/>
      <c r="C51" s="138"/>
      <c r="D51" s="138"/>
      <c r="E51" s="138"/>
      <c r="F51" s="140"/>
      <c r="G51" s="140">
        <v>3</v>
      </c>
      <c r="H51" s="140">
        <v>6</v>
      </c>
      <c r="I51" s="140">
        <f>C10</f>
        <v>35</v>
      </c>
      <c r="J51" s="140">
        <f t="shared" si="12"/>
        <v>0</v>
      </c>
      <c r="K51" s="140"/>
      <c r="L51" s="140"/>
      <c r="M51" s="140"/>
      <c r="N51" s="140"/>
      <c r="O51" s="140"/>
    </row>
    <row r="52" ht="15">
      <c r="A52" s="138"/>
      <c r="B52" s="138"/>
      <c r="C52" s="138"/>
      <c r="D52" s="138"/>
      <c r="E52" s="138"/>
      <c r="F52" s="140"/>
      <c r="G52" s="140">
        <v>2</v>
      </c>
      <c r="H52" s="140">
        <v>5</v>
      </c>
      <c r="I52" s="140">
        <f>C10</f>
        <v>35</v>
      </c>
      <c r="J52" s="140">
        <f t="shared" si="12"/>
        <v>0</v>
      </c>
      <c r="K52" s="140"/>
      <c r="L52" s="140"/>
      <c r="M52" s="140"/>
      <c r="N52" s="140"/>
      <c r="O52" s="140"/>
    </row>
    <row r="53" ht="15">
      <c r="A53" s="138"/>
      <c r="B53" s="138"/>
      <c r="C53" s="138"/>
      <c r="D53" s="138"/>
      <c r="E53" s="138"/>
      <c r="F53" s="140"/>
      <c r="G53" s="140">
        <v>1</v>
      </c>
      <c r="H53" s="140">
        <v>3</v>
      </c>
      <c r="I53" s="140">
        <f>C10</f>
        <v>35</v>
      </c>
      <c r="J53" s="140">
        <f t="shared" si="12"/>
        <v>0</v>
      </c>
      <c r="K53" s="140"/>
      <c r="L53" s="140"/>
      <c r="M53" s="140"/>
      <c r="N53" s="140"/>
      <c r="O53" s="140"/>
    </row>
    <row r="54" ht="15">
      <c r="A54" s="138"/>
      <c r="B54" s="138"/>
      <c r="C54" s="138"/>
      <c r="D54" s="138"/>
      <c r="E54" s="138"/>
      <c r="F54" s="140"/>
      <c r="G54" s="140">
        <v>0</v>
      </c>
      <c r="H54" s="140">
        <v>0</v>
      </c>
      <c r="I54" s="140">
        <f>C10</f>
        <v>35</v>
      </c>
      <c r="J54" s="140">
        <f t="shared" si="12"/>
        <v>0</v>
      </c>
      <c r="K54" s="140"/>
      <c r="L54" s="140"/>
      <c r="M54" s="140"/>
      <c r="N54" s="140"/>
      <c r="O54" s="140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F200DC-00C7-4EFA-9962-00E9009100FF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C60056-00E4-4C35-B9A6-009200AA0038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FC0092-00D3-44E9-BB22-002700DB009F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DB0072-00F7-49DB-9E77-005F000700E8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41</cp:revision>
  <dcterms:modified xsi:type="dcterms:W3CDTF">2024-07-18T07:30:00Z</dcterms:modified>
</cp:coreProperties>
</file>