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2"/>
  </bookViews>
  <sheets>
    <sheet name="Reading+Listening" sheetId="1" state="visible" r:id="rId1"/>
    <sheet name="Reading" sheetId="2" state="visible" r:id="rId2"/>
    <sheet name="Listening" sheetId="3" state="visible" r:id="rId3"/>
    <sheet name="Plots" sheetId="4" state="visible" r:id="rId4"/>
    <sheet name="Calculator" sheetId="5" state="visible" r:id="rId5"/>
  </sheets>
  <calcPr refMode="A1" iterate="0" iterateCount="100" iterateDelta="0.0001"/>
</workbook>
</file>

<file path=xl/sharedStrings.xml><?xml version="1.0" encoding="utf-8"?>
<sst xmlns="http://schemas.openxmlformats.org/spreadsheetml/2006/main" count="119" uniqueCount="119">
  <si>
    <t>date-hour</t>
  </si>
  <si>
    <t>N#/T#</t>
  </si>
  <si>
    <t>crct/total</t>
  </si>
  <si>
    <t>alpha*new</t>
  </si>
  <si>
    <t>R-alpha</t>
  </si>
  <si>
    <t>L-alpha</t>
  </si>
  <si>
    <t xml:space="preserve">error sum</t>
  </si>
  <si>
    <t>time(min)</t>
  </si>
  <si>
    <t>score</t>
  </si>
  <si>
    <t xml:space="preserve">error average</t>
  </si>
  <si>
    <t>time</t>
  </si>
  <si>
    <t>error</t>
  </si>
  <si>
    <t>Index</t>
  </si>
  <si>
    <t>Date</t>
  </si>
  <si>
    <t>TPO/NEO</t>
  </si>
  <si>
    <t>Reading</t>
  </si>
  <si>
    <t>Listening</t>
  </si>
  <si>
    <t>Average</t>
  </si>
  <si>
    <t>Overall-Average</t>
  </si>
  <si>
    <t>RQtype-average</t>
  </si>
  <si>
    <t>LQtype-average</t>
  </si>
  <si>
    <t>Mean</t>
  </si>
  <si>
    <t>R</t>
  </si>
  <si>
    <t>L</t>
  </si>
  <si>
    <t>P1</t>
  </si>
  <si>
    <t>P2</t>
  </si>
  <si>
    <t>P3</t>
  </si>
  <si>
    <t>Set1</t>
  </si>
  <si>
    <t>Set2</t>
  </si>
  <si>
    <t>TP039</t>
  </si>
  <si>
    <t>TP040</t>
  </si>
  <si>
    <t>TP041</t>
  </si>
  <si>
    <t>TP042</t>
  </si>
  <si>
    <t xml:space="preserve">2 score</t>
  </si>
  <si>
    <t>#TPO/#NEO</t>
  </si>
  <si>
    <t>#passage</t>
  </si>
  <si>
    <t xml:space="preserve">R Time(min)</t>
  </si>
  <si>
    <t>Corrects</t>
  </si>
  <si>
    <t>Errors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</si>
  <si>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</si>
  <si>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</si>
  <si>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</si>
  <si>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</si>
  <si>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</si>
  <si>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</si>
  <si>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</si>
  <si>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</si>
  <si>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</si>
  <si>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</si>
  <si>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</si>
  <si>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Rate</t>
  </si>
  <si>
    <t xml:space="preserve">total time(min)</t>
  </si>
  <si>
    <t>second</t>
  </si>
  <si>
    <t xml:space="preserve">second try inccorect</t>
  </si>
  <si>
    <t>T25</t>
  </si>
  <si>
    <t>sleepy</t>
  </si>
  <si>
    <t>T20</t>
  </si>
  <si>
    <t xml:space="preserve">Factual Information Questions</t>
  </si>
  <si>
    <t xml:space="preserve">Fill in a Table Question </t>
  </si>
  <si>
    <t xml:space="preserve">Inference Questions </t>
  </si>
  <si>
    <t xml:space="preserve">Insert Text Questions </t>
  </si>
  <si>
    <t>T21</t>
  </si>
  <si>
    <t xml:space="preserve">Negative Factual Information Questions </t>
  </si>
  <si>
    <t xml:space="preserve">Organization Questions </t>
  </si>
  <si>
    <t xml:space="preserve">Prose Summary Questions </t>
  </si>
  <si>
    <t xml:space="preserve">Reference Questions </t>
  </si>
  <si>
    <t xml:space="preserve">Rhetorical Purpose Questions </t>
  </si>
  <si>
    <t xml:space="preserve">Sentence Simplification Questions </t>
  </si>
  <si>
    <t>T22</t>
  </si>
  <si>
    <t xml:space="preserve">Vocabulary Questions</t>
  </si>
  <si>
    <t>T23</t>
  </si>
  <si>
    <t>T26</t>
  </si>
  <si>
    <t>T24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</si>
  <si>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</si>
  <si>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</si>
  <si>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</si>
  <si>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</si>
  <si>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</si>
  <si>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</si>
  <si>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</si>
  <si>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</si>
  <si>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</si>
  <si>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</si>
  <si>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</si>
  <si>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</si>
  <si>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T43</t>
  </si>
  <si>
    <t>#lecture/conversation</t>
  </si>
  <si>
    <t>C1L1L2</t>
  </si>
  <si>
    <t>C2L3L4</t>
  </si>
  <si>
    <t xml:space="preserve">Connecting Content Questions</t>
  </si>
  <si>
    <t xml:space="preserve">Detail Questions </t>
  </si>
  <si>
    <t xml:space="preserve">Gist-content Questions  </t>
  </si>
  <si>
    <t xml:space="preserve">Gist-purpose Questions  </t>
  </si>
  <si>
    <t xml:space="preserve">Making Inference Questions </t>
  </si>
  <si>
    <t xml:space="preserve">Understanding Organization Questions  </t>
  </si>
  <si>
    <t xml:space="preserve">Understanding the Function of What Is Said Questions  </t>
  </si>
  <si>
    <t xml:space="preserve">Understanding the Speaker’s Attitude Questions </t>
  </si>
  <si>
    <t xml:space="preserve"> </t>
  </si>
  <si>
    <t>Mean-R</t>
  </si>
  <si>
    <t>Mean-L</t>
  </si>
  <si>
    <t>Reading-MA</t>
  </si>
  <si>
    <t>Listening-MA</t>
  </si>
  <si>
    <t>Time-R</t>
  </si>
  <si>
    <t>Time-R-MA</t>
  </si>
  <si>
    <t>Time-L</t>
  </si>
  <si>
    <t>Time-L-MA</t>
  </si>
  <si>
    <t>TPO-NEO</t>
  </si>
  <si>
    <r>
      <t xml:space="preserve">Number of </t>
    </r>
    <r>
      <rPr>
        <b/>
        <sz val="12"/>
        <color indexed="2"/>
        <rFont val="Trebuchet MS"/>
      </rPr>
      <t>WRONG</t>
    </r>
    <r>
      <rPr>
        <sz val="12"/>
        <rFont val="Trebuchet MS"/>
      </rPr>
      <t xml:space="preserve"> Answers</t>
    </r>
  </si>
  <si>
    <t xml:space="preserve">Regular questions</t>
  </si>
  <si>
    <t xml:space="preserve">3-option summary question</t>
  </si>
  <si>
    <t xml:space="preserve">5-option summary question</t>
  </si>
  <si>
    <t xml:space="preserve">Passage 1</t>
  </si>
  <si>
    <t xml:space="preserve">Passage 2</t>
  </si>
  <si>
    <t xml:space="preserve">Passage 3</t>
  </si>
  <si>
    <t xml:space="preserve">Total (out of 45)</t>
  </si>
  <si>
    <t xml:space="preserve">% Correct</t>
  </si>
  <si>
    <t xml:space="preserve">Scaled Score</t>
  </si>
  <si>
    <t xml:space="preserve">set 1</t>
  </si>
  <si>
    <t xml:space="preserve">set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</si>
</sst>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mm/dd;@"/>
  </numFmts>
  <fonts count="18">
    <font>
      <sz val="11.000000"/>
      <color theme="1"/>
      <name val="Calibri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sz val="8.000000"/>
      <color theme="1"/>
      <name val="Calibri"/>
    </font>
    <font>
      <sz val="10.000000"/>
      <color theme="1"/>
      <name val="Calibri"/>
    </font>
    <font>
      <b/>
      <sz val="12.000000"/>
      <color theme="1"/>
      <name val="Calibri"/>
    </font>
    <font>
      <sz val="9.000000"/>
      <name val="Calibri"/>
    </font>
    <font>
      <sz val="11.000000"/>
      <color theme="0" tint="-0.499984740745262"/>
      <name val="Calibri"/>
    </font>
    <font>
      <sz val="11.000000"/>
      <color theme="2" tint="-0.249977111117893"/>
      <name val="Calibri"/>
    </font>
    <font>
      <b/>
      <sz val="12.000000"/>
      <color theme="2" tint="-0.249977111117893"/>
      <name val="Calibri"/>
    </font>
    <font>
      <sz val="9.000000"/>
      <color theme="1" tint="0.499984740745262"/>
      <name val="Calibri"/>
    </font>
    <font>
      <sz val="10.000000"/>
      <name val="Courier New"/>
    </font>
    <font>
      <sz val="11.000000"/>
      <name val="Trebuchet MS"/>
    </font>
    <font>
      <sz val="1.000000"/>
      <name val="Trebuchet MS"/>
    </font>
    <font>
      <b/>
      <sz val="12.000000"/>
      <name val="Trebuchet MS"/>
    </font>
    <font>
      <sz val="12.000000"/>
      <name val="Trebuchet MS"/>
    </font>
  </fonts>
  <fills count="14">
    <fill>
      <patternFill patternType="none"/>
    </fill>
    <fill>
      <patternFill patternType="gray125"/>
    </fill>
    <fill>
      <patternFill patternType="solid">
        <fgColor rgb="FF70AD47"/>
        <bgColor indexed="57"/>
      </patternFill>
    </fill>
    <fill>
      <patternFill patternType="solid">
        <fgColor indexed="2"/>
        <bgColor indexed="6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B1A0C7"/>
        <bgColor rgb="FFB1A0C7"/>
      </patternFill>
    </fill>
    <fill>
      <patternFill patternType="solid"/>
    </fill>
    <fill>
      <patternFill patternType="solid">
        <fgColor rgb="FFC4D79B"/>
        <bgColor rgb="FFC4D79B"/>
      </patternFill>
    </fill>
    <fill>
      <patternFill patternType="solid">
        <fgColor rgb="FFFFC000"/>
        <bgColor rgb="FFFFC000"/>
      </patternFill>
    </fill>
  </fills>
  <borders count="43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</cellStyleXfs>
  <cellXfs count="162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0" fillId="0" borderId="3" numFmtId="0" xfId="0" applyBorder="1" applyAlignment="1" applyProtection="0">
      <alignment horizontal="center" vertical="center"/>
      <protection hidden="0" locked="1"/>
    </xf>
    <xf fontId="5" fillId="0" borderId="3" numFmtId="0" xfId="0" applyFont="1" applyBorder="1" applyAlignment="1" applyProtection="0">
      <alignment horizontal="center" vertical="center"/>
      <protection hidden="0" locked="1"/>
    </xf>
    <xf fontId="5" fillId="0" borderId="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6" fillId="0" borderId="2" numFmtId="0" xfId="0" applyFont="1" applyBorder="1" applyAlignment="1" applyProtection="0">
      <alignment horizontal="center"/>
      <protection hidden="0" locked="1"/>
    </xf>
    <xf fontId="6" fillId="0" borderId="3" numFmtId="0" xfId="0" applyFont="1" applyBorder="1" applyAlignment="1" applyProtection="0">
      <alignment horizontal="center"/>
      <protection hidden="0" locked="1"/>
    </xf>
    <xf fontId="6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0" fillId="0" borderId="8" numFmtId="0" xfId="0" applyBorder="1" applyAlignment="1" applyProtection="0">
      <alignment horizontal="center" vertical="center"/>
      <protection hidden="0" locked="1"/>
    </xf>
    <xf fontId="5" fillId="0" borderId="8" numFmtId="0" xfId="0" applyFont="1" applyBorder="1" applyAlignment="1" applyProtection="0">
      <alignment horizontal="center" vertical="center"/>
      <protection hidden="0" locked="1"/>
    </xf>
    <xf fontId="5" fillId="0" borderId="9" numFmtId="0" xfId="0" applyFont="1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/>
      <protection hidden="0" locked="1"/>
    </xf>
    <xf fontId="0" fillId="0" borderId="11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/>
      <protection hidden="0" locked="1"/>
    </xf>
    <xf fontId="0" fillId="0" borderId="9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 vertical="center"/>
      <protection hidden="0" locked="1"/>
    </xf>
    <xf fontId="0" fillId="0" borderId="12" numFmtId="0" xfId="0" applyBorder="1" applyAlignment="1" applyProtection="0">
      <alignment horizontal="center" vertical="center"/>
      <protection hidden="0" locked="1"/>
    </xf>
    <xf fontId="0" fillId="0" borderId="11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 vertical="center"/>
      <protection hidden="0" locked="1"/>
    </xf>
    <xf fontId="0" fillId="0" borderId="9" numFmtId="0" xfId="0" applyBorder="1" applyAlignment="1" applyProtection="0">
      <alignment horizontal="center" vertical="center"/>
      <protection hidden="0" locked="1"/>
    </xf>
    <xf fontId="0" fillId="7" borderId="12" numFmtId="14" xfId="0" applyNumberFormat="1" applyFill="1" applyBorder="1" applyAlignment="1" applyProtection="0">
      <alignment horizontal="center" vertical="center"/>
      <protection hidden="0" locked="1"/>
    </xf>
    <xf fontId="0" fillId="7" borderId="12" numFmtId="0" xfId="0" applyFill="1" applyBorder="1" applyAlignment="1" applyProtection="0">
      <alignment horizontal="center" vertical="center"/>
      <protection hidden="0" locked="1"/>
    </xf>
    <xf fontId="0" fillId="0" borderId="2" numFmtId="2" xfId="0" applyNumberFormat="1" applyBorder="1" applyAlignment="1" applyProtection="0">
      <alignment horizontal="center"/>
      <protection hidden="0" locked="1"/>
    </xf>
    <xf fontId="0" fillId="0" borderId="3" numFmtId="2" xfId="0" applyNumberFormat="1" applyBorder="1" applyAlignment="1" applyProtection="0">
      <alignment horizontal="center"/>
      <protection hidden="0" locked="1"/>
    </xf>
    <xf fontId="0" fillId="0" borderId="4" numFmtId="2" xfId="0" applyNumberFormat="1" applyBorder="1" applyAlignment="1" applyProtection="0">
      <alignment horizontal="center"/>
      <protection hidden="0" locked="1"/>
    </xf>
    <xf fontId="0" fillId="0" borderId="11" numFmtId="2" xfId="0" applyNumberFormat="1" applyBorder="1" applyAlignment="1" applyProtection="0">
      <alignment horizontal="center"/>
      <protection hidden="0" locked="1"/>
    </xf>
    <xf fontId="0" fillId="7" borderId="3" numFmtId="2" xfId="0" applyNumberFormat="1" applyFill="1" applyBorder="1" applyAlignment="1" applyProtection="0">
      <alignment horizontal="center"/>
      <protection hidden="0" locked="1"/>
    </xf>
    <xf fontId="0" fillId="7" borderId="11" numFmtId="2" xfId="0" applyNumberFormat="1" applyFill="1" applyBorder="1" applyAlignment="1" applyProtection="0">
      <alignment horizontal="center"/>
      <protection hidden="0" locked="1"/>
    </xf>
    <xf fontId="7" fillId="7" borderId="2" numFmtId="2" xfId="0" applyNumberFormat="1" applyFont="1" applyFill="1" applyBorder="1" applyAlignment="1" applyProtection="0">
      <alignment horizontal="center"/>
      <protection hidden="0" locked="1"/>
    </xf>
    <xf fontId="7" fillId="7" borderId="0" numFmtId="2" xfId="0" applyNumberFormat="1" applyFont="1" applyFill="1" applyAlignment="1" applyProtection="0">
      <alignment horizontal="center"/>
      <protection hidden="0" locked="1"/>
    </xf>
    <xf fontId="8" fillId="0" borderId="2" numFmtId="2" xfId="0" applyNumberFormat="1" applyFont="1" applyBorder="1" applyAlignment="1" applyProtection="0">
      <alignment horizontal="center"/>
      <protection hidden="0" locked="1"/>
    </xf>
    <xf fontId="8" fillId="0" borderId="3" numFmtId="2" xfId="0" applyNumberFormat="1" applyFont="1" applyBorder="1" applyAlignment="1" applyProtection="0">
      <alignment horizontal="center"/>
      <protection hidden="0" locked="1"/>
    </xf>
    <xf fontId="8" fillId="0" borderId="4" numFmtId="2" xfId="0" applyNumberFormat="1" applyFont="1" applyBorder="1" applyAlignment="1" applyProtection="0">
      <alignment horizontal="center"/>
      <protection hidden="0" locked="1"/>
    </xf>
    <xf fontId="0" fillId="7" borderId="6" numFmtId="14" xfId="0" applyNumberFormat="1" applyFill="1" applyBorder="1" applyAlignment="1" applyProtection="0">
      <alignment horizontal="center" vertical="center"/>
      <protection hidden="0" locked="1"/>
    </xf>
    <xf fontId="0" fillId="7" borderId="6" numFmtId="0" xfId="0" applyFill="1" applyBorder="1" applyAlignment="1" applyProtection="0">
      <alignment horizontal="center" vertical="center"/>
      <protection hidden="0" locked="1"/>
    </xf>
    <xf fontId="9" fillId="0" borderId="7" numFmtId="2" xfId="0" applyNumberFormat="1" applyFont="1" applyBorder="1" applyAlignment="1" applyProtection="0">
      <alignment horizontal="center"/>
      <protection hidden="0" locked="1"/>
    </xf>
    <xf fontId="9" fillId="0" borderId="8" numFmtId="2" xfId="0" applyNumberFormat="1" applyFont="1" applyBorder="1" applyAlignment="1" applyProtection="0">
      <alignment horizontal="center"/>
      <protection hidden="0" locked="1"/>
    </xf>
    <xf fontId="9" fillId="0" borderId="9" numFmtId="2" xfId="0" applyNumberFormat="1" applyFont="1" applyBorder="1" applyAlignment="1" applyProtection="0">
      <alignment horizontal="center"/>
      <protection hidden="0" locked="1"/>
    </xf>
    <xf fontId="10" fillId="0" borderId="8" numFmtId="2" xfId="0" applyNumberFormat="1" applyFont="1" applyBorder="1" applyAlignment="1" applyProtection="0">
      <alignment horizontal="center"/>
      <protection hidden="0" locked="1"/>
    </xf>
    <xf fontId="10" fillId="0" borderId="9" numFmtId="2" xfId="0" applyNumberFormat="1" applyFont="1" applyBorder="1" applyAlignment="1" applyProtection="0">
      <alignment horizontal="center"/>
      <protection hidden="0" locked="1"/>
    </xf>
    <xf fontId="11" fillId="0" borderId="8" numFmtId="2" xfId="0" applyNumberFormat="1" applyFont="1" applyBorder="1" applyAlignment="1" applyProtection="0">
      <alignment horizontal="center"/>
      <protection hidden="0" locked="1"/>
    </xf>
    <xf fontId="12" fillId="0" borderId="10" numFmtId="0" xfId="0" applyFont="1" applyBorder="1" applyAlignment="1" applyProtection="0">
      <alignment horizontal="center"/>
      <protection hidden="0" locked="1"/>
    </xf>
    <xf fontId="12" fillId="0" borderId="0" numFmtId="0" xfId="0" applyFont="1" applyAlignment="1" applyProtection="0">
      <alignment horizontal="center"/>
      <protection hidden="0" locked="1"/>
    </xf>
    <xf fontId="12" fillId="0" borderId="11" numFmtId="0" xfId="0" applyFont="1" applyBorder="1" applyAlignment="1" applyProtection="0">
      <alignment horizontal="center"/>
      <protection hidden="0" locked="1"/>
    </xf>
    <xf fontId="12" fillId="0" borderId="8" numFmtId="0" xfId="0" applyFont="1" applyBorder="1" applyAlignment="1" applyProtection="0">
      <alignment horizontal="center"/>
      <protection hidden="0" locked="1"/>
    </xf>
    <xf fontId="12" fillId="0" borderId="9" numFmtId="0" xfId="0" applyFont="1" applyBorder="1" applyAlignment="1" applyProtection="0">
      <alignment horizontal="center"/>
      <protection hidden="0" locked="1"/>
    </xf>
    <xf fontId="8" fillId="0" borderId="3" numFmtId="0" xfId="0" applyFont="1" applyBorder="1" applyAlignment="1" applyProtection="0">
      <alignment horizontal="center"/>
      <protection hidden="0" locked="1"/>
    </xf>
    <xf fontId="8" fillId="0" borderId="4" numFmtId="0" xfId="0" applyFont="1" applyBorder="1" applyAlignment="1" applyProtection="0">
      <alignment horizontal="center"/>
      <protection hidden="0" locked="1"/>
    </xf>
    <xf fontId="0" fillId="7" borderId="4" numFmtId="2" xfId="0" applyNumberFormat="1" applyFill="1" applyBorder="1" applyAlignment="1" applyProtection="0">
      <alignment horizontal="center"/>
      <protection hidden="0" locked="1"/>
    </xf>
    <xf fontId="12" fillId="0" borderId="7" numFmtId="0" xfId="0" applyFont="1" applyBorder="1" applyAlignment="1" applyProtection="0">
      <alignment horizontal="center"/>
      <protection hidden="0" locked="1"/>
    </xf>
    <xf fontId="8" fillId="0" borderId="10" numFmtId="2" xfId="0" applyNumberFormat="1" applyFont="1" applyBorder="1" applyAlignment="1" applyProtection="0">
      <alignment horizontal="center"/>
      <protection hidden="0" locked="1"/>
    </xf>
    <xf fontId="8" fillId="0" borderId="0" numFmtId="2" xfId="0" applyNumberFormat="1" applyFont="1" applyAlignment="1" applyProtection="0">
      <alignment horizontal="center"/>
      <protection hidden="0" locked="1"/>
    </xf>
    <xf fontId="8" fillId="0" borderId="11" numFmtId="2" xfId="0" applyNumberFormat="1" applyFont="1" applyBorder="1" applyAlignment="1" applyProtection="0">
      <alignment horizontal="center"/>
      <protection hidden="0" locked="1"/>
    </xf>
    <xf fontId="8" fillId="0" borderId="0" numFmtId="0" xfId="0" applyFont="1" applyAlignment="1" applyProtection="0">
      <alignment horizontal="center"/>
      <protection hidden="0" locked="1"/>
    </xf>
    <xf fontId="8" fillId="0" borderId="11" numFmtId="0" xfId="0" applyFont="1" applyBorder="1" applyAlignment="1" applyProtection="0">
      <alignment horizontal="center"/>
      <protection hidden="0" locked="1"/>
    </xf>
    <xf fontId="8" fillId="0" borderId="2" numFmtId="0" xfId="0" applyFont="1" applyBorder="1" applyAlignment="1" applyProtection="0">
      <alignment horizontal="center"/>
      <protection hidden="0" locked="1"/>
    </xf>
    <xf fontId="0" fillId="0" borderId="13" numFmtId="0" xfId="0" applyBorder="1" applyAlignment="1" applyProtection="0">
      <alignment horizontal="center" vertical="center"/>
      <protection hidden="0" locked="1"/>
    </xf>
    <xf fontId="0" fillId="0" borderId="14" numFmtId="0" xfId="0" applyBorder="1" applyAlignment="1" applyProtection="0">
      <alignment horizontal="center" vertic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7" fillId="7" borderId="11" numFmtId="2" xfId="0" applyNumberFormat="1" applyFont="1" applyFill="1" applyBorder="1" applyAlignment="1" applyProtection="0">
      <alignment horizontal="center"/>
      <protection hidden="0" locked="1"/>
    </xf>
    <xf fontId="8" fillId="0" borderId="10" numFmtId="0" xfId="0" applyFont="1" applyBorder="1" applyAlignment="1" applyProtection="0">
      <alignment horizontal="center"/>
      <protection hidden="0" locked="1"/>
    </xf>
    <xf fontId="10" fillId="0" borderId="7" numFmtId="2" xfId="0" applyNumberFormat="1" applyFont="1" applyBorder="1" applyAlignment="1" applyProtection="0">
      <alignment horizontal="center"/>
      <protection hidden="0" locked="1"/>
    </xf>
    <xf fontId="11" fillId="0" borderId="7" numFmtId="2" xfId="0" applyNumberFormat="1" applyFont="1" applyBorder="1" applyAlignment="1" applyProtection="0">
      <alignment horizontal="center"/>
      <protection hidden="0" locked="1"/>
    </xf>
    <xf fontId="11" fillId="0" borderId="9" numFmtId="2" xfId="0" applyNumberFormat="1" applyFont="1" applyBorder="1" applyAlignment="1" applyProtection="0">
      <alignment horizontal="center"/>
      <protection hidden="0" locked="1"/>
    </xf>
    <xf fontId="0" fillId="0" borderId="10" numFmtId="2" xfId="0" applyNumberFormat="1" applyBorder="1" applyAlignment="1" applyProtection="0">
      <alignment horizontal="center"/>
      <protection hidden="0" locked="1"/>
    </xf>
    <xf fontId="0" fillId="7" borderId="0" numFmtId="2" xfId="0" applyNumberFormat="1" applyFill="1" applyAlignment="1" applyProtection="0">
      <alignment horizontal="center"/>
      <protection hidden="0" locked="1"/>
    </xf>
    <xf fontId="7" fillId="7" borderId="10" numFmtId="2" xfId="0" applyNumberFormat="1" applyFont="1" applyFill="1" applyBorder="1" applyAlignment="1" applyProtection="0">
      <alignment horizontal="center"/>
      <protection hidden="0" locked="1"/>
    </xf>
    <xf fontId="0" fillId="7" borderId="2" numFmtId="2" xfId="0" applyNumberFormat="1" applyFill="1" applyBorder="1" applyAlignment="1" applyProtection="0">
      <alignment horizontal="center"/>
      <protection hidden="0" locked="1"/>
    </xf>
    <xf fontId="0" fillId="0" borderId="7" numFmtId="2" xfId="0" applyNumberFormat="1" applyBorder="1" applyAlignment="1" applyProtection="0">
      <alignment horizontal="center"/>
      <protection hidden="0" locked="1"/>
    </xf>
    <xf fontId="0" fillId="0" borderId="8" numFmtId="2" xfId="0" applyNumberFormat="1" applyBorder="1" applyAlignment="1" applyProtection="0">
      <alignment horizontal="center"/>
      <protection hidden="0" locked="1"/>
    </xf>
    <xf fontId="0" fillId="0" borderId="9" numFmtId="2" xfId="0" applyNumberFormat="1" applyBorder="1" applyAlignment="1" applyProtection="0">
      <alignment horizontal="center"/>
      <protection hidden="0" locked="1"/>
    </xf>
    <xf fontId="0" fillId="7" borderId="12" numFmtId="0" xfId="0" applyFill="1" applyBorder="1" applyAlignment="1" applyProtection="0">
      <alignment horizontal="center"/>
      <protection hidden="0" locked="1"/>
    </xf>
    <xf fontId="0" fillId="7" borderId="6" numFmtId="0" xfId="0" applyFill="1" applyBorder="1" applyAlignment="1" applyProtection="0">
      <alignment horizontal="center"/>
      <protection hidden="0" locked="1"/>
    </xf>
    <xf fontId="0" fillId="7" borderId="10" numFmtId="2" xfId="0" applyNumberFormat="1" applyFill="1" applyBorder="1" applyAlignment="1" applyProtection="0">
      <alignment horizontal="center"/>
      <protection hidden="0" locked="1"/>
    </xf>
    <xf fontId="0" fillId="8" borderId="6" numFmtId="0" xfId="0" applyFill="1" applyBorder="1" applyAlignment="1" applyProtection="0">
      <alignment horizontal="center" vertical="center"/>
      <protection hidden="0" locked="1"/>
    </xf>
    <xf fontId="0" fillId="8" borderId="12" numFmtId="0" xfId="0" applyFill="1" applyBorder="1" applyAlignment="1" applyProtection="0">
      <alignment horizontal="center" vertical="center"/>
      <protection hidden="0" locked="1"/>
    </xf>
    <xf fontId="0" fillId="8" borderId="15" numFmtId="0" xfId="0" applyFill="1" applyBorder="1" applyAlignment="1" applyProtection="0">
      <alignment horizontal="center" vertical="center"/>
      <protection hidden="0" locked="1"/>
    </xf>
    <xf fontId="0" fillId="8" borderId="5" numFmtId="0" xfId="0" applyFill="1" applyBorder="1" applyAlignment="1" applyProtection="0">
      <alignment horizontal="center" vertical="center"/>
      <protection hidden="0" locked="1"/>
    </xf>
    <xf fontId="3" fillId="5" borderId="0" numFmtId="0" xfId="11" applyFont="1" applyFill="1" applyAlignment="1" applyProtection="0">
      <alignment horizontal="center" vertical="center"/>
      <protection hidden="0" locked="1"/>
    </xf>
    <xf fontId="0" fillId="9" borderId="12" numFmtId="14" xfId="0" applyNumberFormat="1" applyFill="1" applyBorder="1" applyAlignment="1" applyProtection="0">
      <alignment horizontal="center" vertical="center"/>
      <protection hidden="0" locked="1"/>
    </xf>
    <xf fontId="0" fillId="9" borderId="12" numFmtId="0" xfId="0" applyFill="1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 vertical="center"/>
      <protection hidden="0" locked="1"/>
    </xf>
    <xf fontId="2" fillId="4" borderId="0" numFmtId="0" xfId="10" applyFont="1" applyFill="1" applyAlignment="1" applyProtection="0">
      <alignment horizontal="center" vertical="center"/>
      <protection hidden="0" locked="1"/>
    </xf>
    <xf fontId="0" fillId="9" borderId="6" numFmtId="14" xfId="0" applyNumberFormat="1" applyFill="1" applyBorder="1" applyAlignment="1" applyProtection="0">
      <alignment horizontal="center" vertical="center"/>
      <protection hidden="0" locked="1"/>
    </xf>
    <xf fontId="0" fillId="9" borderId="6" numFmtId="0" xfId="0" applyFill="1" applyBorder="1" applyAlignment="1" applyProtection="0">
      <alignment horizontal="center" vertical="center"/>
      <protection hidden="0" locked="1"/>
    </xf>
    <xf fontId="0" fillId="0" borderId="15" numFmtId="0" xfId="0" applyBorder="1" applyAlignment="1" applyProtection="0">
      <alignment horizontal="center" vertical="center"/>
      <protection hidden="0" locked="1"/>
    </xf>
    <xf fontId="0" fillId="0" borderId="5" numFmtId="0" xfId="0" applyBorder="1" applyAlignment="1" applyProtection="0">
      <alignment horizontal="center" vertical="center"/>
      <protection hidden="0" locked="1"/>
    </xf>
    <xf fontId="0" fillId="0" borderId="16" numFmtId="0" xfId="0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3" fillId="5" borderId="8" numFmtId="0" xfId="11" applyFont="1" applyFill="1" applyBorder="1" applyAlignment="1" applyProtection="0">
      <alignment horizontal="center" vertical="center"/>
      <protection hidden="0" locked="1"/>
    </xf>
    <xf fontId="3" fillId="5" borderId="9" numFmtId="0" xfId="11" applyFont="1" applyFill="1" applyBorder="1" applyAlignment="1" applyProtection="0">
      <alignment horizontal="center" vertical="center"/>
      <protection hidden="0" locked="1"/>
    </xf>
    <xf fontId="13" fillId="0" borderId="2" numFmtId="10" xfId="0" applyNumberFormat="1" applyFont="1" applyBorder="1" applyAlignment="1" applyProtection="0">
      <alignment horizontal="center" vertical="center"/>
      <protection hidden="0" locked="1"/>
    </xf>
    <xf fontId="13" fillId="0" borderId="4" numFmtId="0" xfId="0" applyFont="1" applyBorder="1" applyAlignment="1" applyProtection="0">
      <alignment vertical="center"/>
      <protection hidden="0" locked="1"/>
    </xf>
    <xf fontId="3" fillId="5" borderId="16" numFmtId="0" xfId="11" applyFont="1" applyFill="1" applyBorder="1" applyAlignment="1" applyProtection="0">
      <alignment horizontal="center" vertical="center"/>
      <protection hidden="0" locked="1"/>
    </xf>
    <xf fontId="2" fillId="4" borderId="5" numFmtId="0" xfId="10" applyFont="1" applyFill="1" applyBorder="1" applyAlignment="1" applyProtection="0">
      <alignment horizontal="center" vertical="center"/>
      <protection hidden="0" locked="1"/>
    </xf>
    <xf fontId="13" fillId="0" borderId="10" numFmtId="10" xfId="0" applyNumberFormat="1" applyFont="1" applyBorder="1" applyAlignment="1" applyProtection="0">
      <alignment horizontal="center" vertical="center"/>
      <protection hidden="0" locked="1"/>
    </xf>
    <xf fontId="13" fillId="0" borderId="11" numFmtId="0" xfId="0" applyFont="1" applyBorder="1" applyAlignment="1" applyProtection="0">
      <alignment vertical="center"/>
      <protection hidden="0" locked="1"/>
    </xf>
    <xf fontId="13" fillId="0" borderId="7" numFmtId="10" xfId="0" applyNumberFormat="1" applyFont="1" applyBorder="1" applyAlignment="1" applyProtection="0">
      <alignment horizontal="center" vertical="center"/>
      <protection hidden="0" locked="1"/>
    </xf>
    <xf fontId="13" fillId="0" borderId="9" numFmtId="0" xfId="0" applyFont="1" applyBorder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2" fillId="4" borderId="15" numFmtId="0" xfId="10" applyFont="1" applyFill="1" applyBorder="1" applyAlignment="1" applyProtection="0">
      <alignment horizontal="center" vertical="center"/>
      <protection hidden="0" locked="1"/>
    </xf>
    <xf fontId="5" fillId="0" borderId="11" numFmtId="0" xfId="0" applyFont="1" applyBorder="1" applyAlignment="1" applyProtection="0">
      <alignment horizontal="center" vertical="center"/>
      <protection hidden="0" locked="1"/>
    </xf>
    <xf fontId="13" fillId="0" borderId="3" numFmtId="10" xfId="0" applyNumberFormat="1" applyFont="1" applyBorder="1" applyAlignment="1" applyProtection="0">
      <alignment horizontal="center"/>
      <protection hidden="0" locked="1"/>
    </xf>
    <xf fontId="13" fillId="0" borderId="4" numFmtId="0" xfId="0" applyFont="1" applyBorder="1" applyAlignment="1" applyProtection="0">
      <alignment horizontal="left"/>
      <protection hidden="0" locked="1"/>
    </xf>
    <xf fontId="13" fillId="0" borderId="0" numFmtId="10" xfId="0" applyNumberFormat="1" applyFont="1" applyAlignment="1" applyProtection="0">
      <alignment horizontal="center"/>
      <protection hidden="0" locked="1"/>
    </xf>
    <xf fontId="13" fillId="0" borderId="11" numFmtId="0" xfId="0" applyFont="1" applyBorder="1" applyProtection="0">
      <protection hidden="0" locked="1"/>
    </xf>
    <xf fontId="13" fillId="0" borderId="8" numFmtId="10" xfId="0" applyNumberFormat="1" applyFont="1" applyBorder="1" applyAlignment="1" applyProtection="0">
      <alignment horizontal="center"/>
      <protection hidden="0" locked="1"/>
    </xf>
    <xf fontId="13" fillId="0" borderId="9" numFmtId="0" xfId="0" applyFont="1" applyBorder="1" applyProtection="0">
      <protection hidden="0" locked="1"/>
    </xf>
    <xf fontId="2" fillId="4" borderId="16" numFmtId="0" xfId="10" applyFont="1" applyFill="1" applyBorder="1" applyAlignment="1" applyProtection="0">
      <alignment horizontal="center" vertical="center"/>
      <protection hidden="0" locked="1"/>
    </xf>
    <xf fontId="13" fillId="0" borderId="0" numFmtId="0" xfId="0" applyFont="1" applyProtection="0">
      <protection hidden="0" locked="1"/>
    </xf>
    <xf fontId="5" fillId="0" borderId="12" numFmtId="0" xfId="0" applyFont="1" applyBorder="1" applyAlignment="1" applyProtection="0">
      <alignment horizontal="center" vertical="center"/>
      <protection hidden="0" locked="1"/>
    </xf>
    <xf fontId="5" fillId="0" borderId="13" numFmtId="0" xfId="0" applyFont="1" applyBorder="1" applyAlignment="1" applyProtection="0">
      <alignment horizontal="center" vertical="center"/>
      <protection hidden="0" locked="1"/>
    </xf>
    <xf fontId="5" fillId="0" borderId="14" numFmtId="0" xfId="0" applyFont="1" applyBorder="1" applyAlignment="1" applyProtection="0">
      <alignment horizontal="center" vertical="center"/>
      <protection hidden="0" locked="1"/>
    </xf>
    <xf fontId="0" fillId="0" borderId="0" numFmtId="164" xfId="0" applyNumberFormat="1" applyAlignment="1" applyProtection="0">
      <alignment horizontal="center"/>
      <protection hidden="0" locked="1"/>
    </xf>
    <xf fontId="14" fillId="0" borderId="0" numFmtId="0" xfId="0" applyFont="1" applyAlignment="1" applyProtection="0">
      <alignment horizontal="center" vertical="center" wrapText="1"/>
    </xf>
    <xf fontId="14" fillId="0" borderId="17" numFmtId="0" xfId="0" applyFont="1" applyBorder="1" applyAlignment="1" applyProtection="0">
      <alignment horizontal="center" vertical="center" wrapText="1"/>
    </xf>
    <xf fontId="15" fillId="0" borderId="0" numFmtId="0" xfId="0" applyFont="1" applyAlignment="1" applyProtection="0">
      <alignment horizontal="center" vertical="center" wrapText="1"/>
      <protection hidden="1"/>
    </xf>
    <xf fontId="14" fillId="0" borderId="18" numFmtId="0" xfId="0" applyFont="1" applyBorder="1" applyAlignment="1" applyProtection="0">
      <alignment horizontal="center" vertical="center" wrapText="1"/>
    </xf>
    <xf fontId="16" fillId="10" borderId="19" numFmtId="0" xfId="0" applyFont="1" applyFill="1" applyBorder="1" applyAlignment="1" applyProtection="0">
      <alignment horizontal="center" vertical="center" wrapText="1"/>
    </xf>
    <xf fontId="16" fillId="10" borderId="20" numFmtId="0" xfId="0" applyFont="1" applyFill="1" applyBorder="1" applyAlignment="1" applyProtection="0">
      <alignment horizontal="center" vertical="center" wrapText="1"/>
    </xf>
    <xf fontId="16" fillId="10" borderId="21" numFmtId="0" xfId="0" applyFont="1" applyFill="1" applyBorder="1" applyAlignment="1" applyProtection="0">
      <alignment horizontal="center" vertical="center" wrapText="1"/>
    </xf>
    <xf fontId="17" fillId="11" borderId="22" numFmtId="0" xfId="0" applyFont="1" applyFill="1" applyBorder="1" applyAlignment="1" applyProtection="0">
      <alignment horizontal="center" vertical="center" wrapText="1"/>
    </xf>
    <xf fontId="17" fillId="12" borderId="23" numFmtId="0" xfId="0" applyFont="1" applyFill="1" applyBorder="1" applyAlignment="1" applyProtection="0">
      <alignment horizontal="center" vertical="center" wrapText="1"/>
    </xf>
    <xf fontId="17" fillId="12" borderId="24" numFmtId="0" xfId="0" applyFont="1" applyFill="1" applyBorder="1" applyAlignment="1" applyProtection="0">
      <alignment horizontal="center" vertical="center" wrapText="1"/>
    </xf>
    <xf fontId="17" fillId="12" borderId="25" numFmtId="0" xfId="0" applyFont="1" applyFill="1" applyBorder="1" applyAlignment="1" applyProtection="0">
      <alignment horizontal="center" vertical="center" wrapText="1"/>
    </xf>
    <xf fontId="17" fillId="11" borderId="26" numFmtId="0" xfId="0" applyFont="1" applyFill="1" applyBorder="1" applyAlignment="1" applyProtection="0">
      <alignment horizontal="center" vertical="center" wrapText="1"/>
    </xf>
    <xf fontId="17" fillId="12" borderId="27" numFmtId="0" xfId="0" applyFont="1" applyFill="1" applyBorder="1" applyAlignment="1" applyProtection="0">
      <alignment horizontal="center" vertical="center" wrapText="1"/>
    </xf>
    <xf fontId="17" fillId="12" borderId="28" numFmtId="0" xfId="0" applyFont="1" applyFill="1" applyBorder="1" applyAlignment="1" applyProtection="0">
      <alignment horizontal="center" vertical="center" wrapText="1"/>
    </xf>
    <xf fontId="17" fillId="12" borderId="26" numFmtId="0" xfId="0" applyFont="1" applyFill="1" applyBorder="1" applyAlignment="1" applyProtection="0">
      <alignment horizontal="center" vertical="center" wrapText="1"/>
    </xf>
    <xf fontId="17" fillId="0" borderId="27" numFmtId="0" xfId="0" applyFont="1" applyBorder="1" applyAlignment="1" applyProtection="0">
      <alignment horizontal="center" vertical="center" wrapText="1"/>
      <protection locked="0"/>
    </xf>
    <xf fontId="17" fillId="0" borderId="28" numFmtId="0" xfId="0" applyFont="1" applyBorder="1" applyAlignment="1" applyProtection="0">
      <alignment horizontal="center" vertical="center" wrapText="1"/>
      <protection locked="0"/>
    </xf>
    <xf fontId="17" fillId="12" borderId="29" numFmtId="0" xfId="0" applyFont="1" applyFill="1" applyBorder="1" applyAlignment="1" applyProtection="0">
      <alignment horizontal="center" vertical="center" wrapText="1"/>
    </xf>
    <xf fontId="17" fillId="0" borderId="30" numFmtId="0" xfId="0" applyFont="1" applyBorder="1" applyAlignment="1" applyProtection="0">
      <alignment horizontal="center" vertical="center" wrapText="1"/>
      <protection locked="0"/>
    </xf>
    <xf fontId="17" fillId="0" borderId="31" numFmtId="0" xfId="0" applyFont="1" applyBorder="1" applyAlignment="1" applyProtection="0">
      <alignment horizontal="center" vertical="center" wrapText="1"/>
      <protection locked="0"/>
    </xf>
    <xf fontId="17" fillId="0" borderId="0" numFmtId="0" xfId="0" applyFont="1" applyAlignment="1" applyProtection="0">
      <alignment horizontal="center" vertical="center" wrapText="1"/>
    </xf>
    <xf fontId="17" fillId="0" borderId="32" numFmtId="0" xfId="0" applyFont="1" applyBorder="1" applyAlignment="1" applyProtection="0">
      <alignment horizontal="center" vertical="center" wrapText="1"/>
    </xf>
    <xf fontId="17" fillId="0" borderId="18" numFmtId="0" xfId="0" applyFont="1" applyBorder="1" applyAlignment="1" applyProtection="0">
      <alignment horizontal="center" vertical="center" wrapText="1"/>
    </xf>
    <xf fontId="17" fillId="12" borderId="22" numFmtId="0" xfId="0" applyFont="1" applyFill="1" applyBorder="1" applyAlignment="1" applyProtection="0">
      <alignment horizontal="center" vertical="center" wrapText="1"/>
    </xf>
    <xf fontId="17" fillId="12" borderId="33" numFmtId="0" xfId="0" applyFont="1" applyFill="1" applyBorder="1" applyAlignment="1" applyProtection="0">
      <alignment horizontal="center" vertical="center" wrapText="1"/>
    </xf>
    <xf fontId="16" fillId="12" borderId="34" numFmtId="0" xfId="0" applyFont="1" applyFill="1" applyBorder="1" applyAlignment="1" applyProtection="0">
      <alignment horizontal="center" vertical="center" wrapText="1"/>
    </xf>
    <xf fontId="17" fillId="0" borderId="29" numFmtId="0" xfId="0" applyFont="1" applyBorder="1" applyAlignment="1" applyProtection="0">
      <alignment horizontal="center" vertical="center" wrapText="1"/>
    </xf>
    <xf fontId="17" fillId="0" borderId="30" numFmtId="2" xfId="0" applyNumberFormat="1" applyFont="1" applyBorder="1" applyAlignment="1" applyProtection="0">
      <alignment horizontal="center" vertical="center" wrapText="1"/>
    </xf>
    <xf fontId="16" fillId="13" borderId="31" numFmtId="0" xfId="0" applyFont="1" applyFill="1" applyBorder="1" applyAlignment="1" applyProtection="0">
      <alignment horizontal="center" vertical="center" wrapText="1"/>
    </xf>
    <xf fontId="17" fillId="0" borderId="17" numFmtId="0" xfId="0" applyFont="1" applyBorder="1" applyAlignment="1" applyProtection="0">
      <alignment horizontal="center" vertical="center" wrapText="1"/>
    </xf>
    <xf fontId="16" fillId="10" borderId="35" numFmtId="0" xfId="0" applyFont="1" applyFill="1" applyBorder="1" applyAlignment="1" applyProtection="0">
      <alignment horizontal="center" vertical="center" wrapText="1"/>
    </xf>
    <xf fontId="16" fillId="10" borderId="32" numFmtId="0" xfId="0" applyFont="1" applyFill="1" applyBorder="1" applyAlignment="1" applyProtection="0">
      <alignment horizontal="center" vertical="center" wrapText="1"/>
    </xf>
    <xf fontId="16" fillId="10" borderId="36" numFmtId="0" xfId="0" applyFont="1" applyFill="1" applyBorder="1" applyAlignment="1" applyProtection="0">
      <alignment horizontal="center" vertical="center" wrapText="1"/>
    </xf>
    <xf fontId="17" fillId="0" borderId="37" numFmtId="0" xfId="0" applyFont="1" applyBorder="1" applyAlignment="1" applyProtection="0">
      <alignment horizontal="center" vertical="center" wrapText="1"/>
      <protection locked="0"/>
    </xf>
    <xf fontId="17" fillId="0" borderId="38" numFmtId="0" xfId="0" applyFont="1" applyBorder="1" applyAlignment="1" applyProtection="0">
      <alignment horizontal="center" vertical="center" wrapText="1"/>
      <protection locked="0"/>
    </xf>
    <xf fontId="17" fillId="0" borderId="39" numFmtId="0" xfId="0" applyFont="1" applyBorder="1" applyAlignment="1" applyProtection="0">
      <alignment horizontal="center" vertical="center" wrapText="1"/>
      <protection locked="0"/>
    </xf>
    <xf fontId="17" fillId="0" borderId="40" numFmtId="0" xfId="0" applyFont="1" applyBorder="1" applyAlignment="1" applyProtection="0">
      <alignment horizontal="center" vertical="center" wrapText="1"/>
      <protection locked="0"/>
    </xf>
    <xf fontId="17" fillId="0" borderId="41" numFmtId="0" xfId="0" applyFont="1" applyBorder="1" applyAlignment="1" applyProtection="0">
      <alignment horizontal="center" vertical="center" wrapText="1"/>
      <protection locked="0"/>
    </xf>
    <xf fontId="17" fillId="0" borderId="42" numFmtId="0" xfId="0" applyFont="1" applyBorder="1" applyAlignment="1" applyProtection="0">
      <alignment horizontal="center" vertical="center" wrapText="1"/>
      <protection locked="0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" xfId="6"/>
    <cellStyle name="ExtConditionalStyle_2" xfId="7"/>
    <cellStyle name="ExtConditionalStyle_3" xfId="8"/>
    <cellStyle name="ExtConditionalStyle_4" xfId="9"/>
    <cellStyle name="Neutral" xfId="10" builtinId="28"/>
    <cellStyle name="Bad" xfId="11" builtinId="27"/>
    <cellStyle name="Output" xfId="1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Plots!$C$1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Plots!$C$2:$C$20</c:f>
            </c:numRef>
          </c:val>
          <c:smooth val="0"/>
        </c:ser>
        <c:ser>
          <c:idx val="1"/>
          <c:order val="1"/>
          <c:tx>
            <c:strRef>
              <c:f>Plots!$D$1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Plots!$D$2:$D$20</c:f>
            </c:numRef>
          </c:val>
          <c:smooth val="0"/>
        </c:ser>
        <c:ser>
          <c:idx val="2"/>
          <c:order val="2"/>
          <c:tx>
            <c:strRef>
              <c:f>Plots!$E$1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3"/>
              </a:solidFill>
              <a:ln w="9525">
                <a:solidFill>
                  <a:schemeClr val="accent3"/>
                </a:solidFill>
              </a:ln>
            </c:spPr>
          </c:marker>
          <c:val>
            <c:numRef>
              <c:f>Plots!$E$2:$E$20</c:f>
            </c:numRef>
          </c:val>
          <c:smooth val="0"/>
        </c:ser>
        <c:ser>
          <c:idx val="3"/>
          <c:order val="3"/>
          <c:tx>
            <c:strRef>
              <c:f>Plots!$F$1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4"/>
              </a:solidFill>
              <a:ln w="9525">
                <a:solidFill>
                  <a:schemeClr val="accent4"/>
                </a:solidFill>
              </a:ln>
            </c:spPr>
          </c:marker>
          <c:val>
            <c:numRef>
              <c:f>Plots!$F$2:$F$20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3"/>
        <c:axId val="511722064"/>
      </c:lineChart>
      <c:catAx>
        <c:axId val="51172206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4"/>
        <c:crosses val="autoZero"/>
        <c:crossesAt val="15.000000"/>
        <c:auto val="1"/>
        <c:lblAlgn val="ctr"/>
        <c:lblOffset val="100"/>
        <c:tickMarkSkip val="1"/>
        <c:noMultiLvlLbl val="0"/>
      </c:catAx>
      <c:valAx>
        <c:axId val="511722064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 val="0.000000"/>
          <c:y val="0.00312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21164"/>
      <a:ext cx="5058829" cy="302683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Time-Reading</a:t>
            </a:r>
            <a:endParaRPr/>
          </a:p>
        </c:rich>
      </c:tx>
      <c:layout>
        <c:manualLayout>
          <c:x val="0.006270"/>
          <c:y val="0.010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Plots!$G$1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  <a:miter/>
              </a:ln>
            </c:spPr>
          </c:marker>
          <c:val>
            <c:numRef>
              <c:f>Plots!$G$2:$G$20</c:f>
            </c:numRef>
          </c:val>
          <c:smooth val="0"/>
        </c:ser>
        <c:ser>
          <c:idx val="1"/>
          <c:order val="1"/>
          <c:tx>
            <c:strRef>
              <c:f>Plots!$H$1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  <a:miter/>
              </a:ln>
            </c:spPr>
          </c:marker>
          <c:val>
            <c:numRef>
              <c:f>Plots!$H$2:$H$20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55"/>
        <c:axId val="511722056"/>
      </c:lineChart>
      <c:catAx>
        <c:axId val="511722055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6"/>
        <c:crosses val="autoZero"/>
        <c:auto val="1"/>
        <c:lblAlgn val="ctr"/>
        <c:lblOffset val="100"/>
        <c:noMultiLvlLbl val="0"/>
      </c:catAx>
      <c:valAx>
        <c:axId val="5117220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  <a:round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3047998"/>
      <a:ext cx="5058829" cy="27082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Time-Listening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Plots!$I$1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Plots!$I$2:$I$20</c:f>
            </c:numRef>
          </c:val>
          <c:smooth val="0"/>
        </c:ser>
        <c:ser>
          <c:idx val="1"/>
          <c:order val="1"/>
          <c:tx>
            <c:strRef>
              <c:f>Plots!$J$1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Plots!$J$2:$J$20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61"/>
        <c:axId val="511722062"/>
      </c:lineChart>
      <c:catAx>
        <c:axId val="511722061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2"/>
        <c:crosses val="autoZero"/>
        <c:auto val="1"/>
        <c:lblAlgn val="ctr"/>
        <c:lblOffset val="100"/>
        <c:noMultiLvlLbl val="0"/>
      </c:catAx>
      <c:valAx>
        <c:axId val="51172206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387165" y="5756273"/>
      <a:ext cx="5058829" cy="2707216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Simple Average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Plots!$A$1</c:f>
              <c:strCache>
                <c:ptCount val="1"/>
                <c:pt idx="0">
                  <c:v>Mean-R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Plots!$A$2:$A$20</c:f>
              <c:numCache>
                <c:formatCode>0.00</c:formatCode>
                <c:ptCount val="19"/>
                <c:pt idx="0">
                  <c:v>18.666666666666668</c:v>
                </c:pt>
                <c:pt idx="1">
                  <c:v>20</c:v>
                </c:pt>
                <c:pt idx="2">
                  <c:v>21.555555555555557</c:v>
                </c:pt>
                <c:pt idx="3">
                  <c:v>20.833333333333336</c:v>
                </c:pt>
                <c:pt idx="4">
                  <c:v>20.8</c:v>
                </c:pt>
                <c:pt idx="5">
                  <c:v>21</c:v>
                </c:pt>
                <c:pt idx="6">
                  <c:v>21.428571428571427</c:v>
                </c:pt>
                <c:pt idx="7">
                  <c:v>21.666666666666668</c:v>
                </c:pt>
                <c:pt idx="8">
                  <c:v>21.851851851851855</c:v>
                </c:pt>
                <c:pt idx="9">
                  <c:v>22.200000000000003</c:v>
                </c:pt>
                <c:pt idx="10">
                  <c:v>22.72727272727273</c:v>
                </c:pt>
                <c:pt idx="11">
                  <c:v>23.111111111111114</c:v>
                </c:pt>
                <c:pt idx="12">
                  <c:v>23.333333333333336</c:v>
                </c:pt>
                <c:pt idx="13">
                  <c:v>23.428571428571434</c:v>
                </c:pt>
                <c:pt idx="14">
                  <c:v>23.64444444444445</c:v>
                </c:pt>
                <c:pt idx="15">
                  <c:v>23.750000000000004</c:v>
                </c:pt>
                <c:pt idx="16">
                  <c:v>23.647058823529417</c:v>
                </c:pt>
                <c:pt idx="17">
                  <c:v>23.81481481481482</c:v>
                </c:pt>
                <c:pt idx="18">
                  <c:v>23.859649122807024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Plots!$B$1</c:f>
              <c:strCache>
                <c:ptCount val="1"/>
                <c:pt idx="0">
                  <c:v>Mean-L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val>
            <c:numRef>
              <c:f>Plots!$B$2:$B$20</c:f>
              <c:numCache>
                <c:formatCode>0.00</c:formatCode>
                <c:ptCount val="19"/>
                <c:pt idx="0">
                  <c:v>20.294117647058826</c:v>
                </c:pt>
                <c:pt idx="1">
                  <c:v>20.294117647058826</c:v>
                </c:pt>
                <c:pt idx="2">
                  <c:v>21.47058823529412</c:v>
                </c:pt>
                <c:pt idx="3">
                  <c:v>20.95588235294118</c:v>
                </c:pt>
                <c:pt idx="4">
                  <c:v>21.176470588235297</c:v>
                </c:pt>
                <c:pt idx="5">
                  <c:v>21.47058823529412</c:v>
                </c:pt>
                <c:pt idx="6">
                  <c:v>21.176470588235297</c:v>
                </c:pt>
                <c:pt idx="7">
                  <c:v>21.61764705882353</c:v>
                </c:pt>
                <c:pt idx="8">
                  <c:v>22.058823529411764</c:v>
                </c:pt>
                <c:pt idx="9">
                  <c:v>22.676470588235293</c:v>
                </c:pt>
                <c:pt idx="10">
                  <c:v>23.101604278074863</c:v>
                </c:pt>
                <c:pt idx="11">
                  <c:v>22.941176470588232</c:v>
                </c:pt>
                <c:pt idx="12">
                  <c:v>22.87330316742081</c:v>
                </c:pt>
                <c:pt idx="13">
                  <c:v>22.8781512605042</c:v>
                </c:pt>
                <c:pt idx="14">
                  <c:v>22.882352941176467</c:v>
                </c:pt>
                <c:pt idx="15">
                  <c:v>22.941176470588232</c:v>
                </c:pt>
                <c:pt idx="16">
                  <c:v>23.044982698961935</c:v>
                </c:pt>
                <c:pt idx="17">
                  <c:v>23.186274509803916</c:v>
                </c:pt>
                <c:pt idx="18">
                  <c:v>23.312693498452006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2071"/>
        <c:axId val="511722072"/>
      </c:lineChart>
      <c:catAx>
        <c:axId val="51172207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2"/>
        <c:crosses val="autoZero"/>
        <c:auto val="1"/>
        <c:lblAlgn val="ctr"/>
        <c:lblOffset val="100"/>
        <c:tickMarkSkip val="1"/>
        <c:noMultiLvlLbl val="0"/>
      </c:catAx>
      <c:valAx>
        <c:axId val="511722072"/>
        <c:scaling>
          <c:orientation val="minMax"/>
          <c:min val="15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7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2615328" y="3259665"/>
      <a:ext cx="5048249" cy="302683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  <a:miter/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12</xdr:col>
      <xdr:colOff>10581</xdr:colOff>
      <xdr:row>0</xdr:row>
      <xdr:rowOff>21164</xdr:rowOff>
    </xdr:from>
    <xdr:to>
      <xdr:col>20</xdr:col>
      <xdr:colOff>158744</xdr:colOff>
      <xdr:row>16</xdr:row>
      <xdr:rowOff>169331</xdr:rowOff>
    </xdr:to>
    <xdr:graphicFrame>
      <xdr:nvGraphicFramePr>
        <xdr:cNvPr id="159602770" name=""/>
        <xdr:cNvGraphicFramePr>
          <a:graphicFrameLocks xmlns:a="http://schemas.openxmlformats.org/drawingml/2006/main"/>
        </xdr:cNvGraphicFramePr>
      </xdr:nvGraphicFramePr>
      <xdr:xfrm>
        <a:off x="7387165" y="21164"/>
        <a:ext cx="5058829" cy="30268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10581</xdr:colOff>
      <xdr:row>16</xdr:row>
      <xdr:rowOff>169331</xdr:rowOff>
    </xdr:from>
    <xdr:to>
      <xdr:col>20</xdr:col>
      <xdr:colOff>158744</xdr:colOff>
      <xdr:row>31</xdr:row>
      <xdr:rowOff>178857</xdr:rowOff>
    </xdr:to>
    <xdr:graphicFrame>
      <xdr:nvGraphicFramePr>
        <xdr:cNvPr id="1405280306" name=""/>
        <xdr:cNvGraphicFramePr>
          <a:graphicFrameLocks xmlns:a="http://schemas.openxmlformats.org/drawingml/2006/main"/>
        </xdr:cNvGraphicFramePr>
      </xdr:nvGraphicFramePr>
      <xdr:xfrm>
        <a:off x="7387165" y="3047998"/>
        <a:ext cx="5058829" cy="27082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12</xdr:col>
      <xdr:colOff>10581</xdr:colOff>
      <xdr:row>31</xdr:row>
      <xdr:rowOff>178857</xdr:rowOff>
    </xdr:from>
    <xdr:to>
      <xdr:col>20</xdr:col>
      <xdr:colOff>158744</xdr:colOff>
      <xdr:row>47</xdr:row>
      <xdr:rowOff>7407</xdr:rowOff>
    </xdr:to>
    <xdr:graphicFrame>
      <xdr:nvGraphicFramePr>
        <xdr:cNvPr id="287821904" name=""/>
        <xdr:cNvGraphicFramePr>
          <a:graphicFrameLocks xmlns:a="http://schemas.openxmlformats.org/drawingml/2006/main"/>
        </xdr:cNvGraphicFramePr>
      </xdr:nvGraphicFramePr>
      <xdr:xfrm>
        <a:off x="7387165" y="5756273"/>
        <a:ext cx="5058829" cy="2707216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20</xdr:col>
      <xdr:colOff>328078</xdr:colOff>
      <xdr:row>18</xdr:row>
      <xdr:rowOff>21165</xdr:rowOff>
    </xdr:from>
    <xdr:to>
      <xdr:col>28</xdr:col>
      <xdr:colOff>465661</xdr:colOff>
      <xdr:row>34</xdr:row>
      <xdr:rowOff>169331</xdr:rowOff>
    </xdr:to>
    <xdr:graphicFrame>
      <xdr:nvGraphicFramePr>
        <xdr:cNvPr id="1219583727" name=""/>
        <xdr:cNvGraphicFramePr>
          <a:graphicFrameLocks xmlns:a="http://schemas.openxmlformats.org/drawingml/2006/main"/>
        </xdr:cNvGraphicFramePr>
      </xdr:nvGraphicFramePr>
      <xdr:xfrm>
        <a:off x="12615328" y="3259665"/>
        <a:ext cx="5048249" cy="302683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B36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3" style="1" width="9.1400000000000006"/>
    <col customWidth="1" min="4" max="8" style="1" width="6.7109375"/>
    <col customWidth="1" min="9" max="10" style="1" width="7.7109375"/>
    <col customWidth="1" min="11" max="12" style="1" width="8.7109375"/>
    <col customWidth="1" min="13" max="31" style="1" width="3.7109375"/>
    <col customWidth="0" min="32" max="1024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5</v>
      </c>
      <c r="M1" s="10" t="s">
        <v>6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ht="14.25">
      <c r="A2" s="1"/>
      <c r="B2" s="12"/>
      <c r="C2" s="13"/>
      <c r="D2" s="14" t="s">
        <v>7</v>
      </c>
      <c r="E2" s="14" t="s">
        <v>7</v>
      </c>
      <c r="F2" s="14" t="s">
        <v>7</v>
      </c>
      <c r="G2" s="15" t="s">
        <v>7</v>
      </c>
      <c r="H2" s="6"/>
      <c r="I2" s="1"/>
      <c r="J2" s="16" t="s">
        <v>8</v>
      </c>
      <c r="K2" s="1">
        <v>0.29999999999999999</v>
      </c>
      <c r="L2" s="17">
        <v>0.29999999999999999</v>
      </c>
      <c r="M2" s="10" t="s">
        <v>9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ht="14.25">
      <c r="A3" s="1"/>
      <c r="B3" s="6"/>
      <c r="C3" s="6"/>
      <c r="D3" s="6"/>
      <c r="E3" s="6"/>
      <c r="F3" s="6"/>
      <c r="G3" s="6"/>
      <c r="H3" s="6"/>
      <c r="I3" s="1"/>
      <c r="J3" s="16" t="s">
        <v>10</v>
      </c>
      <c r="K3" s="1">
        <v>0.29999999999999999</v>
      </c>
      <c r="L3" s="17">
        <v>0.29999999999999999</v>
      </c>
      <c r="M3" s="1">
        <f>SUM(M4:W4)</f>
        <v>13.9916</v>
      </c>
      <c r="X3" s="1">
        <f>SUM(X4:AE4)</f>
        <v>16.993199999999998</v>
      </c>
    </row>
    <row r="4" ht="14.25">
      <c r="J4" s="18" t="s">
        <v>11</v>
      </c>
      <c r="K4" s="19">
        <v>0.5</v>
      </c>
      <c r="L4" s="20">
        <v>0.5</v>
      </c>
      <c r="M4" s="1">
        <f>14*Reading!AK11</f>
        <v>4.6508000000000003</v>
      </c>
      <c r="N4" s="1">
        <f>14*Reading!AK12</f>
        <v>0.028000000000000001</v>
      </c>
      <c r="O4" s="1">
        <f>14*Reading!AK13</f>
        <v>0.51100000000000001</v>
      </c>
      <c r="P4" s="1">
        <f>14*Reading!AK14</f>
        <v>1.0262</v>
      </c>
      <c r="Q4" s="1">
        <f>14*Reading!AK15</f>
        <v>1.1620000000000001</v>
      </c>
      <c r="R4" s="1">
        <f>14*Reading!AK16</f>
        <v>0.1022</v>
      </c>
      <c r="S4" s="1">
        <f>14*Reading!AK17</f>
        <v>0.97860000000000003</v>
      </c>
      <c r="T4" s="1">
        <f>14*Reading!AK18</f>
        <v>0.1022</v>
      </c>
      <c r="U4" s="1">
        <f>14*Reading!AK19</f>
        <v>0.96460000000000001</v>
      </c>
      <c r="V4" s="1">
        <f>14*Reading!AK20</f>
        <v>0.77279999999999993</v>
      </c>
      <c r="W4" s="1">
        <f>14*Reading!AK21</f>
        <v>3.6931999999999996</v>
      </c>
      <c r="X4" s="1">
        <f>17*Listening!AI8</f>
        <v>0.095200000000000007</v>
      </c>
      <c r="Y4" s="1">
        <f>17*Listening!AI9</f>
        <v>9.5012999999999987</v>
      </c>
      <c r="Z4" s="1">
        <f>17*Listening!AI10</f>
        <v>2.0569999999999999</v>
      </c>
      <c r="AA4" s="1">
        <f>17*Listening!AI11</f>
        <v>0.76670000000000005</v>
      </c>
      <c r="AB4" s="1">
        <f>17*Listening!AI12</f>
        <v>2.1471</v>
      </c>
      <c r="AC4" s="1">
        <f>17*Listening!AI13</f>
        <v>0.074800000000000005</v>
      </c>
      <c r="AD4" s="1">
        <f>17*Listening!AI14</f>
        <v>1.4943</v>
      </c>
      <c r="AE4" s="1">
        <f>17*Listening!AI15</f>
        <v>0.85680000000000001</v>
      </c>
    </row>
    <row r="5" ht="14.25">
      <c r="A5" s="21" t="s">
        <v>12</v>
      </c>
      <c r="B5" s="21" t="s">
        <v>13</v>
      </c>
      <c r="C5" s="21" t="s">
        <v>14</v>
      </c>
      <c r="D5" s="22" t="s">
        <v>15</v>
      </c>
      <c r="E5" s="22"/>
      <c r="F5" s="22"/>
      <c r="G5" s="22" t="s">
        <v>16</v>
      </c>
      <c r="H5" s="22"/>
      <c r="I5" s="2" t="s">
        <v>17</v>
      </c>
      <c r="J5" s="23"/>
      <c r="K5" s="23" t="s">
        <v>18</v>
      </c>
      <c r="L5" s="23"/>
      <c r="M5" s="24" t="s">
        <v>19</v>
      </c>
      <c r="N5" s="25"/>
      <c r="O5" s="25"/>
      <c r="P5" s="25"/>
      <c r="Q5" s="25"/>
      <c r="R5" s="25"/>
      <c r="S5" s="25"/>
      <c r="T5" s="25"/>
      <c r="U5" s="25"/>
      <c r="V5" s="25"/>
      <c r="W5" s="26"/>
      <c r="X5" s="24" t="s">
        <v>20</v>
      </c>
      <c r="Y5" s="25"/>
      <c r="Z5" s="25"/>
      <c r="AA5" s="25"/>
      <c r="AB5" s="25"/>
      <c r="AC5" s="25"/>
      <c r="AD5" s="25"/>
      <c r="AE5" s="26"/>
      <c r="AF5" s="2" t="s">
        <v>21</v>
      </c>
      <c r="AG5" s="27"/>
      <c r="AH5" s="24"/>
      <c r="AI5" s="25" t="s">
        <v>22</v>
      </c>
      <c r="AJ5" s="26" t="s">
        <v>23</v>
      </c>
    </row>
    <row r="6" ht="14.25">
      <c r="A6" s="21"/>
      <c r="B6" s="21"/>
      <c r="C6" s="21"/>
      <c r="D6" s="12" t="s">
        <v>24</v>
      </c>
      <c r="E6" s="13" t="s">
        <v>25</v>
      </c>
      <c r="F6" s="28" t="s">
        <v>26</v>
      </c>
      <c r="G6" s="12" t="s">
        <v>27</v>
      </c>
      <c r="H6" s="28" t="s">
        <v>28</v>
      </c>
      <c r="I6" s="12" t="s">
        <v>15</v>
      </c>
      <c r="J6" s="28" t="s">
        <v>16</v>
      </c>
      <c r="K6" s="13" t="s">
        <v>15</v>
      </c>
      <c r="L6" s="28" t="s">
        <v>16</v>
      </c>
      <c r="M6" s="16">
        <v>1</v>
      </c>
      <c r="N6" s="1">
        <v>2</v>
      </c>
      <c r="O6" s="1">
        <v>3</v>
      </c>
      <c r="P6" s="1">
        <v>4</v>
      </c>
      <c r="Q6" s="1">
        <v>5</v>
      </c>
      <c r="R6" s="1">
        <v>6</v>
      </c>
      <c r="S6" s="1">
        <v>7</v>
      </c>
      <c r="T6" s="1">
        <v>8</v>
      </c>
      <c r="U6" s="1">
        <v>9</v>
      </c>
      <c r="V6" s="1">
        <v>10</v>
      </c>
      <c r="W6" s="17">
        <v>11</v>
      </c>
      <c r="X6" s="16">
        <v>1</v>
      </c>
      <c r="Y6" s="1">
        <v>2</v>
      </c>
      <c r="Z6" s="1">
        <v>3</v>
      </c>
      <c r="AA6" s="1">
        <v>4</v>
      </c>
      <c r="AB6" s="1">
        <v>5</v>
      </c>
      <c r="AC6" s="1">
        <v>6</v>
      </c>
      <c r="AD6" s="1">
        <v>7</v>
      </c>
      <c r="AE6" s="17">
        <v>8</v>
      </c>
      <c r="AF6" s="12" t="s">
        <v>15</v>
      </c>
      <c r="AG6" s="28" t="s">
        <v>16</v>
      </c>
      <c r="AH6" s="16" t="s">
        <v>29</v>
      </c>
      <c r="AI6" s="1">
        <v>22</v>
      </c>
      <c r="AJ6" s="17">
        <v>19</v>
      </c>
    </row>
    <row r="7" ht="16.5">
      <c r="A7" s="21">
        <v>1</v>
      </c>
      <c r="B7" s="29">
        <f ca="1">INDIRECT("Reading!A"&amp;3*ROW()-18)</f>
        <v>45409.375</v>
      </c>
      <c r="C7" s="30" t="str">
        <f ca="1">INDIRECT("Reading!B"&amp;3*ROW()-18)</f>
        <v>T25</v>
      </c>
      <c r="D7" s="31">
        <f t="shared" ref="D7:D46" ca="1" si="0">IF(MOD(ROW(),2)=1,INDIRECT("Reading!AF"&amp;3*ROW()-18),INDIRECT("Reading!AH"&amp;3*ROW()-21))</f>
        <v>0.66666666666666663</v>
      </c>
      <c r="E7" s="32">
        <f t="shared" ref="E7:E46" ca="1" si="1">IF(MOD(ROW(),2)=1,INDIRECT("Reading!AF"&amp;3*ROW()-16),INDIRECT("Reading!AH"&amp;3*ROW()-19))</f>
        <v>0.53333333333333333</v>
      </c>
      <c r="F7" s="33">
        <f t="shared" ref="F7:F46" ca="1" si="2">IF(MOD(ROW(),2)=1,INDIRECT("Reading!AF"&amp;3*ROW()-14),INDIRECT("Reading!AH"&amp;3*ROW()-17))</f>
        <v>0.66666666666666663</v>
      </c>
      <c r="G7" s="31">
        <f t="shared" ref="G7:G46" ca="1" si="3">IF(MOD(ROW(),2)=1,INDIRECT("Listening!AF"&amp;2*ROW()-11),INDIRECT("Listening!U"&amp;2*ROW()-13))</f>
        <v>0.52941176470588236</v>
      </c>
      <c r="H7" s="34">
        <f t="shared" ref="H7:H46" ca="1" si="4">IF(MOD(ROW(),2)=1,INDIRECT("Listening!AF"&amp;2*ROW()-9),INDIRECT("Listening!U"&amp;2*ROW()-11))</f>
        <v>0.82352941176470584</v>
      </c>
      <c r="I7" s="35">
        <f>AVERAGE(D7:F7)*30</f>
        <v>18.666666666666668</v>
      </c>
      <c r="J7" s="36">
        <f>AVERAGE(G7:H7)*30</f>
        <v>20.294117647058826</v>
      </c>
      <c r="K7" s="37">
        <f t="shared" ref="K7:K8" si="5">I7</f>
        <v>18.666666666666668</v>
      </c>
      <c r="L7" s="38">
        <f t="shared" ref="L7:L8" si="6">J7</f>
        <v>20.294117647058826</v>
      </c>
      <c r="M7" s="39">
        <f ca="1">OFFSET(INDIRECT("Reading!"&amp;ADDRESS(3*ROW()-18,COLUMN())),0,8)</f>
        <v>5</v>
      </c>
      <c r="N7" s="40">
        <f ca="1">OFFSET(INDIRECT("Reading!"&amp;ADDRESS(3*ROW()-18,COLUMN())),0,8)</f>
        <v>0</v>
      </c>
      <c r="O7" s="40">
        <f ca="1">OFFSET(INDIRECT("Reading!"&amp;ADDRESS(3*ROW()-18,COLUMN())),0,8)</f>
        <v>2</v>
      </c>
      <c r="P7" s="40">
        <f ca="1">OFFSET(INDIRECT("Reading!"&amp;ADDRESS(3*ROW()-18,COLUMN())),0,8)</f>
        <v>2</v>
      </c>
      <c r="Q7" s="40">
        <f ca="1">OFFSET(INDIRECT("Reading!"&amp;ADDRESS(3*ROW()-18,COLUMN())),0,8)</f>
        <v>2</v>
      </c>
      <c r="R7" s="40">
        <f ca="1">OFFSET(INDIRECT("Reading!"&amp;ADDRESS(3*ROW()-18,COLUMN())),0,8)</f>
        <v>0</v>
      </c>
      <c r="S7" s="40">
        <f ca="1">OFFSET(INDIRECT("Reading!"&amp;ADDRESS(3*ROW()-18,COLUMN())),0,8)</f>
        <v>3</v>
      </c>
      <c r="T7" s="40">
        <f ca="1">OFFSET(INDIRECT("Reading!"&amp;ADDRESS(3*ROW()-18,COLUMN())),0,8)</f>
        <v>0</v>
      </c>
      <c r="U7" s="40">
        <f ca="1">OFFSET(INDIRECT("Reading!"&amp;ADDRESS(3*ROW()-18,COLUMN())),0,8)</f>
        <v>0</v>
      </c>
      <c r="V7" s="40">
        <f ca="1">OFFSET(INDIRECT("Reading!"&amp;ADDRESS(3*ROW()-18,COLUMN())),0,8)</f>
        <v>2</v>
      </c>
      <c r="W7" s="41">
        <f ca="1">OFFSET(INDIRECT("Reading!"&amp;ADDRESS(3*ROW()-18,COLUMN())),0,8)</f>
        <v>0</v>
      </c>
      <c r="X7" s="40">
        <f ca="1">OFFSET(INDIRECT("Listening!"&amp;ADDRESS(2*ROW()-11,COLUMN())),0,0)</f>
        <v>0</v>
      </c>
      <c r="Y7" s="40">
        <f ca="1">OFFSET(INDIRECT("Listening!"&amp;ADDRESS(2*ROW()-11,COLUMN())),0,0)</f>
        <v>7</v>
      </c>
      <c r="Z7" s="40">
        <f ca="1">OFFSET(INDIRECT("Listening!"&amp;ADDRESS(2*ROW()-11,COLUMN())),0,0)</f>
        <v>0</v>
      </c>
      <c r="AA7" s="40">
        <f ca="1">OFFSET(INDIRECT("Listening!"&amp;ADDRESS(2*ROW()-11,COLUMN())),0,0)</f>
        <v>0</v>
      </c>
      <c r="AB7" s="40">
        <f ca="1">OFFSET(INDIRECT("Listening!"&amp;ADDRESS(2*ROW()-11,COLUMN())),0,0)</f>
        <v>3</v>
      </c>
      <c r="AC7" s="40">
        <f ca="1">OFFSET(INDIRECT("Listening!"&amp;ADDRESS(2*ROW()-11,COLUMN())),0,0)</f>
        <v>0</v>
      </c>
      <c r="AD7" s="40">
        <f ca="1">OFFSET(INDIRECT("Listening!"&amp;ADDRESS(2*ROW()-11,COLUMN())),0,0)</f>
        <v>0</v>
      </c>
      <c r="AE7" s="41">
        <f ca="1">OFFSET(INDIRECT("Listening!"&amp;ADDRESS(2*ROW()-11,COLUMN())),0,0)</f>
        <v>1</v>
      </c>
      <c r="AF7" s="35">
        <f ca="1">AVERAGE(_xlfn._xlws.FILTER(INDIRECT("I7:I"&amp;ROW()),MOD(ROW(INDIRECT("I7:I"&amp;ROW())),2)=1))</f>
        <v>18.666666666666668</v>
      </c>
      <c r="AG7" s="35">
        <f ca="1">AVERAGE(_xlfn._xlws.FILTER(INDIRECT("J7:J"&amp;ROW()),MOD(ROW(INDIRECT("J7:J"&amp;ROW())),2)=1))</f>
        <v>20.294117647058826</v>
      </c>
      <c r="AH7" s="16" t="s">
        <v>30</v>
      </c>
      <c r="AI7" s="1">
        <v>25</v>
      </c>
      <c r="AJ7" s="17">
        <v>19</v>
      </c>
    </row>
    <row r="8" ht="16.5">
      <c r="A8" s="21"/>
      <c r="B8" s="42"/>
      <c r="C8" s="43"/>
      <c r="D8" s="44">
        <f t="shared" ca="1" si="0"/>
        <v>31.803333333333335</v>
      </c>
      <c r="E8" s="45">
        <f t="shared" ca="1" si="1"/>
        <v>31.696666666666665</v>
      </c>
      <c r="F8" s="46">
        <f t="shared" ca="1" si="2"/>
        <v>33.066666666666663</v>
      </c>
      <c r="G8" s="45">
        <f t="shared" ca="1" si="3"/>
        <v>11.866666666666667</v>
      </c>
      <c r="H8" s="46">
        <f t="shared" ca="1" si="4"/>
        <v>12.466666666666667</v>
      </c>
      <c r="I8" s="47">
        <f>SUM(D8:F8)</f>
        <v>96.566666666666663</v>
      </c>
      <c r="J8" s="48">
        <f>SUM(G8:H8)</f>
        <v>24.333333333333336</v>
      </c>
      <c r="K8" s="49">
        <f t="shared" si="5"/>
        <v>96.566666666666663</v>
      </c>
      <c r="L8" s="49">
        <f t="shared" si="6"/>
        <v>24.333333333333336</v>
      </c>
      <c r="M8" s="50">
        <f ca="1">OFFSET(INDIRECT("Reading!"&amp;ADDRESS(3*ROW()-21,COLUMN())),0,8)</f>
        <v>5</v>
      </c>
      <c r="N8" s="51">
        <f ca="1">OFFSET(INDIRECT("Reading!"&amp;ADDRESS(3*ROW()-21,COLUMN())),0,8)</f>
        <v>0</v>
      </c>
      <c r="O8" s="51">
        <f ca="1">OFFSET(INDIRECT("Reading!"&amp;ADDRESS(3*ROW()-21,COLUMN())),0,8)</f>
        <v>2</v>
      </c>
      <c r="P8" s="51">
        <f ca="1">OFFSET(INDIRECT("Reading!"&amp;ADDRESS(3*ROW()-21,COLUMN())),0,8)</f>
        <v>2</v>
      </c>
      <c r="Q8" s="51">
        <f ca="1">OFFSET(INDIRECT("Reading!"&amp;ADDRESS(3*ROW()-21,COLUMN())),0,8)</f>
        <v>2</v>
      </c>
      <c r="R8" s="51">
        <f ca="1">OFFSET(INDIRECT("Reading!"&amp;ADDRESS(3*ROW()-21,COLUMN())),0,8)</f>
        <v>0</v>
      </c>
      <c r="S8" s="51">
        <f ca="1">OFFSET(INDIRECT("Reading!"&amp;ADDRESS(3*ROW()-21,COLUMN())),0,8)</f>
        <v>3</v>
      </c>
      <c r="T8" s="51">
        <f ca="1">OFFSET(INDIRECT("Reading!"&amp;ADDRESS(3*ROW()-21,COLUMN())),0,8)</f>
        <v>0</v>
      </c>
      <c r="U8" s="51">
        <f ca="1">OFFSET(INDIRECT("Reading!"&amp;ADDRESS(3*ROW()-21,COLUMN())),0,8)</f>
        <v>0</v>
      </c>
      <c r="V8" s="51">
        <f ca="1">OFFSET(INDIRECT("Reading!"&amp;ADDRESS(3*ROW()-21,COLUMN())),0,8)</f>
        <v>2</v>
      </c>
      <c r="W8" s="52">
        <f ca="1">OFFSET(INDIRECT("Reading!"&amp;ADDRESS(3*ROW()-21,COLUMN())),0,8)</f>
        <v>0</v>
      </c>
      <c r="X8" s="53">
        <f ca="1">OFFSET(INDIRECT("Listening!"&amp;ADDRESS(2*ROW()-13,COLUMN())),0,0)</f>
        <v>0</v>
      </c>
      <c r="Y8" s="53">
        <f ca="1">OFFSET(INDIRECT("Listening!"&amp;ADDRESS(2*ROW()-13,COLUMN())),0,0)</f>
        <v>7</v>
      </c>
      <c r="Z8" s="53">
        <f ca="1">OFFSET(INDIRECT("Listening!"&amp;ADDRESS(2*ROW()-13,COLUMN())),0,0)</f>
        <v>0</v>
      </c>
      <c r="AA8" s="53">
        <f ca="1">OFFSET(INDIRECT("Listening!"&amp;ADDRESS(2*ROW()-13,COLUMN())),0,0)</f>
        <v>0</v>
      </c>
      <c r="AB8" s="53">
        <f ca="1">OFFSET(INDIRECT("Listening!"&amp;ADDRESS(2*ROW()-13,COLUMN())),0,0)</f>
        <v>3</v>
      </c>
      <c r="AC8" s="53">
        <f ca="1">OFFSET(INDIRECT("Listening!"&amp;ADDRESS(2*ROW()-13,COLUMN())),0,0)</f>
        <v>0</v>
      </c>
      <c r="AD8" s="53">
        <f ca="1">OFFSET(INDIRECT("Listening!"&amp;ADDRESS(2*ROW()-13,COLUMN())),0,0)</f>
        <v>0</v>
      </c>
      <c r="AE8" s="54">
        <f ca="1">OFFSET(INDIRECT("Listening!"&amp;ADDRESS(2*ROW()-13,COLUMN())),0,0)</f>
        <v>1</v>
      </c>
      <c r="AF8" s="47">
        <f ca="1">AVERAGE(_xlfn._xlws.FILTER(INDIRECT("I8:I"&amp;ROW()),MOD(ROW(INDIRECT("I8:I"&amp;ROW())),2)=0))</f>
        <v>96.566666666666663</v>
      </c>
      <c r="AG8" s="47">
        <f ca="1">AVERAGE(_xlfn._xlws.FILTER(INDIRECT("J8:J"&amp;ROW()),MOD(ROW(INDIRECT("J8:J"&amp;ROW())),2)=0))</f>
        <v>24.333333333333336</v>
      </c>
      <c r="AH8" s="16" t="s">
        <v>31</v>
      </c>
      <c r="AI8" s="1">
        <v>18</v>
      </c>
      <c r="AJ8" s="17">
        <v>27</v>
      </c>
    </row>
    <row r="9" ht="16.5">
      <c r="A9" s="21">
        <v>2</v>
      </c>
      <c r="B9" s="29">
        <f ca="1">INDIRECT("Reading!A"&amp;3*ROW()-18)</f>
        <v>45412.375</v>
      </c>
      <c r="C9" s="30" t="str">
        <f ca="1">INDIRECT("Reading!B"&amp;3*ROW()-18)</f>
        <v>T20</v>
      </c>
      <c r="D9" s="31">
        <f t="shared" ca="1" si="0"/>
        <v>0.53333333333333333</v>
      </c>
      <c r="E9" s="32">
        <f t="shared" ca="1" si="1"/>
        <v>0.66666666666666663</v>
      </c>
      <c r="F9" s="33">
        <f t="shared" ca="1" si="2"/>
        <v>0.93333333333333335</v>
      </c>
      <c r="G9" s="31">
        <f t="shared" ca="1" si="3"/>
        <v>0.70588235294117652</v>
      </c>
      <c r="H9" s="34">
        <f t="shared" ca="1" si="4"/>
        <v>0.6470588235294118</v>
      </c>
      <c r="I9" s="35">
        <f>AVERAGE(D9:F9)*30</f>
        <v>21.333333333333336</v>
      </c>
      <c r="J9" s="36">
        <f>AVERAGE(G9:H9)*30</f>
        <v>20.294117647058826</v>
      </c>
      <c r="K9" s="37">
        <f ca="1">INDIRECT("K"&amp;2)*INDIRECT("I"&amp;ROW())+(1-INDIRECT("K"&amp;2))*INDIRECT("k"&amp;ROW()-2)</f>
        <v>19.466666666666669</v>
      </c>
      <c r="L9" s="38">
        <f ca="1">INDIRECT("L"&amp;2)*INDIRECT("J"&amp;ROW())+(1-INDIRECT("L"&amp;2))*INDIRECT("L"&amp;ROW()-2)</f>
        <v>20.294117647058826</v>
      </c>
      <c r="M9" s="39">
        <f ca="1">INDIRECT("K4")*INDIRECT(ADDRESS(ROW()+1,COLUMN()))+(1-INDIRECT("K4"))*INDIRECT(ADDRESS(ROW()-2,COLUMN()))</f>
        <v>5.5</v>
      </c>
      <c r="N9" s="40">
        <f ca="1">INDIRECT("K4")*INDIRECT(ADDRESS(ROW()+1,COLUMN()))+(1-INDIRECT("K4"))*INDIRECT(ADDRESS(ROW()-2,COLUMN()))</f>
        <v>0</v>
      </c>
      <c r="O9" s="40">
        <f ca="1">INDIRECT("K4")*INDIRECT(ADDRESS(ROW()+1,COLUMN()))+(1-INDIRECT("K4"))*INDIRECT(ADDRESS(ROW()-2,COLUMN()))</f>
        <v>1</v>
      </c>
      <c r="P9" s="40">
        <f ca="1">INDIRECT("K4")*INDIRECT(ADDRESS(ROW()+1,COLUMN()))+(1-INDIRECT("K4"))*INDIRECT(ADDRESS(ROW()-2,COLUMN()))</f>
        <v>1.5</v>
      </c>
      <c r="Q9" s="40">
        <f ca="1">INDIRECT("K4")*INDIRECT(ADDRESS(ROW()+1,COLUMN()))+(1-INDIRECT("K4"))*INDIRECT(ADDRESS(ROW()-2,COLUMN()))</f>
        <v>2</v>
      </c>
      <c r="R9" s="40">
        <f ca="1">INDIRECT("K4")*INDIRECT(ADDRESS(ROW()+1,COLUMN()))+(1-INDIRECT("K4"))*INDIRECT(ADDRESS(ROW()-2,COLUMN()))</f>
        <v>0</v>
      </c>
      <c r="S9" s="40">
        <f ca="1">INDIRECT("K4")*INDIRECT(ADDRESS(ROW()+1,COLUMN()))+(1-INDIRECT("K4"))*INDIRECT(ADDRESS(ROW()-2,COLUMN()))</f>
        <v>2</v>
      </c>
      <c r="T9" s="40">
        <f ca="1">INDIRECT("K4")*INDIRECT(ADDRESS(ROW()+1,COLUMN()))+(1-INDIRECT("K4"))*INDIRECT(ADDRESS(ROW()-2,COLUMN()))</f>
        <v>0</v>
      </c>
      <c r="U9" s="40">
        <f ca="1">INDIRECT("K4")*INDIRECT(ADDRESS(ROW()+1,COLUMN()))+(1-INDIRECT("K4"))*INDIRECT(ADDRESS(ROW()-2,COLUMN()))</f>
        <v>0</v>
      </c>
      <c r="V9" s="40">
        <f ca="1">INDIRECT("K4")*INDIRECT(ADDRESS(ROW()+1,COLUMN()))+(1-INDIRECT("K4"))*INDIRECT(ADDRESS(ROW()-2,COLUMN()))</f>
        <v>1</v>
      </c>
      <c r="W9" s="41">
        <f ca="1">INDIRECT("K4")*INDIRECT(ADDRESS(ROW()+1,COLUMN()))+(1-INDIRECT("K4"))*INDIRECT(ADDRESS(ROW()-2,COLUMN()))</f>
        <v>0.5</v>
      </c>
      <c r="X9" s="55">
        <f ca="1">INDIRECT("L4")*INDIRECT(ADDRESS(ROW()+1,COLUMN()))+(1-INDIRECT("L4"))*INDIRECT(ADDRESS(ROW()-2,COLUMN()))</f>
        <v>0.5</v>
      </c>
      <c r="Y9" s="55">
        <f ca="1">INDIRECT("L4")*INDIRECT(ADDRESS(ROW()+1,COLUMN()))+(1-INDIRECT("L4"))*INDIRECT(ADDRESS(ROW()-2,COLUMN()))</f>
        <v>6.5</v>
      </c>
      <c r="Z9" s="55">
        <f ca="1">INDIRECT("L4")*INDIRECT(ADDRESS(ROW()+1,COLUMN()))+(1-INDIRECT("L4"))*INDIRECT(ADDRESS(ROW()-2,COLUMN()))</f>
        <v>0</v>
      </c>
      <c r="AA9" s="55">
        <f ca="1">INDIRECT("L4")*INDIRECT(ADDRESS(ROW()+1,COLUMN()))+(1-INDIRECT("L4"))*INDIRECT(ADDRESS(ROW()-2,COLUMN()))</f>
        <v>0.5</v>
      </c>
      <c r="AB9" s="55">
        <f ca="1">INDIRECT("L4")*INDIRECT(ADDRESS(ROW()+1,COLUMN()))+(1-INDIRECT("L4"))*INDIRECT(ADDRESS(ROW()-2,COLUMN()))</f>
        <v>2.5</v>
      </c>
      <c r="AC9" s="55">
        <f ca="1">INDIRECT("L4")*INDIRECT(ADDRESS(ROW()+1,COLUMN()))+(1-INDIRECT("L4"))*INDIRECT(ADDRESS(ROW()-2,COLUMN()))</f>
        <v>0</v>
      </c>
      <c r="AD9" s="55">
        <f ca="1">INDIRECT("L4")*INDIRECT(ADDRESS(ROW()+1,COLUMN()))+(1-INDIRECT("L4"))*INDIRECT(ADDRESS(ROW()-2,COLUMN()))</f>
        <v>0.5</v>
      </c>
      <c r="AE9" s="56">
        <f ca="1">INDIRECT("L4")*INDIRECT(ADDRESS(ROW()+1,COLUMN()))+(1-INDIRECT("L4"))*INDIRECT(ADDRESS(ROW()-2,COLUMN()))</f>
        <v>0.5</v>
      </c>
      <c r="AF9" s="35">
        <f ca="1">AVERAGE(_xlfn._xlws.FILTER(INDIRECT("I7:I"&amp;ROW()),MOD(ROW(INDIRECT("I7:I"&amp;ROW())),2)=1))</f>
        <v>20</v>
      </c>
      <c r="AG9" s="35">
        <f ca="1">AVERAGE(_xlfn._xlws.FILTER(INDIRECT("J7:J"&amp;ROW()),MOD(ROW(INDIRECT("J7:J"&amp;ROW())),2)=1))</f>
        <v>20.294117647058826</v>
      </c>
      <c r="AH9" s="18" t="s">
        <v>32</v>
      </c>
      <c r="AI9" s="19">
        <v>19</v>
      </c>
      <c r="AJ9" s="20">
        <v>18</v>
      </c>
    </row>
    <row r="10" ht="16.5">
      <c r="A10" s="21"/>
      <c r="B10" s="42"/>
      <c r="C10" s="43"/>
      <c r="D10" s="44">
        <f t="shared" ca="1" si="0"/>
        <v>31.803333333333335</v>
      </c>
      <c r="E10" s="45">
        <f t="shared" ca="1" si="1"/>
        <v>25.98</v>
      </c>
      <c r="F10" s="46">
        <f t="shared" ca="1" si="2"/>
        <v>33.066666666666663</v>
      </c>
      <c r="G10" s="45">
        <f t="shared" ca="1" si="3"/>
        <v>14.550000000000001</v>
      </c>
      <c r="H10" s="46">
        <f t="shared" ca="1" si="4"/>
        <v>12.449999999999999</v>
      </c>
      <c r="I10" s="47">
        <f>SUM(D10:F10)</f>
        <v>90.849999999999994</v>
      </c>
      <c r="J10" s="48">
        <f>SUM(G10:H10)</f>
        <v>27</v>
      </c>
      <c r="K10" s="49">
        <f ca="1">INDIRECT("K"&amp;3)*INDIRECT("I"&amp;ROW())+(1-INDIRECT("K"&amp;3))*INDIRECT("k"&amp;ROW()-2)</f>
        <v>94.851666666666659</v>
      </c>
      <c r="L10" s="49">
        <f ca="1">INDIRECT("L"&amp;3)*INDIRECT("J"&amp;ROW())+(1-INDIRECT("L"&amp;3))*INDIRECT("L"&amp;ROW()-2)</f>
        <v>25.133333333333333</v>
      </c>
      <c r="M10" s="50">
        <f ca="1">OFFSET(INDIRECT("Reading!"&amp;ADDRESS(3*ROW()-21,COLUMN())),0,8)</f>
        <v>6</v>
      </c>
      <c r="N10" s="51">
        <f ca="1">OFFSET(INDIRECT("Reading!"&amp;ADDRESS(3*ROW()-21,COLUMN())),0,8)</f>
        <v>0</v>
      </c>
      <c r="O10" s="51">
        <f ca="1">OFFSET(INDIRECT("Reading!"&amp;ADDRESS(3*ROW()-21,COLUMN())),0,8)</f>
        <v>0</v>
      </c>
      <c r="P10" s="51">
        <f ca="1">OFFSET(INDIRECT("Reading!"&amp;ADDRESS(3*ROW()-21,COLUMN())),0,8)</f>
        <v>1</v>
      </c>
      <c r="Q10" s="51">
        <f ca="1">OFFSET(INDIRECT("Reading!"&amp;ADDRESS(3*ROW()-21,COLUMN())),0,8)</f>
        <v>2</v>
      </c>
      <c r="R10" s="51">
        <f ca="1">OFFSET(INDIRECT("Reading!"&amp;ADDRESS(3*ROW()-21,COLUMN())),0,8)</f>
        <v>0</v>
      </c>
      <c r="S10" s="51">
        <f ca="1">OFFSET(INDIRECT("Reading!"&amp;ADDRESS(3*ROW()-21,COLUMN())),0,8)</f>
        <v>1</v>
      </c>
      <c r="T10" s="51">
        <f ca="1">OFFSET(INDIRECT("Reading!"&amp;ADDRESS(3*ROW()-21,COLUMN())),0,8)</f>
        <v>0</v>
      </c>
      <c r="U10" s="51">
        <f ca="1">OFFSET(INDIRECT("Reading!"&amp;ADDRESS(3*ROW()-21,COLUMN())),0,8)</f>
        <v>0</v>
      </c>
      <c r="V10" s="51">
        <f ca="1">OFFSET(INDIRECT("Reading!"&amp;ADDRESS(3*ROW()-21,COLUMN())),0,8)</f>
        <v>0</v>
      </c>
      <c r="W10" s="52">
        <f ca="1">OFFSET(INDIRECT("Reading!"&amp;ADDRESS(3*ROW()-21,COLUMN())),0,8)</f>
        <v>1</v>
      </c>
      <c r="X10" s="53">
        <f ca="1">OFFSET(INDIRECT("Listening!"&amp;ADDRESS(2*ROW()-13,COLUMN())),0,0)</f>
        <v>1</v>
      </c>
      <c r="Y10" s="53">
        <f ca="1">OFFSET(INDIRECT("Listening!"&amp;ADDRESS(2*ROW()-13,COLUMN())),0,0)</f>
        <v>6</v>
      </c>
      <c r="Z10" s="53">
        <f ca="1">OFFSET(INDIRECT("Listening!"&amp;ADDRESS(2*ROW()-13,COLUMN())),0,0)</f>
        <v>0</v>
      </c>
      <c r="AA10" s="53">
        <f ca="1">OFFSET(INDIRECT("Listening!"&amp;ADDRESS(2*ROW()-13,COLUMN())),0,0)</f>
        <v>1</v>
      </c>
      <c r="AB10" s="53">
        <f ca="1">OFFSET(INDIRECT("Listening!"&amp;ADDRESS(2*ROW()-13,COLUMN())),0,0)</f>
        <v>2</v>
      </c>
      <c r="AC10" s="53">
        <f ca="1">OFFSET(INDIRECT("Listening!"&amp;ADDRESS(2*ROW()-13,COLUMN())),0,0)</f>
        <v>0</v>
      </c>
      <c r="AD10" s="53">
        <f ca="1">OFFSET(INDIRECT("Listening!"&amp;ADDRESS(2*ROW()-13,COLUMN())),0,0)</f>
        <v>1</v>
      </c>
      <c r="AE10" s="54">
        <f ca="1">OFFSET(INDIRECT("Listening!"&amp;ADDRESS(2*ROW()-13,COLUMN())),0,0)</f>
        <v>0</v>
      </c>
      <c r="AF10" s="47">
        <f ca="1">AVERAGE(_xlfn._xlws.FILTER(INDIRECT("I8:I"&amp;ROW()),MOD(ROW(INDIRECT("I8:I"&amp;ROW())),2)=0))</f>
        <v>93.708333333333329</v>
      </c>
      <c r="AG10" s="48">
        <f ca="1">AVERAGE(_xlfn._xlws.FILTER(INDIRECT("J8:J"&amp;ROW()),MOD(ROW(INDIRECT("J8:J"&amp;ROW())),2)=0))</f>
        <v>25.666666666666668</v>
      </c>
    </row>
    <row r="11" ht="16.5">
      <c r="A11" s="21">
        <v>3</v>
      </c>
      <c r="B11" s="29">
        <f ca="1">INDIRECT("Reading!A"&amp;3*ROW()-18)</f>
        <v>45416.357638888891</v>
      </c>
      <c r="C11" s="30" t="str">
        <f ca="1">INDIRECT("Reading!B"&amp;3*ROW()-18)</f>
        <v>T21</v>
      </c>
      <c r="D11" s="31">
        <f t="shared" ca="1" si="0"/>
        <v>0.8666666666666667</v>
      </c>
      <c r="E11" s="32">
        <f t="shared" ca="1" si="1"/>
        <v>0.80000000000000004</v>
      </c>
      <c r="F11" s="33">
        <f t="shared" ca="1" si="2"/>
        <v>0.80000000000000004</v>
      </c>
      <c r="G11" s="31">
        <f t="shared" ca="1" si="3"/>
        <v>1</v>
      </c>
      <c r="H11" s="34">
        <f t="shared" ca="1" si="4"/>
        <v>0.58823529411764708</v>
      </c>
      <c r="I11" s="35">
        <f>AVERAGE(D11:F11)*30</f>
        <v>24.666666666666668</v>
      </c>
      <c r="J11" s="36">
        <f>AVERAGE(G11:H11)*30</f>
        <v>23.823529411764707</v>
      </c>
      <c r="K11" s="37">
        <f ca="1">INDIRECT("K"&amp;2)*INDIRECT("I"&amp;ROW())+(1-INDIRECT("K"&amp;2))*INDIRECT("k"&amp;ROW()-2)</f>
        <v>21.026666666666667</v>
      </c>
      <c r="L11" s="38">
        <f ca="1">INDIRECT("L"&amp;2)*INDIRECT("J"&amp;ROW())+(1-INDIRECT("L"&amp;2))*INDIRECT("L"&amp;ROW()-2)</f>
        <v>21.352941176470591</v>
      </c>
      <c r="M11" s="39">
        <f ca="1">INDIRECT("K4")*INDIRECT(ADDRESS(ROW()+1,COLUMN()))+(1-INDIRECT("K4"))*INDIRECT(ADDRESS(ROW()-2,COLUMN()))</f>
        <v>4.25</v>
      </c>
      <c r="N11" s="40">
        <f ca="1">INDIRECT("K4")*INDIRECT(ADDRESS(ROW()+1,COLUMN()))+(1-INDIRECT("K4"))*INDIRECT(ADDRESS(ROW()-2,COLUMN()))</f>
        <v>0</v>
      </c>
      <c r="O11" s="40">
        <f ca="1">INDIRECT("K4")*INDIRECT(ADDRESS(ROW()+1,COLUMN()))+(1-INDIRECT("K4"))*INDIRECT(ADDRESS(ROW()-2,COLUMN()))</f>
        <v>0.5</v>
      </c>
      <c r="P11" s="40">
        <f ca="1">INDIRECT("K4")*INDIRECT(ADDRESS(ROW()+1,COLUMN()))+(1-INDIRECT("K4"))*INDIRECT(ADDRESS(ROW()-2,COLUMN()))</f>
        <v>1.25</v>
      </c>
      <c r="Q11" s="40">
        <f ca="1">INDIRECT("K4")*INDIRECT(ADDRESS(ROW()+1,COLUMN()))+(1-INDIRECT("K4"))*INDIRECT(ADDRESS(ROW()-2,COLUMN()))</f>
        <v>1</v>
      </c>
      <c r="R11" s="40">
        <f ca="1">INDIRECT("K4")*INDIRECT(ADDRESS(ROW()+1,COLUMN()))+(1-INDIRECT("K4"))*INDIRECT(ADDRESS(ROW()-2,COLUMN()))</f>
        <v>0</v>
      </c>
      <c r="S11" s="40">
        <f ca="1">INDIRECT("K4")*INDIRECT(ADDRESS(ROW()+1,COLUMN()))+(1-INDIRECT("K4"))*INDIRECT(ADDRESS(ROW()-2,COLUMN()))</f>
        <v>2</v>
      </c>
      <c r="T11" s="40">
        <f ca="1">INDIRECT("K4")*INDIRECT(ADDRESS(ROW()+1,COLUMN()))+(1-INDIRECT("K4"))*INDIRECT(ADDRESS(ROW()-2,COLUMN()))</f>
        <v>0</v>
      </c>
      <c r="U11" s="40">
        <f ca="1">INDIRECT("K4")*INDIRECT(ADDRESS(ROW()+1,COLUMN()))+(1-INDIRECT("K4"))*INDIRECT(ADDRESS(ROW()-2,COLUMN()))</f>
        <v>0</v>
      </c>
      <c r="V11" s="40">
        <f ca="1">INDIRECT("K4")*INDIRECT(ADDRESS(ROW()+1,COLUMN()))+(1-INDIRECT("K4"))*INDIRECT(ADDRESS(ROW()-2,COLUMN()))</f>
        <v>0.5</v>
      </c>
      <c r="W11" s="41">
        <f ca="1">INDIRECT("K4")*INDIRECT(ADDRESS(ROW()+1,COLUMN()))+(1-INDIRECT("K4"))*INDIRECT(ADDRESS(ROW()-2,COLUMN()))</f>
        <v>0.75</v>
      </c>
      <c r="X11" s="55">
        <f ca="1">INDIRECT("L4")*INDIRECT(ADDRESS(ROW()+1,COLUMN()))+(1-INDIRECT("L4"))*INDIRECT(ADDRESS(ROW()-2,COLUMN()))</f>
        <v>0.25</v>
      </c>
      <c r="Y11" s="55">
        <f ca="1">INDIRECT("L4")*INDIRECT(ADDRESS(ROW()+1,COLUMN()))+(1-INDIRECT("L4"))*INDIRECT(ADDRESS(ROW()-2,COLUMN()))</f>
        <v>5.25</v>
      </c>
      <c r="Z11" s="55">
        <f ca="1">INDIRECT("L4")*INDIRECT(ADDRESS(ROW()+1,COLUMN()))+(1-INDIRECT("L4"))*INDIRECT(ADDRESS(ROW()-2,COLUMN()))</f>
        <v>0.5</v>
      </c>
      <c r="AA11" s="55">
        <f ca="1">INDIRECT("L4")*INDIRECT(ADDRESS(ROW()+1,COLUMN()))+(1-INDIRECT("L4"))*INDIRECT(ADDRESS(ROW()-2,COLUMN()))</f>
        <v>0.25</v>
      </c>
      <c r="AB11" s="55">
        <f ca="1">INDIRECT("L4")*INDIRECT(ADDRESS(ROW()+1,COLUMN()))+(1-INDIRECT("L4"))*INDIRECT(ADDRESS(ROW()-2,COLUMN()))</f>
        <v>1.25</v>
      </c>
      <c r="AC11" s="55">
        <f ca="1">INDIRECT("L4")*INDIRECT(ADDRESS(ROW()+1,COLUMN()))+(1-INDIRECT("L4"))*INDIRECT(ADDRESS(ROW()-2,COLUMN()))</f>
        <v>0</v>
      </c>
      <c r="AD11" s="55">
        <f ca="1">INDIRECT("L4")*INDIRECT(ADDRESS(ROW()+1,COLUMN()))+(1-INDIRECT("L4"))*INDIRECT(ADDRESS(ROW()-2,COLUMN()))</f>
        <v>0.75</v>
      </c>
      <c r="AE11" s="56">
        <f ca="1">INDIRECT("L4")*INDIRECT(ADDRESS(ROW()+1,COLUMN()))+(1-INDIRECT("L4"))*INDIRECT(ADDRESS(ROW()-2,COLUMN()))</f>
        <v>0.75</v>
      </c>
      <c r="AF11" s="35">
        <f ca="1">AVERAGE(_xlfn._xlws.FILTER(INDIRECT("I7:I"&amp;ROW()),MOD(ROW(INDIRECT("I7:I"&amp;ROW())),2)=1))</f>
        <v>21.555555555555557</v>
      </c>
      <c r="AG11" s="57">
        <f ca="1">AVERAGE(_xlfn._xlws.FILTER(INDIRECT("J7:J"&amp;ROW()),MOD(ROW(INDIRECT("J7:J"&amp;ROW())),2)=1))</f>
        <v>21.47058823529412</v>
      </c>
    </row>
    <row r="12" ht="16.5">
      <c r="A12" s="21"/>
      <c r="B12" s="42"/>
      <c r="C12" s="43"/>
      <c r="D12" s="44">
        <f t="shared" ca="1" si="0"/>
        <v>32.683333333333337</v>
      </c>
      <c r="E12" s="45">
        <f t="shared" ca="1" si="1"/>
        <v>33.683333333333337</v>
      </c>
      <c r="F12" s="46">
        <f t="shared" ca="1" si="2"/>
        <v>27.383333333333333</v>
      </c>
      <c r="G12" s="45">
        <f t="shared" ca="1" si="3"/>
        <v>6.9500000000000002</v>
      </c>
      <c r="H12" s="46">
        <f t="shared" ca="1" si="4"/>
        <v>9.9000000000000004</v>
      </c>
      <c r="I12" s="47">
        <f>SUM(D12:F12)</f>
        <v>93.75</v>
      </c>
      <c r="J12" s="48">
        <f>SUM(G12:H12)</f>
        <v>16.850000000000001</v>
      </c>
      <c r="K12" s="49">
        <f ca="1">INDIRECT("K"&amp;3)*INDIRECT("I"&amp;ROW())+(1-INDIRECT("K"&amp;3))*INDIRECT("k"&amp;ROW()-2)</f>
        <v>94.521166666666659</v>
      </c>
      <c r="L12" s="49">
        <f ca="1">INDIRECT("L"&amp;3)*INDIRECT("J"&amp;ROW())+(1-INDIRECT("L"&amp;3))*INDIRECT("L"&amp;ROW()-2)</f>
        <v>22.64833333333333</v>
      </c>
      <c r="M12" s="58">
        <f ca="1">OFFSET(INDIRECT("Reading!"&amp;ADDRESS(3*ROW()-21,COLUMN())),0,8)</f>
        <v>3</v>
      </c>
      <c r="N12" s="53">
        <f ca="1">OFFSET(INDIRECT("Reading!"&amp;ADDRESS(3*ROW()-21,COLUMN())),0,8)</f>
        <v>0</v>
      </c>
      <c r="O12" s="53">
        <f ca="1">OFFSET(INDIRECT("Reading!"&amp;ADDRESS(3*ROW()-21,COLUMN())),0,8)</f>
        <v>0</v>
      </c>
      <c r="P12" s="53">
        <f ca="1">OFFSET(INDIRECT("Reading!"&amp;ADDRESS(3*ROW()-21,COLUMN())),0,8)</f>
        <v>1</v>
      </c>
      <c r="Q12" s="53">
        <f ca="1">OFFSET(INDIRECT("Reading!"&amp;ADDRESS(3*ROW()-21,COLUMN())),0,8)</f>
        <v>0</v>
      </c>
      <c r="R12" s="53">
        <f ca="1">OFFSET(INDIRECT("Reading!"&amp;ADDRESS(3*ROW()-21,COLUMN())),0,8)</f>
        <v>0</v>
      </c>
      <c r="S12" s="53">
        <f ca="1">OFFSET(INDIRECT("Reading!"&amp;ADDRESS(3*ROW()-21,COLUMN())),0,8)</f>
        <v>2</v>
      </c>
      <c r="T12" s="53">
        <f ca="1">OFFSET(INDIRECT("Reading!"&amp;ADDRESS(3*ROW()-21,COLUMN())),0,8)</f>
        <v>0</v>
      </c>
      <c r="U12" s="53">
        <f ca="1">OFFSET(INDIRECT("Reading!"&amp;ADDRESS(3*ROW()-21,COLUMN())),0,8)</f>
        <v>0</v>
      </c>
      <c r="V12" s="53">
        <f ca="1">OFFSET(INDIRECT("Reading!"&amp;ADDRESS(3*ROW()-21,COLUMN())),0,8)</f>
        <v>0</v>
      </c>
      <c r="W12" s="54">
        <f ca="1">OFFSET(INDIRECT("Reading!"&amp;ADDRESS(3*ROW()-21,COLUMN())),0,8)</f>
        <v>1</v>
      </c>
      <c r="X12" s="53">
        <f ca="1">OFFSET(INDIRECT("Listening!"&amp;ADDRESS(2*ROW()-13,COLUMN())),0,0)</f>
        <v>0</v>
      </c>
      <c r="Y12" s="53">
        <f ca="1">OFFSET(INDIRECT("Listening!"&amp;ADDRESS(2*ROW()-13,COLUMN())),0,0)</f>
        <v>4</v>
      </c>
      <c r="Z12" s="53">
        <f ca="1">OFFSET(INDIRECT("Listening!"&amp;ADDRESS(2*ROW()-13,COLUMN())),0,0)</f>
        <v>1</v>
      </c>
      <c r="AA12" s="53">
        <f ca="1">OFFSET(INDIRECT("Listening!"&amp;ADDRESS(2*ROW()-13,COLUMN())),0,0)</f>
        <v>0</v>
      </c>
      <c r="AB12" s="53">
        <f ca="1">OFFSET(INDIRECT("Listening!"&amp;ADDRESS(2*ROW()-13,COLUMN())),0,0)</f>
        <v>0</v>
      </c>
      <c r="AC12" s="53">
        <f ca="1">OFFSET(INDIRECT("Listening!"&amp;ADDRESS(2*ROW()-13,COLUMN())),0,0)</f>
        <v>0</v>
      </c>
      <c r="AD12" s="53">
        <f ca="1">OFFSET(INDIRECT("Listening!"&amp;ADDRESS(2*ROW()-13,COLUMN())),0,0)</f>
        <v>1</v>
      </c>
      <c r="AE12" s="54">
        <f ca="1">OFFSET(INDIRECT("Listening!"&amp;ADDRESS(2*ROW()-13,COLUMN())),0,0)</f>
        <v>1</v>
      </c>
      <c r="AF12" s="47">
        <f ca="1">AVERAGE(_xlfn._xlws.FILTER(INDIRECT("I8:I"&amp;ROW()),MOD(ROW(INDIRECT("I8:I"&amp;ROW())),2)=0))</f>
        <v>93.722222222222214</v>
      </c>
      <c r="AG12" s="48">
        <f ca="1">AVERAGE(_xlfn._xlws.FILTER(INDIRECT("J8:J"&amp;ROW()),MOD(ROW(INDIRECT("J8:J"&amp;ROW())),2)=0))</f>
        <v>22.727777777777778</v>
      </c>
    </row>
    <row r="13" ht="16.5">
      <c r="A13" s="21">
        <v>4</v>
      </c>
      <c r="B13" s="29">
        <f ca="1">INDIRECT("Reading!A"&amp;3*ROW()-18)</f>
        <v>45418.357638888891</v>
      </c>
      <c r="C13" s="30" t="str">
        <f ca="1">INDIRECT("Reading!B"&amp;3*ROW()-18)</f>
        <v>T22</v>
      </c>
      <c r="D13" s="31">
        <f t="shared" ca="1" si="0"/>
        <v>0.59999999999999998</v>
      </c>
      <c r="E13" s="32">
        <f t="shared" ca="1" si="1"/>
        <v>0.66666666666666663</v>
      </c>
      <c r="F13" s="33">
        <f t="shared" ca="1" si="2"/>
        <v>0.59999999999999998</v>
      </c>
      <c r="G13" s="31">
        <f t="shared" ca="1" si="3"/>
        <v>0.58823529411764708</v>
      </c>
      <c r="H13" s="34">
        <f t="shared" ca="1" si="4"/>
        <v>0.70588235294117652</v>
      </c>
      <c r="I13" s="35">
        <f>AVERAGE(D13:F13)*30</f>
        <v>18.666666666666668</v>
      </c>
      <c r="J13" s="36">
        <f>AVERAGE(G13:H13)*30</f>
        <v>19.411764705882355</v>
      </c>
      <c r="K13" s="37">
        <f ca="1">INDIRECT("K"&amp;2)*INDIRECT("I"&amp;ROW())+(1-INDIRECT("K"&amp;2))*INDIRECT("k"&amp;ROW()-2)</f>
        <v>20.318666666666665</v>
      </c>
      <c r="L13" s="38">
        <f ca="1">INDIRECT("L"&amp;2)*INDIRECT("J"&amp;ROW())+(1-INDIRECT("L"&amp;2))*INDIRECT("L"&amp;ROW()-2)</f>
        <v>20.77058823529412</v>
      </c>
      <c r="M13" s="59">
        <f ca="1">INDIRECT("K4")*INDIRECT(ADDRESS(ROW()+1,COLUMN()))+(1-INDIRECT("K4"))*INDIRECT(ADDRESS(ROW()-2,COLUMN()))</f>
        <v>4.125</v>
      </c>
      <c r="N13" s="60">
        <f ca="1">INDIRECT("K4")*INDIRECT(ADDRESS(ROW()+1,COLUMN()))+(1-INDIRECT("K4"))*INDIRECT(ADDRESS(ROW()-2,COLUMN()))</f>
        <v>0</v>
      </c>
      <c r="O13" s="60">
        <f ca="1">INDIRECT("K4")*INDIRECT(ADDRESS(ROW()+1,COLUMN()))+(1-INDIRECT("K4"))*INDIRECT(ADDRESS(ROW()-2,COLUMN()))</f>
        <v>0.25</v>
      </c>
      <c r="P13" s="60">
        <f ca="1">INDIRECT("K4")*INDIRECT(ADDRESS(ROW()+1,COLUMN()))+(1-INDIRECT("K4"))*INDIRECT(ADDRESS(ROW()-2,COLUMN()))</f>
        <v>1.625</v>
      </c>
      <c r="Q13" s="60">
        <f ca="1">INDIRECT("K4")*INDIRECT(ADDRESS(ROW()+1,COLUMN()))+(1-INDIRECT("K4"))*INDIRECT(ADDRESS(ROW()-2,COLUMN()))</f>
        <v>1</v>
      </c>
      <c r="R13" s="60">
        <f ca="1">INDIRECT("K4")*INDIRECT(ADDRESS(ROW()+1,COLUMN()))+(1-INDIRECT("K4"))*INDIRECT(ADDRESS(ROW()-2,COLUMN()))</f>
        <v>0</v>
      </c>
      <c r="S13" s="60">
        <f ca="1">INDIRECT("K4")*INDIRECT(ADDRESS(ROW()+1,COLUMN()))+(1-INDIRECT("K4"))*INDIRECT(ADDRESS(ROW()-2,COLUMN()))</f>
        <v>2.5</v>
      </c>
      <c r="T13" s="60">
        <f ca="1">INDIRECT("K4")*INDIRECT(ADDRESS(ROW()+1,COLUMN()))+(1-INDIRECT("K4"))*INDIRECT(ADDRESS(ROW()-2,COLUMN()))</f>
        <v>0</v>
      </c>
      <c r="U13" s="60">
        <f ca="1">INDIRECT("K4")*INDIRECT(ADDRESS(ROW()+1,COLUMN()))+(1-INDIRECT("K4"))*INDIRECT(ADDRESS(ROW()-2,COLUMN()))</f>
        <v>0</v>
      </c>
      <c r="V13" s="60">
        <f ca="1">INDIRECT("K4")*INDIRECT(ADDRESS(ROW()+1,COLUMN()))+(1-INDIRECT("K4"))*INDIRECT(ADDRESS(ROW()-2,COLUMN()))</f>
        <v>1.25</v>
      </c>
      <c r="W13" s="61">
        <f ca="1">INDIRECT("K4")*INDIRECT(ADDRESS(ROW()+1,COLUMN()))+(1-INDIRECT("K4"))*INDIRECT(ADDRESS(ROW()-2,COLUMN()))</f>
        <v>1.375</v>
      </c>
      <c r="X13" s="55">
        <f ca="1">INDIRECT("L4")*INDIRECT(ADDRESS(ROW()+1,COLUMN()))+(1-INDIRECT("L4"))*INDIRECT(ADDRESS(ROW()-2,COLUMN()))</f>
        <v>0.125</v>
      </c>
      <c r="Y13" s="62">
        <f ca="1">INDIRECT("L4")*INDIRECT(ADDRESS(ROW()+1,COLUMN()))+(1-INDIRECT("L4"))*INDIRECT(ADDRESS(ROW()-2,COLUMN()))</f>
        <v>6.625</v>
      </c>
      <c r="Z13" s="62">
        <f ca="1">INDIRECT("L4")*INDIRECT(ADDRESS(ROW()+1,COLUMN()))+(1-INDIRECT("L4"))*INDIRECT(ADDRESS(ROW()-2,COLUMN()))</f>
        <v>0.75</v>
      </c>
      <c r="AA13" s="62">
        <f ca="1">INDIRECT("L4")*INDIRECT(ADDRESS(ROW()+1,COLUMN()))+(1-INDIRECT("L4"))*INDIRECT(ADDRESS(ROW()-2,COLUMN()))</f>
        <v>0.625</v>
      </c>
      <c r="AB13" s="62">
        <f ca="1">INDIRECT("L4")*INDIRECT(ADDRESS(ROW()+1,COLUMN()))+(1-INDIRECT("L4"))*INDIRECT(ADDRESS(ROW()-2,COLUMN()))</f>
        <v>1.125</v>
      </c>
      <c r="AC13" s="62">
        <f ca="1">INDIRECT("L4")*INDIRECT(ADDRESS(ROW()+1,COLUMN()))+(1-INDIRECT("L4"))*INDIRECT(ADDRESS(ROW()-2,COLUMN()))</f>
        <v>0</v>
      </c>
      <c r="AD13" s="62">
        <f ca="1">INDIRECT("L4")*INDIRECT(ADDRESS(ROW()+1,COLUMN()))+(1-INDIRECT("L4"))*INDIRECT(ADDRESS(ROW()-2,COLUMN()))</f>
        <v>0.375</v>
      </c>
      <c r="AE13" s="63">
        <f ca="1">INDIRECT("L4")*INDIRECT(ADDRESS(ROW()+1,COLUMN()))+(1-INDIRECT("L4"))*INDIRECT(ADDRESS(ROW()-2,COLUMN()))</f>
        <v>0.875</v>
      </c>
      <c r="AF13" s="35">
        <f ca="1">AVERAGE(_xlfn._xlws.FILTER(INDIRECT("I7:I"&amp;ROW()),MOD(ROW(INDIRECT("I7:I"&amp;ROW())),2)=1))</f>
        <v>20.833333333333336</v>
      </c>
      <c r="AG13" s="57">
        <f ca="1">AVERAGE(_xlfn._xlws.FILTER(INDIRECT("J7:J"&amp;ROW()),MOD(ROW(INDIRECT("J7:J"&amp;ROW())),2)=1))</f>
        <v>20.955882352941181</v>
      </c>
    </row>
    <row r="14" ht="16.5">
      <c r="A14" s="21"/>
      <c r="B14" s="42"/>
      <c r="C14" s="43"/>
      <c r="D14" s="44">
        <f t="shared" ca="1" si="0"/>
        <v>31.399999999999999</v>
      </c>
      <c r="E14" s="45">
        <f t="shared" ca="1" si="1"/>
        <v>22.883333333333333</v>
      </c>
      <c r="F14" s="46">
        <f t="shared" ca="1" si="2"/>
        <v>25.183333333333334</v>
      </c>
      <c r="G14" s="45">
        <f t="shared" ca="1" si="3"/>
        <v>17.449999999999999</v>
      </c>
      <c r="H14" s="46">
        <f t="shared" ca="1" si="4"/>
        <v>12.533333333333333</v>
      </c>
      <c r="I14" s="47">
        <f>SUM(D14:F14)</f>
        <v>79.466666666666669</v>
      </c>
      <c r="J14" s="48">
        <f>SUM(G14:H14)</f>
        <v>29.983333333333334</v>
      </c>
      <c r="K14" s="49">
        <f ca="1">INDIRECT("K"&amp;3)*INDIRECT("I"&amp;ROW())+(1-INDIRECT("K"&amp;3))*INDIRECT("k"&amp;ROW()-2)</f>
        <v>90.004816666666656</v>
      </c>
      <c r="L14" s="49">
        <f ca="1">INDIRECT("L"&amp;3)*INDIRECT("J"&amp;ROW())+(1-INDIRECT("L"&amp;3))*INDIRECT("L"&amp;ROW()-2)</f>
        <v>24.848833333333332</v>
      </c>
      <c r="M14" s="58">
        <f ca="1">OFFSET(INDIRECT("Reading!"&amp;ADDRESS(3*ROW()-21,COLUMN())),0,8)</f>
        <v>4</v>
      </c>
      <c r="N14" s="53">
        <f ca="1">OFFSET(INDIRECT("Reading!"&amp;ADDRESS(3*ROW()-21,COLUMN())),0,8)</f>
        <v>0</v>
      </c>
      <c r="O14" s="53">
        <f ca="1">OFFSET(INDIRECT("Reading!"&amp;ADDRESS(3*ROW()-21,COLUMN())),0,8)</f>
        <v>0</v>
      </c>
      <c r="P14" s="53">
        <f ca="1">OFFSET(INDIRECT("Reading!"&amp;ADDRESS(3*ROW()-21,COLUMN())),0,8)</f>
        <v>2</v>
      </c>
      <c r="Q14" s="53">
        <f ca="1">OFFSET(INDIRECT("Reading!"&amp;ADDRESS(3*ROW()-21,COLUMN())),0,8)</f>
        <v>1</v>
      </c>
      <c r="R14" s="53">
        <f ca="1">OFFSET(INDIRECT("Reading!"&amp;ADDRESS(3*ROW()-21,COLUMN())),0,8)</f>
        <v>0</v>
      </c>
      <c r="S14" s="53">
        <f ca="1">OFFSET(INDIRECT("Reading!"&amp;ADDRESS(3*ROW()-21,COLUMN())),0,8)</f>
        <v>3</v>
      </c>
      <c r="T14" s="53">
        <f ca="1">OFFSET(INDIRECT("Reading!"&amp;ADDRESS(3*ROW()-21,COLUMN())),0,8)</f>
        <v>0</v>
      </c>
      <c r="U14" s="53">
        <f ca="1">OFFSET(INDIRECT("Reading!"&amp;ADDRESS(3*ROW()-21,COLUMN())),0,8)</f>
        <v>0</v>
      </c>
      <c r="V14" s="53">
        <f ca="1">OFFSET(INDIRECT("Reading!"&amp;ADDRESS(3*ROW()-21,COLUMN())),0,8)</f>
        <v>2</v>
      </c>
      <c r="W14" s="54">
        <f ca="1">OFFSET(INDIRECT("Reading!"&amp;ADDRESS(3*ROW()-21,COLUMN())),0,8)</f>
        <v>2</v>
      </c>
      <c r="X14" s="58">
        <f ca="1">OFFSET(INDIRECT("Listening!"&amp;ADDRESS(2*ROW()-13,COLUMN())),0,0)</f>
        <v>0</v>
      </c>
      <c r="Y14" s="53">
        <f ca="1">OFFSET(INDIRECT("Listening!"&amp;ADDRESS(2*ROW()-13,COLUMN())),0,0)</f>
        <v>8</v>
      </c>
      <c r="Z14" s="53">
        <f ca="1">OFFSET(INDIRECT("Listening!"&amp;ADDRESS(2*ROW()-13,COLUMN())),0,0)</f>
        <v>1</v>
      </c>
      <c r="AA14" s="53">
        <f ca="1">OFFSET(INDIRECT("Listening!"&amp;ADDRESS(2*ROW()-13,COLUMN())),0,0)</f>
        <v>1</v>
      </c>
      <c r="AB14" s="53">
        <f ca="1">OFFSET(INDIRECT("Listening!"&amp;ADDRESS(2*ROW()-13,COLUMN())),0,0)</f>
        <v>1</v>
      </c>
      <c r="AC14" s="53">
        <f ca="1">OFFSET(INDIRECT("Listening!"&amp;ADDRESS(2*ROW()-13,COLUMN())),0,0)</f>
        <v>0</v>
      </c>
      <c r="AD14" s="53">
        <f ca="1">OFFSET(INDIRECT("Listening!"&amp;ADDRESS(2*ROW()-13,COLUMN())),0,0)</f>
        <v>0</v>
      </c>
      <c r="AE14" s="54">
        <f ca="1">OFFSET(INDIRECT("Listening!"&amp;ADDRESS(2*ROW()-13,COLUMN())),0,0)</f>
        <v>1</v>
      </c>
      <c r="AF14" s="47">
        <f ca="1">AVERAGE(_xlfn._xlws.FILTER(INDIRECT("I8:I"&amp;ROW()),MOD(ROW(INDIRECT("I8:I"&amp;ROW())),2)=0))</f>
        <v>90.158333333333331</v>
      </c>
      <c r="AG14" s="48">
        <f ca="1">AVERAGE(_xlfn._xlws.FILTER(INDIRECT("J8:J"&amp;ROW()),MOD(ROW(INDIRECT("J8:J"&amp;ROW())),2)=0))</f>
        <v>24.541666666666668</v>
      </c>
    </row>
    <row r="15" ht="16.5">
      <c r="A15" s="21">
        <v>5</v>
      </c>
      <c r="B15" s="29">
        <f ca="1">INDIRECT("Reading!A"&amp;3*ROW()-18)</f>
        <v>45419.440972222219</v>
      </c>
      <c r="C15" s="30" t="str">
        <f ca="1">INDIRECT("Reading!B"&amp;3*ROW()-18)</f>
        <v>T23</v>
      </c>
      <c r="D15" s="31">
        <f t="shared" ca="1" si="0"/>
        <v>0.66666666666666663</v>
      </c>
      <c r="E15" s="32">
        <f t="shared" ca="1" si="1"/>
        <v>0.73333333333333328</v>
      </c>
      <c r="F15" s="33">
        <f t="shared" ca="1" si="2"/>
        <v>0.66666666666666663</v>
      </c>
      <c r="G15" s="31">
        <f t="shared" ca="1" si="3"/>
        <v>0.6470588235294118</v>
      </c>
      <c r="H15" s="34">
        <f t="shared" ca="1" si="4"/>
        <v>0.82352941176470584</v>
      </c>
      <c r="I15" s="35">
        <f>AVERAGE(D15:F15)*30</f>
        <v>20.666666666666664</v>
      </c>
      <c r="J15" s="36">
        <f>AVERAGE(G15:H15)*30</f>
        <v>22.058823529411768</v>
      </c>
      <c r="K15" s="37">
        <f ca="1">INDIRECT("K"&amp;2)*INDIRECT("I"&amp;ROW())+(1-INDIRECT("K"&amp;2))*INDIRECT("k"&amp;ROW()-2)</f>
        <v>20.423066666666664</v>
      </c>
      <c r="L15" s="38">
        <f ca="1">INDIRECT("L"&amp;2)*INDIRECT("J"&amp;ROW())+(1-INDIRECT("L"&amp;2))*INDIRECT("L"&amp;ROW()-2)</f>
        <v>21.157058823529415</v>
      </c>
      <c r="M15" s="39">
        <f ca="1">INDIRECT("K4")*INDIRECT(ADDRESS(ROW()+1,COLUMN()))+(1-INDIRECT("K4"))*INDIRECT(ADDRESS(ROW()-2,COLUMN()))</f>
        <v>3.5625</v>
      </c>
      <c r="N15" s="40">
        <f ca="1">INDIRECT("K4")*INDIRECT(ADDRESS(ROW()+1,COLUMN()))+(1-INDIRECT("K4"))*INDIRECT(ADDRESS(ROW()-2,COLUMN()))</f>
        <v>0</v>
      </c>
      <c r="O15" s="40">
        <f ca="1">INDIRECT("K4")*INDIRECT(ADDRESS(ROW()+1,COLUMN()))+(1-INDIRECT("K4"))*INDIRECT(ADDRESS(ROW()-2,COLUMN()))</f>
        <v>0.125</v>
      </c>
      <c r="P15" s="40">
        <f ca="1">INDIRECT("K4")*INDIRECT(ADDRESS(ROW()+1,COLUMN()))+(1-INDIRECT("K4"))*INDIRECT(ADDRESS(ROW()-2,COLUMN()))</f>
        <v>0.8125</v>
      </c>
      <c r="Q15" s="40">
        <f ca="1">INDIRECT("K4")*INDIRECT(ADDRESS(ROW()+1,COLUMN()))+(1-INDIRECT("K4"))*INDIRECT(ADDRESS(ROW()-2,COLUMN()))</f>
        <v>0.5</v>
      </c>
      <c r="R15" s="40">
        <f ca="1">INDIRECT("K4")*INDIRECT(ADDRESS(ROW()+1,COLUMN()))+(1-INDIRECT("K4"))*INDIRECT(ADDRESS(ROW()-2,COLUMN()))</f>
        <v>0</v>
      </c>
      <c r="S15" s="40">
        <f ca="1">INDIRECT("K4")*INDIRECT(ADDRESS(ROW()+1,COLUMN()))+(1-INDIRECT("K4"))*INDIRECT(ADDRESS(ROW()-2,COLUMN()))</f>
        <v>2.25</v>
      </c>
      <c r="T15" s="40">
        <f ca="1">INDIRECT("K4")*INDIRECT(ADDRESS(ROW()+1,COLUMN()))+(1-INDIRECT("K4"))*INDIRECT(ADDRESS(ROW()-2,COLUMN()))</f>
        <v>0</v>
      </c>
      <c r="U15" s="40">
        <f ca="1">INDIRECT("K4")*INDIRECT(ADDRESS(ROW()+1,COLUMN()))+(1-INDIRECT("K4"))*INDIRECT(ADDRESS(ROW()-2,COLUMN()))</f>
        <v>0</v>
      </c>
      <c r="V15" s="40">
        <f ca="1">INDIRECT("K4")*INDIRECT(ADDRESS(ROW()+1,COLUMN()))+(1-INDIRECT("K4"))*INDIRECT(ADDRESS(ROW()-2,COLUMN()))</f>
        <v>1.125</v>
      </c>
      <c r="W15" s="41">
        <f ca="1">INDIRECT("K4")*INDIRECT(ADDRESS(ROW()+1,COLUMN()))+(1-INDIRECT("K4"))*INDIRECT(ADDRESS(ROW()-2,COLUMN()))</f>
        <v>1.6875</v>
      </c>
      <c r="X15" s="64">
        <f ca="1">INDIRECT("L4")*INDIRECT(ADDRESS(ROW()+1,COLUMN()))+(1-INDIRECT("L4"))*INDIRECT(ADDRESS(ROW()-2,COLUMN()))</f>
        <v>0.0625</v>
      </c>
      <c r="Y15" s="55">
        <f ca="1">INDIRECT("L4")*INDIRECT(ADDRESS(ROW()+1,COLUMN()))+(1-INDIRECT("L4"))*INDIRECT(ADDRESS(ROW()-2,COLUMN()))</f>
        <v>6.8125</v>
      </c>
      <c r="Z15" s="55">
        <f ca="1">INDIRECT("L4")*INDIRECT(ADDRESS(ROW()+1,COLUMN()))+(1-INDIRECT("L4"))*INDIRECT(ADDRESS(ROW()-2,COLUMN()))</f>
        <v>0.875</v>
      </c>
      <c r="AA15" s="55">
        <f ca="1">INDIRECT("L4")*INDIRECT(ADDRESS(ROW()+1,COLUMN()))+(1-INDIRECT("L4"))*INDIRECT(ADDRESS(ROW()-2,COLUMN()))</f>
        <v>0.3125</v>
      </c>
      <c r="AB15" s="55">
        <f ca="1">INDIRECT("L4")*INDIRECT(ADDRESS(ROW()+1,COLUMN()))+(1-INDIRECT("L4"))*INDIRECT(ADDRESS(ROW()-2,COLUMN()))</f>
        <v>1.0625</v>
      </c>
      <c r="AC15" s="55">
        <f ca="1">INDIRECT("L4")*INDIRECT(ADDRESS(ROW()+1,COLUMN()))+(1-INDIRECT("L4"))*INDIRECT(ADDRESS(ROW()-2,COLUMN()))</f>
        <v>0</v>
      </c>
      <c r="AD15" s="55">
        <f ca="1">INDIRECT("L4")*INDIRECT(ADDRESS(ROW()+1,COLUMN()))+(1-INDIRECT("L4"))*INDIRECT(ADDRESS(ROW()-2,COLUMN()))</f>
        <v>0.1875</v>
      </c>
      <c r="AE15" s="56">
        <f ca="1">INDIRECT("L4")*INDIRECT(ADDRESS(ROW()+1,COLUMN()))+(1-INDIRECT("L4"))*INDIRECT(ADDRESS(ROW()-2,COLUMN()))</f>
        <v>0.4375</v>
      </c>
      <c r="AF15" s="35">
        <f ca="1">AVERAGE(_xlfn._xlws.FILTER(INDIRECT("I7:I"&amp;ROW()),MOD(ROW(INDIRECT("I7:I"&amp;ROW())),2)=1))</f>
        <v>20.800000000000001</v>
      </c>
      <c r="AG15" s="57">
        <f ca="1">AVERAGE(_xlfn._xlws.FILTER(INDIRECT("J7:J"&amp;ROW()),MOD(ROW(INDIRECT("J7:J"&amp;ROW())),2)=1))</f>
        <v>21.176470588235297</v>
      </c>
    </row>
    <row r="16" ht="16.5">
      <c r="A16" s="21"/>
      <c r="B16" s="42"/>
      <c r="C16" s="43"/>
      <c r="D16" s="44">
        <f t="shared" ca="1" si="0"/>
        <v>27.683333333333334</v>
      </c>
      <c r="E16" s="45">
        <f t="shared" ca="1" si="1"/>
        <v>30.699999999999999</v>
      </c>
      <c r="F16" s="46">
        <f t="shared" ca="1" si="2"/>
        <v>32.483333333333334</v>
      </c>
      <c r="G16" s="45">
        <f t="shared" ca="1" si="3"/>
        <v>12.1</v>
      </c>
      <c r="H16" s="46">
        <f t="shared" ca="1" si="4"/>
        <v>9.0666666666666664</v>
      </c>
      <c r="I16" s="47">
        <f>SUM(D16:F16)</f>
        <v>90.866666666666674</v>
      </c>
      <c r="J16" s="48">
        <f>SUM(G16:H16)</f>
        <v>21.166666666666664</v>
      </c>
      <c r="K16" s="49">
        <f ca="1">INDIRECT("K"&amp;3)*INDIRECT("I"&amp;ROW())+(1-INDIRECT("K"&amp;3))*INDIRECT("k"&amp;ROW()-2)</f>
        <v>90.263371666666657</v>
      </c>
      <c r="L16" s="49">
        <f ca="1">INDIRECT("L"&amp;3)*INDIRECT("J"&amp;ROW())+(1-INDIRECT("L"&amp;3))*INDIRECT("L"&amp;ROW()-2)</f>
        <v>23.744183333333329</v>
      </c>
      <c r="M16" s="58">
        <f ca="1">OFFSET(INDIRECT("Reading!"&amp;ADDRESS(3*ROW()-21,COLUMN())),0,8)</f>
        <v>3</v>
      </c>
      <c r="N16" s="53">
        <f ca="1">OFFSET(INDIRECT("Reading!"&amp;ADDRESS(3*ROW()-21,COLUMN())),0,8)</f>
        <v>0</v>
      </c>
      <c r="O16" s="53">
        <f ca="1">OFFSET(INDIRECT("Reading!"&amp;ADDRESS(3*ROW()-21,COLUMN())),0,8)</f>
        <v>0</v>
      </c>
      <c r="P16" s="53">
        <f ca="1">OFFSET(INDIRECT("Reading!"&amp;ADDRESS(3*ROW()-21,COLUMN())),0,8)</f>
        <v>0</v>
      </c>
      <c r="Q16" s="53">
        <f ca="1">OFFSET(INDIRECT("Reading!"&amp;ADDRESS(3*ROW()-21,COLUMN())),0,8)</f>
        <v>0</v>
      </c>
      <c r="R16" s="53">
        <f ca="1">OFFSET(INDIRECT("Reading!"&amp;ADDRESS(3*ROW()-21,COLUMN())),0,8)</f>
        <v>0</v>
      </c>
      <c r="S16" s="53">
        <f ca="1">OFFSET(INDIRECT("Reading!"&amp;ADDRESS(3*ROW()-21,COLUMN())),0,8)</f>
        <v>2</v>
      </c>
      <c r="T16" s="53">
        <f ca="1">OFFSET(INDIRECT("Reading!"&amp;ADDRESS(3*ROW()-21,COLUMN())),0,8)</f>
        <v>0</v>
      </c>
      <c r="U16" s="53">
        <f ca="1">OFFSET(INDIRECT("Reading!"&amp;ADDRESS(3*ROW()-21,COLUMN())),0,8)</f>
        <v>0</v>
      </c>
      <c r="V16" s="53">
        <f ca="1">OFFSET(INDIRECT("Reading!"&amp;ADDRESS(3*ROW()-21,COLUMN())),0,8)</f>
        <v>1</v>
      </c>
      <c r="W16" s="54">
        <f ca="1">OFFSET(INDIRECT("Reading!"&amp;ADDRESS(3*ROW()-21,COLUMN())),0,8)</f>
        <v>2</v>
      </c>
      <c r="X16" s="58">
        <f ca="1">OFFSET(INDIRECT("Listening!"&amp;ADDRESS(2*ROW()-13,COLUMN())),0,0)</f>
        <v>0</v>
      </c>
      <c r="Y16" s="53">
        <f ca="1">OFFSET(INDIRECT("Listening!"&amp;ADDRESS(2*ROW()-13,COLUMN())),0,0)</f>
        <v>7</v>
      </c>
      <c r="Z16" s="53">
        <f ca="1">OFFSET(INDIRECT("Listening!"&amp;ADDRESS(2*ROW()-13,COLUMN())),0,0)</f>
        <v>1</v>
      </c>
      <c r="AA16" s="53">
        <f ca="1">OFFSET(INDIRECT("Listening!"&amp;ADDRESS(2*ROW()-13,COLUMN())),0,0)</f>
        <v>0</v>
      </c>
      <c r="AB16" s="53">
        <f ca="1">OFFSET(INDIRECT("Listening!"&amp;ADDRESS(2*ROW()-13,COLUMN())),0,0)</f>
        <v>1</v>
      </c>
      <c r="AC16" s="53">
        <f ca="1">OFFSET(INDIRECT("Listening!"&amp;ADDRESS(2*ROW()-13,COLUMN())),0,0)</f>
        <v>0</v>
      </c>
      <c r="AD16" s="53">
        <f ca="1">OFFSET(INDIRECT("Listening!"&amp;ADDRESS(2*ROW()-13,COLUMN())),0,0)</f>
        <v>0</v>
      </c>
      <c r="AE16" s="54">
        <f ca="1">OFFSET(INDIRECT("Listening!"&amp;ADDRESS(2*ROW()-13,COLUMN())),0,0)</f>
        <v>0</v>
      </c>
      <c r="AF16" s="47">
        <f ca="1">AVERAGE(_xlfn._xlws.FILTER(INDIRECT("I8:I"&amp;ROW()),MOD(ROW(INDIRECT("I8:I"&amp;ROW())),2)=0))</f>
        <v>90.299999999999997</v>
      </c>
      <c r="AG16" s="48">
        <f ca="1">AVERAGE(_xlfn._xlws.FILTER(INDIRECT("J8:J"&amp;ROW()),MOD(ROW(INDIRECT("J8:J"&amp;ROW())),2)=0))</f>
        <v>23.866666666666667</v>
      </c>
    </row>
    <row r="17" ht="16.5">
      <c r="A17" s="21">
        <v>6</v>
      </c>
      <c r="B17" s="29">
        <f ca="1">INDIRECT("Reading!A"&amp;3*ROW()-18)</f>
        <v>45423.440972222219</v>
      </c>
      <c r="C17" s="30" t="str">
        <f ca="1">INDIRECT("Reading!B"&amp;3*ROW()-18)</f>
        <v>T26</v>
      </c>
      <c r="D17" s="31">
        <f t="shared" ca="1" si="0"/>
        <v>0.66666666666666663</v>
      </c>
      <c r="E17" s="32">
        <f t="shared" ca="1" si="1"/>
        <v>0.80000000000000004</v>
      </c>
      <c r="F17" s="33">
        <f t="shared" ca="1" si="2"/>
        <v>0.73333333333333328</v>
      </c>
      <c r="G17" s="31">
        <f t="shared" ca="1" si="3"/>
        <v>0.82352941176470584</v>
      </c>
      <c r="H17" s="34">
        <f t="shared" ca="1" si="4"/>
        <v>0.70588235294117652</v>
      </c>
      <c r="I17" s="35">
        <f>AVERAGE(D17:F17)*30</f>
        <v>22</v>
      </c>
      <c r="J17" s="36">
        <f>AVERAGE(G17:H17)*30</f>
        <v>22.941176470588232</v>
      </c>
      <c r="K17" s="37">
        <f ca="1">INDIRECT("K"&amp;2)*INDIRECT("I"&amp;ROW())+(1-INDIRECT("K"&amp;2))*INDIRECT("k"&amp;ROW()-2)</f>
        <v>20.896146666666663</v>
      </c>
      <c r="L17" s="38">
        <f ca="1">INDIRECT("L"&amp;2)*INDIRECT("J"&amp;ROW())+(1-INDIRECT("L"&amp;2))*INDIRECT("L"&amp;ROW()-2)</f>
        <v>21.692294117647059</v>
      </c>
      <c r="M17" s="39">
        <f ca="1">INDIRECT("K4")*INDIRECT(ADDRESS(ROW()+1,COLUMN()))+(1-INDIRECT("K4"))*INDIRECT(ADDRESS(ROW()-2,COLUMN()))</f>
        <v>3.28125</v>
      </c>
      <c r="N17" s="40">
        <f ca="1">INDIRECT("K4")*INDIRECT(ADDRESS(ROW()+1,COLUMN()))+(1-INDIRECT("K4"))*INDIRECT(ADDRESS(ROW()-2,COLUMN()))</f>
        <v>0</v>
      </c>
      <c r="O17" s="40">
        <f ca="1">INDIRECT("K4")*INDIRECT(ADDRESS(ROW()+1,COLUMN()))+(1-INDIRECT("K4"))*INDIRECT(ADDRESS(ROW()-2,COLUMN()))</f>
        <v>0.0625</v>
      </c>
      <c r="P17" s="40">
        <f ca="1">INDIRECT("K4")*INDIRECT(ADDRESS(ROW()+1,COLUMN()))+(1-INDIRECT("K4"))*INDIRECT(ADDRESS(ROW()-2,COLUMN()))</f>
        <v>1.40625</v>
      </c>
      <c r="Q17" s="40">
        <f ca="1">INDIRECT("K4")*INDIRECT(ADDRESS(ROW()+1,COLUMN()))+(1-INDIRECT("K4"))*INDIRECT(ADDRESS(ROW()-2,COLUMN()))</f>
        <v>0.25</v>
      </c>
      <c r="R17" s="40">
        <f ca="1">INDIRECT("K4")*INDIRECT(ADDRESS(ROW()+1,COLUMN()))+(1-INDIRECT("K4"))*INDIRECT(ADDRESS(ROW()-2,COLUMN()))</f>
        <v>0</v>
      </c>
      <c r="S17" s="40">
        <f ca="1">INDIRECT("K4")*INDIRECT(ADDRESS(ROW()+1,COLUMN()))+(1-INDIRECT("K4"))*INDIRECT(ADDRESS(ROW()-2,COLUMN()))</f>
        <v>1.625</v>
      </c>
      <c r="T17" s="40">
        <f ca="1">INDIRECT("K4")*INDIRECT(ADDRESS(ROW()+1,COLUMN()))+(1-INDIRECT("K4"))*INDIRECT(ADDRESS(ROW()-2,COLUMN()))</f>
        <v>0</v>
      </c>
      <c r="U17" s="40">
        <f ca="1">INDIRECT("K4")*INDIRECT(ADDRESS(ROW()+1,COLUMN()))+(1-INDIRECT("K4"))*INDIRECT(ADDRESS(ROW()-2,COLUMN()))</f>
        <v>0</v>
      </c>
      <c r="V17" s="40">
        <f ca="1">INDIRECT("K4")*INDIRECT(ADDRESS(ROW()+1,COLUMN()))+(1-INDIRECT("K4"))*INDIRECT(ADDRESS(ROW()-2,COLUMN()))</f>
        <v>1.5625</v>
      </c>
      <c r="W17" s="41">
        <f ca="1">INDIRECT("K4")*INDIRECT(ADDRESS(ROW()+1,COLUMN()))+(1-INDIRECT("K4"))*INDIRECT(ADDRESS(ROW()-2,COLUMN()))</f>
        <v>1.84375</v>
      </c>
      <c r="X17" s="64">
        <f ca="1">INDIRECT("L4")*INDIRECT(ADDRESS(ROW()+1,COLUMN()))+(1-INDIRECT("L4"))*INDIRECT(ADDRESS(ROW()-2,COLUMN()))</f>
        <v>0.03125</v>
      </c>
      <c r="Y17" s="55">
        <f ca="1">INDIRECT("L4")*INDIRECT(ADDRESS(ROW()+1,COLUMN()))+(1-INDIRECT("L4"))*INDIRECT(ADDRESS(ROW()-2,COLUMN()))</f>
        <v>5.90625</v>
      </c>
      <c r="Z17" s="55">
        <f ca="1">INDIRECT("L4")*INDIRECT(ADDRESS(ROW()+1,COLUMN()))+(1-INDIRECT("L4"))*INDIRECT(ADDRESS(ROW()-2,COLUMN()))</f>
        <v>0.9375</v>
      </c>
      <c r="AA17" s="55">
        <f ca="1">INDIRECT("L4")*INDIRECT(ADDRESS(ROW()+1,COLUMN()))+(1-INDIRECT("L4"))*INDIRECT(ADDRESS(ROW()-2,COLUMN()))</f>
        <v>0.15625</v>
      </c>
      <c r="AB17" s="55">
        <f ca="1">INDIRECT("L4")*INDIRECT(ADDRESS(ROW()+1,COLUMN()))+(1-INDIRECT("L4"))*INDIRECT(ADDRESS(ROW()-2,COLUMN()))</f>
        <v>1.53125</v>
      </c>
      <c r="AC17" s="55">
        <f ca="1">INDIRECT("L4")*INDIRECT(ADDRESS(ROW()+1,COLUMN()))+(1-INDIRECT("L4"))*INDIRECT(ADDRESS(ROW()-2,COLUMN()))</f>
        <v>0</v>
      </c>
      <c r="AD17" s="55">
        <f ca="1">INDIRECT("L4")*INDIRECT(ADDRESS(ROW()+1,COLUMN()))+(1-INDIRECT("L4"))*INDIRECT(ADDRESS(ROW()-2,COLUMN()))</f>
        <v>0.09375</v>
      </c>
      <c r="AE17" s="56">
        <f ca="1">INDIRECT("L4")*INDIRECT(ADDRESS(ROW()+1,COLUMN()))+(1-INDIRECT("L4"))*INDIRECT(ADDRESS(ROW()-2,COLUMN()))</f>
        <v>0.21875</v>
      </c>
      <c r="AF17" s="35">
        <f ca="1">AVERAGE(_xlfn._xlws.FILTER(INDIRECT("I7:I"&amp;ROW()),MOD(ROW(INDIRECT("I7:I"&amp;ROW())),2)=1))</f>
        <v>21</v>
      </c>
      <c r="AG17" s="57">
        <f ca="1">AVERAGE(_xlfn._xlws.FILTER(INDIRECT("J7:J"&amp;ROW()),MOD(ROW(INDIRECT("J7:J"&amp;ROW())),2)=1))</f>
        <v>21.47058823529412</v>
      </c>
    </row>
    <row r="18" ht="16.5">
      <c r="A18" s="21"/>
      <c r="B18" s="42"/>
      <c r="C18" s="43"/>
      <c r="D18" s="44">
        <f t="shared" ca="1" si="0"/>
        <v>18.966666666666665</v>
      </c>
      <c r="E18" s="45">
        <f t="shared" ca="1" si="1"/>
        <v>24.383333333333333</v>
      </c>
      <c r="F18" s="46">
        <f t="shared" ca="1" si="2"/>
        <v>28.816666666666666</v>
      </c>
      <c r="G18" s="45">
        <f t="shared" ca="1" si="3"/>
        <v>9.75</v>
      </c>
      <c r="H18" s="46">
        <f t="shared" ca="1" si="4"/>
        <v>9.75</v>
      </c>
      <c r="I18" s="47">
        <f>SUM(D18:F18)</f>
        <v>72.166666666666657</v>
      </c>
      <c r="J18" s="48">
        <f>SUM(G18:H18)</f>
        <v>19.5</v>
      </c>
      <c r="K18" s="49">
        <f ca="1">INDIRECT("K"&amp;3)*INDIRECT("I"&amp;ROW())+(1-INDIRECT("K"&amp;3))*INDIRECT("k"&amp;ROW()-2)</f>
        <v>84.834360166666656</v>
      </c>
      <c r="L18" s="49">
        <f ca="1">INDIRECT("L"&amp;3)*INDIRECT("J"&amp;ROW())+(1-INDIRECT("L"&amp;3))*INDIRECT("L"&amp;ROW()-2)</f>
        <v>22.470928333333326</v>
      </c>
      <c r="M18" s="58">
        <f ca="1">OFFSET(INDIRECT("Reading!"&amp;ADDRESS(3*ROW()-21,COLUMN())),0,8)</f>
        <v>3</v>
      </c>
      <c r="N18" s="53">
        <f ca="1">OFFSET(INDIRECT("Reading!"&amp;ADDRESS(3*ROW()-21,COLUMN())),0,8)</f>
        <v>0</v>
      </c>
      <c r="O18" s="53">
        <f ca="1">OFFSET(INDIRECT("Reading!"&amp;ADDRESS(3*ROW()-21,COLUMN())),0,8)</f>
        <v>0</v>
      </c>
      <c r="P18" s="53">
        <f ca="1">OFFSET(INDIRECT("Reading!"&amp;ADDRESS(3*ROW()-21,COLUMN())),0,8)</f>
        <v>2</v>
      </c>
      <c r="Q18" s="53">
        <f ca="1">OFFSET(INDIRECT("Reading!"&amp;ADDRESS(3*ROW()-21,COLUMN())),0,8)</f>
        <v>0</v>
      </c>
      <c r="R18" s="53">
        <f ca="1">OFFSET(INDIRECT("Reading!"&amp;ADDRESS(3*ROW()-21,COLUMN())),0,8)</f>
        <v>0</v>
      </c>
      <c r="S18" s="53">
        <f ca="1">OFFSET(INDIRECT("Reading!"&amp;ADDRESS(3*ROW()-21,COLUMN())),0,8)</f>
        <v>1</v>
      </c>
      <c r="T18" s="53">
        <f ca="1">OFFSET(INDIRECT("Reading!"&amp;ADDRESS(3*ROW()-21,COLUMN())),0,8)</f>
        <v>0</v>
      </c>
      <c r="U18" s="53">
        <f ca="1">OFFSET(INDIRECT("Reading!"&amp;ADDRESS(3*ROW()-21,COLUMN())),0,8)</f>
        <v>0</v>
      </c>
      <c r="V18" s="53">
        <f ca="1">OFFSET(INDIRECT("Reading!"&amp;ADDRESS(3*ROW()-21,COLUMN())),0,8)</f>
        <v>2</v>
      </c>
      <c r="W18" s="54">
        <f ca="1">OFFSET(INDIRECT("Reading!"&amp;ADDRESS(3*ROW()-21,COLUMN())),0,8)</f>
        <v>2</v>
      </c>
      <c r="X18" s="58">
        <f ca="1">OFFSET(INDIRECT("Listening!"&amp;ADDRESS(2*ROW()-13,COLUMN())),0,0)</f>
        <v>0</v>
      </c>
      <c r="Y18" s="53">
        <f ca="1">OFFSET(INDIRECT("Listening!"&amp;ADDRESS(2*ROW()-13,COLUMN())),0,0)</f>
        <v>5</v>
      </c>
      <c r="Z18" s="53">
        <f ca="1">OFFSET(INDIRECT("Listening!"&amp;ADDRESS(2*ROW()-13,COLUMN())),0,0)</f>
        <v>1</v>
      </c>
      <c r="AA18" s="53">
        <f ca="1">OFFSET(INDIRECT("Listening!"&amp;ADDRESS(2*ROW()-13,COLUMN())),0,0)</f>
        <v>0</v>
      </c>
      <c r="AB18" s="53">
        <f ca="1">OFFSET(INDIRECT("Listening!"&amp;ADDRESS(2*ROW()-13,COLUMN())),0,0)</f>
        <v>2</v>
      </c>
      <c r="AC18" s="53">
        <f ca="1">OFFSET(INDIRECT("Listening!"&amp;ADDRESS(2*ROW()-13,COLUMN())),0,0)</f>
        <v>0</v>
      </c>
      <c r="AD18" s="53">
        <f ca="1">OFFSET(INDIRECT("Listening!"&amp;ADDRESS(2*ROW()-13,COLUMN())),0,0)</f>
        <v>0</v>
      </c>
      <c r="AE18" s="54">
        <f ca="1">OFFSET(INDIRECT("Listening!"&amp;ADDRESS(2*ROW()-13,COLUMN())),0,0)</f>
        <v>0</v>
      </c>
      <c r="AF18" s="47">
        <f ca="1">AVERAGE(_xlfn._xlws.FILTER(INDIRECT("I8:I"&amp;ROW()),MOD(ROW(INDIRECT("I8:I"&amp;ROW())),2)=0))</f>
        <v>87.277777777777771</v>
      </c>
      <c r="AG18" s="48">
        <f ca="1">AVERAGE(_xlfn._xlws.FILTER(INDIRECT("J8:J"&amp;ROW()),MOD(ROW(INDIRECT("J8:J"&amp;ROW())),2)=0))</f>
        <v>23.138888888888889</v>
      </c>
    </row>
    <row r="19" ht="16.5">
      <c r="A19" s="21">
        <v>7</v>
      </c>
      <c r="B19" s="29">
        <f ca="1">INDIRECT("Reading!A"&amp;3*ROW()-18)</f>
        <v>45439.475694444445</v>
      </c>
      <c r="C19" s="30" t="str">
        <f ca="1">INDIRECT("Reading!B"&amp;3*ROW()-18)</f>
        <v>T24</v>
      </c>
      <c r="D19" s="31">
        <f t="shared" ca="1" si="0"/>
        <v>0.8666666666666667</v>
      </c>
      <c r="E19" s="32">
        <f t="shared" ca="1" si="1"/>
        <v>0.73333333333333328</v>
      </c>
      <c r="F19" s="33">
        <f t="shared" ca="1" si="2"/>
        <v>0.80000000000000004</v>
      </c>
      <c r="G19" s="31">
        <f t="shared" ca="1" si="3"/>
        <v>0.47058823529411764</v>
      </c>
      <c r="H19" s="34">
        <f t="shared" ca="1" si="4"/>
        <v>0.82352941176470584</v>
      </c>
      <c r="I19" s="35">
        <f>AVERAGE(D19:F19)*30</f>
        <v>24.000000000000004</v>
      </c>
      <c r="J19" s="36">
        <f>AVERAGE(G19:H19)*30</f>
        <v>19.411764705882351</v>
      </c>
      <c r="K19" s="37">
        <f ca="1">INDIRECT("K"&amp;2)*INDIRECT("I"&amp;ROW())+(1-INDIRECT("K"&amp;2))*INDIRECT("k"&amp;ROW()-2)</f>
        <v>21.827302666666665</v>
      </c>
      <c r="L19" s="38">
        <f ca="1">INDIRECT("L"&amp;2)*INDIRECT("J"&amp;ROW())+(1-INDIRECT("L"&amp;2))*INDIRECT("L"&amp;ROW()-2)</f>
        <v>21.008135294117647</v>
      </c>
      <c r="M19" s="39">
        <f ca="1">INDIRECT("K4")*INDIRECT(ADDRESS(ROW()+1,COLUMN()))+(1-INDIRECT("K4"))*INDIRECT(ADDRESS(ROW()-2,COLUMN()))</f>
        <v>2.640625</v>
      </c>
      <c r="N19" s="40">
        <f ca="1">INDIRECT("K4")*INDIRECT(ADDRESS(ROW()+1,COLUMN()))+(1-INDIRECT("K4"))*INDIRECT(ADDRESS(ROW()-2,COLUMN()))</f>
        <v>0</v>
      </c>
      <c r="O19" s="40">
        <f ca="1">INDIRECT("K4")*INDIRECT(ADDRESS(ROW()+1,COLUMN()))+(1-INDIRECT("K4"))*INDIRECT(ADDRESS(ROW()-2,COLUMN()))</f>
        <v>0.53125</v>
      </c>
      <c r="P19" s="40">
        <f ca="1">INDIRECT("K4")*INDIRECT(ADDRESS(ROW()+1,COLUMN()))+(1-INDIRECT("K4"))*INDIRECT(ADDRESS(ROW()-2,COLUMN()))</f>
        <v>1.203125</v>
      </c>
      <c r="Q19" s="40">
        <f ca="1">INDIRECT("K4")*INDIRECT(ADDRESS(ROW()+1,COLUMN()))+(1-INDIRECT("K4"))*INDIRECT(ADDRESS(ROW()-2,COLUMN()))</f>
        <v>0.625</v>
      </c>
      <c r="R19" s="40">
        <f ca="1">INDIRECT("K4")*INDIRECT(ADDRESS(ROW()+1,COLUMN()))+(1-INDIRECT("K4"))*INDIRECT(ADDRESS(ROW()-2,COLUMN()))</f>
        <v>0</v>
      </c>
      <c r="S19" s="40">
        <f ca="1">INDIRECT("K4")*INDIRECT(ADDRESS(ROW()+1,COLUMN()))+(1-INDIRECT("K4"))*INDIRECT(ADDRESS(ROW()-2,COLUMN()))</f>
        <v>0.8125</v>
      </c>
      <c r="T19" s="40">
        <f ca="1">INDIRECT("K4")*INDIRECT(ADDRESS(ROW()+1,COLUMN()))+(1-INDIRECT("K4"))*INDIRECT(ADDRESS(ROW()-2,COLUMN()))</f>
        <v>0</v>
      </c>
      <c r="U19" s="40">
        <f ca="1">INDIRECT("K4")*INDIRECT(ADDRESS(ROW()+1,COLUMN()))+(1-INDIRECT("K4"))*INDIRECT(ADDRESS(ROW()-2,COLUMN()))</f>
        <v>0</v>
      </c>
      <c r="V19" s="40">
        <f ca="1">INDIRECT("K4")*INDIRECT(ADDRESS(ROW()+1,COLUMN()))+(1-INDIRECT("K4"))*INDIRECT(ADDRESS(ROW()-2,COLUMN()))</f>
        <v>0.78125</v>
      </c>
      <c r="W19" s="41">
        <f ca="1">INDIRECT("K4")*INDIRECT(ADDRESS(ROW()+1,COLUMN()))+(1-INDIRECT("K4"))*INDIRECT(ADDRESS(ROW()-2,COLUMN()))</f>
        <v>2.421875</v>
      </c>
      <c r="X19" s="64">
        <f ca="1">INDIRECT("L4")*INDIRECT(ADDRESS(ROW()+1,COLUMN()))+(1-INDIRECT("L4"))*INDIRECT(ADDRESS(ROW()-2,COLUMN()))</f>
        <v>0.515625</v>
      </c>
      <c r="Y19" s="55">
        <f ca="1">INDIRECT("L4")*INDIRECT(ADDRESS(ROW()+1,COLUMN()))+(1-INDIRECT("L4"))*INDIRECT(ADDRESS(ROW()-2,COLUMN()))</f>
        <v>6.453125</v>
      </c>
      <c r="Z19" s="55">
        <f ca="1">INDIRECT("L4")*INDIRECT(ADDRESS(ROW()+1,COLUMN()))+(1-INDIRECT("L4"))*INDIRECT(ADDRESS(ROW()-2,COLUMN()))</f>
        <v>0.96875</v>
      </c>
      <c r="AA19" s="55">
        <f ca="1">INDIRECT("L4")*INDIRECT(ADDRESS(ROW()+1,COLUMN()))+(1-INDIRECT("L4"))*INDIRECT(ADDRESS(ROW()-2,COLUMN()))</f>
        <v>0.078125</v>
      </c>
      <c r="AB19" s="55">
        <f ca="1">INDIRECT("L4")*INDIRECT(ADDRESS(ROW()+1,COLUMN()))+(1-INDIRECT("L4"))*INDIRECT(ADDRESS(ROW()-2,COLUMN()))</f>
        <v>1.265625</v>
      </c>
      <c r="AC19" s="55">
        <f ca="1">INDIRECT("L4")*INDIRECT(ADDRESS(ROW()+1,COLUMN()))+(1-INDIRECT("L4"))*INDIRECT(ADDRESS(ROW()-2,COLUMN()))</f>
        <v>0</v>
      </c>
      <c r="AD19" s="55">
        <f ca="1">INDIRECT("L4")*INDIRECT(ADDRESS(ROW()+1,COLUMN()))+(1-INDIRECT("L4"))*INDIRECT(ADDRESS(ROW()-2,COLUMN()))</f>
        <v>0.046875</v>
      </c>
      <c r="AE19" s="56">
        <f ca="1">INDIRECT("L4")*INDIRECT(ADDRESS(ROW()+1,COLUMN()))+(1-INDIRECT("L4"))*INDIRECT(ADDRESS(ROW()-2,COLUMN()))</f>
        <v>1.109375</v>
      </c>
      <c r="AF19" s="35">
        <f ca="1">AVERAGE(_xlfn._xlws.FILTER(INDIRECT("I7:I"&amp;ROW()),MOD(ROW(INDIRECT("I7:I"&amp;ROW())),2)=1))</f>
        <v>21.428571428571427</v>
      </c>
      <c r="AG19" s="57">
        <f ca="1">AVERAGE(_xlfn._xlws.FILTER(INDIRECT("J7:J"&amp;ROW()),MOD(ROW(INDIRECT("J7:J"&amp;ROW())),2)=1))</f>
        <v>21.176470588235297</v>
      </c>
    </row>
    <row r="20" ht="16.5">
      <c r="A20" s="21"/>
      <c r="B20" s="42"/>
      <c r="C20" s="43"/>
      <c r="D20" s="44">
        <f t="shared" ca="1" si="0"/>
        <v>30.233333333333334</v>
      </c>
      <c r="E20" s="45">
        <f t="shared" ca="1" si="1"/>
        <v>31.866666666666667</v>
      </c>
      <c r="F20" s="46">
        <f t="shared" ca="1" si="2"/>
        <v>25.300000000000001</v>
      </c>
      <c r="G20" s="45">
        <f t="shared" ca="1" si="3"/>
        <v>13.366666666666667</v>
      </c>
      <c r="H20" s="46">
        <f t="shared" ca="1" si="4"/>
        <v>12.333333333333334</v>
      </c>
      <c r="I20" s="47">
        <f>SUM(D20:F20)</f>
        <v>87.400000000000006</v>
      </c>
      <c r="J20" s="48">
        <f>SUM(G20:H20)</f>
        <v>25.700000000000003</v>
      </c>
      <c r="K20" s="49">
        <f ca="1">INDIRECT("K"&amp;3)*INDIRECT("I"&amp;ROW())+(1-INDIRECT("K"&amp;3))*INDIRECT("k"&amp;ROW()-2)</f>
        <v>85.604052116666651</v>
      </c>
      <c r="L20" s="49">
        <f ca="1">INDIRECT("L"&amp;3)*INDIRECT("J"&amp;ROW())+(1-INDIRECT("L"&amp;3))*INDIRECT("L"&amp;ROW()-2)</f>
        <v>23.439649833333327</v>
      </c>
      <c r="M20" s="58">
        <f ca="1">OFFSET(INDIRECT("Reading!"&amp;ADDRESS(3*ROW()-21,COLUMN())),0,8)</f>
        <v>2</v>
      </c>
      <c r="N20" s="53">
        <f ca="1">OFFSET(INDIRECT("Reading!"&amp;ADDRESS(3*ROW()-21,COLUMN())),0,8)</f>
        <v>0</v>
      </c>
      <c r="O20" s="53">
        <f ca="1">OFFSET(INDIRECT("Reading!"&amp;ADDRESS(3*ROW()-21,COLUMN())),0,8)</f>
        <v>1</v>
      </c>
      <c r="P20" s="53">
        <f ca="1">OFFSET(INDIRECT("Reading!"&amp;ADDRESS(3*ROW()-21,COLUMN())),0,8)</f>
        <v>1</v>
      </c>
      <c r="Q20" s="53">
        <f ca="1">OFFSET(INDIRECT("Reading!"&amp;ADDRESS(3*ROW()-21,COLUMN())),0,8)</f>
        <v>1</v>
      </c>
      <c r="R20" s="53">
        <f ca="1">OFFSET(INDIRECT("Reading!"&amp;ADDRESS(3*ROW()-21,COLUMN())),0,8)</f>
        <v>0</v>
      </c>
      <c r="S20" s="53">
        <f ca="1">OFFSET(INDIRECT("Reading!"&amp;ADDRESS(3*ROW()-21,COLUMN())),0,8)</f>
        <v>0</v>
      </c>
      <c r="T20" s="53">
        <f ca="1">OFFSET(INDIRECT("Reading!"&amp;ADDRESS(3*ROW()-21,COLUMN())),0,8)</f>
        <v>0</v>
      </c>
      <c r="U20" s="53">
        <f ca="1">OFFSET(INDIRECT("Reading!"&amp;ADDRESS(3*ROW()-21,COLUMN())),0,8)</f>
        <v>0</v>
      </c>
      <c r="V20" s="53">
        <f ca="1">OFFSET(INDIRECT("Reading!"&amp;ADDRESS(3*ROW()-21,COLUMN())),0,8)</f>
        <v>0</v>
      </c>
      <c r="W20" s="54">
        <f ca="1">OFFSET(INDIRECT("Reading!"&amp;ADDRESS(3*ROW()-21,COLUMN())),0,8)</f>
        <v>3</v>
      </c>
      <c r="X20" s="58">
        <f ca="1">OFFSET(INDIRECT("Listening!"&amp;ADDRESS(2*ROW()-13,COLUMN())),0,0)</f>
        <v>1</v>
      </c>
      <c r="Y20" s="53">
        <f ca="1">OFFSET(INDIRECT("Listening!"&amp;ADDRESS(2*ROW()-13,COLUMN())),0,0)</f>
        <v>7</v>
      </c>
      <c r="Z20" s="53">
        <f ca="1">OFFSET(INDIRECT("Listening!"&amp;ADDRESS(2*ROW()-13,COLUMN())),0,0)</f>
        <v>1</v>
      </c>
      <c r="AA20" s="53">
        <f ca="1">OFFSET(INDIRECT("Listening!"&amp;ADDRESS(2*ROW()-13,COLUMN())),0,0)</f>
        <v>0</v>
      </c>
      <c r="AB20" s="53">
        <f ca="1">OFFSET(INDIRECT("Listening!"&amp;ADDRESS(2*ROW()-13,COLUMN())),0,0)</f>
        <v>1</v>
      </c>
      <c r="AC20" s="53">
        <f ca="1">OFFSET(INDIRECT("Listening!"&amp;ADDRESS(2*ROW()-13,COLUMN())),0,0)</f>
        <v>0</v>
      </c>
      <c r="AD20" s="53">
        <f ca="1">OFFSET(INDIRECT("Listening!"&amp;ADDRESS(2*ROW()-13,COLUMN())),0,0)</f>
        <v>0</v>
      </c>
      <c r="AE20" s="54">
        <f ca="1">OFFSET(INDIRECT("Listening!"&amp;ADDRESS(2*ROW()-13,COLUMN())),0,0)</f>
        <v>2</v>
      </c>
      <c r="AF20" s="47">
        <f ca="1">AVERAGE(_xlfn._xlws.FILTER(INDIRECT("I8:I"&amp;ROW()),MOD(ROW(INDIRECT("I8:I"&amp;ROW())),2)=0))</f>
        <v>87.295238095238091</v>
      </c>
      <c r="AG20" s="48">
        <f ca="1">AVERAGE(_xlfn._xlws.FILTER(INDIRECT("J8:J"&amp;ROW()),MOD(ROW(INDIRECT("J8:J"&amp;ROW())),2)=0))</f>
        <v>23.50476190476191</v>
      </c>
    </row>
    <row r="21" ht="16.5">
      <c r="A21" s="21">
        <v>8</v>
      </c>
      <c r="B21" s="29">
        <f ca="1">INDIRECT("Reading!A"&amp;3*ROW()-18)</f>
        <v>45444.392361111109</v>
      </c>
      <c r="C21" s="30" t="str">
        <f ca="1">INDIRECT("Reading!B"&amp;3*ROW()-18)</f>
        <v>T27</v>
      </c>
      <c r="D21" s="31">
        <f t="shared" ca="1" si="0"/>
        <v>0.80000000000000004</v>
      </c>
      <c r="E21" s="32">
        <f t="shared" ca="1" si="1"/>
        <v>0.80000000000000004</v>
      </c>
      <c r="F21" s="33">
        <f t="shared" ca="1" si="2"/>
        <v>0.73333333333333328</v>
      </c>
      <c r="G21" s="31">
        <f t="shared" ca="1" si="3"/>
        <v>0.82352941176470584</v>
      </c>
      <c r="H21" s="34">
        <f t="shared" ca="1" si="4"/>
        <v>0.82352941176470584</v>
      </c>
      <c r="I21" s="35">
        <f>AVERAGE(D21:F21)*30</f>
        <v>23.333333333333332</v>
      </c>
      <c r="J21" s="36">
        <f>AVERAGE(G21:H21)*30</f>
        <v>24.705882352941174</v>
      </c>
      <c r="K21" s="37">
        <f ca="1">INDIRECT("K"&amp;2)*INDIRECT("I"&amp;ROW())+(1-INDIRECT("K"&amp;2))*INDIRECT("k"&amp;ROW()-2)</f>
        <v>22.279111866666664</v>
      </c>
      <c r="L21" s="38">
        <f ca="1">INDIRECT("L"&amp;2)*INDIRECT("J"&amp;ROW())+(1-INDIRECT("L"&amp;2))*INDIRECT("L"&amp;ROW()-2)</f>
        <v>22.117459411764703</v>
      </c>
      <c r="M21" s="39">
        <f ca="1">INDIRECT("K4")*INDIRECT(ADDRESS(ROW()+1,COLUMN()))+(1-INDIRECT("K4"))*INDIRECT(ADDRESS(ROW()-2,COLUMN()))</f>
        <v>3.8203125</v>
      </c>
      <c r="N21" s="40">
        <f ca="1">INDIRECT("K4")*INDIRECT(ADDRESS(ROW()+1,COLUMN()))+(1-INDIRECT("K4"))*INDIRECT(ADDRESS(ROW()-2,COLUMN()))</f>
        <v>0</v>
      </c>
      <c r="O21" s="40">
        <f ca="1">INDIRECT("K4")*INDIRECT(ADDRESS(ROW()+1,COLUMN()))+(1-INDIRECT("K4"))*INDIRECT(ADDRESS(ROW()-2,COLUMN()))</f>
        <v>1.265625</v>
      </c>
      <c r="P21" s="40">
        <f ca="1">INDIRECT("K4")*INDIRECT(ADDRESS(ROW()+1,COLUMN()))+(1-INDIRECT("K4"))*INDIRECT(ADDRESS(ROW()-2,COLUMN()))</f>
        <v>0.6015625</v>
      </c>
      <c r="Q21" s="40">
        <f ca="1">INDIRECT("K4")*INDIRECT(ADDRESS(ROW()+1,COLUMN()))+(1-INDIRECT("K4"))*INDIRECT(ADDRESS(ROW()-2,COLUMN()))</f>
        <v>0.8125</v>
      </c>
      <c r="R21" s="40">
        <f ca="1">INDIRECT("K4")*INDIRECT(ADDRESS(ROW()+1,COLUMN()))+(1-INDIRECT("K4"))*INDIRECT(ADDRESS(ROW()-2,COLUMN()))</f>
        <v>0</v>
      </c>
      <c r="S21" s="40">
        <f ca="1">INDIRECT("K4")*INDIRECT(ADDRESS(ROW()+1,COLUMN()))+(1-INDIRECT("K4"))*INDIRECT(ADDRESS(ROW()-2,COLUMN()))</f>
        <v>0.90625</v>
      </c>
      <c r="T21" s="40">
        <f ca="1">INDIRECT("K4")*INDIRECT(ADDRESS(ROW()+1,COLUMN()))+(1-INDIRECT("K4"))*INDIRECT(ADDRESS(ROW()-2,COLUMN()))</f>
        <v>0</v>
      </c>
      <c r="U21" s="40">
        <f ca="1">INDIRECT("K4")*INDIRECT(ADDRESS(ROW()+1,COLUMN()))+(1-INDIRECT("K4"))*INDIRECT(ADDRESS(ROW()-2,COLUMN()))</f>
        <v>0.5</v>
      </c>
      <c r="V21" s="40">
        <f ca="1">INDIRECT("K4")*INDIRECT(ADDRESS(ROW()+1,COLUMN()))+(1-INDIRECT("K4"))*INDIRECT(ADDRESS(ROW()-2,COLUMN()))</f>
        <v>0.390625</v>
      </c>
      <c r="W21" s="41">
        <f ca="1">INDIRECT("K4")*INDIRECT(ADDRESS(ROW()+1,COLUMN()))+(1-INDIRECT("K4"))*INDIRECT(ADDRESS(ROW()-2,COLUMN()))</f>
        <v>1.2109375</v>
      </c>
      <c r="X21" s="64">
        <f ca="1">INDIRECT("L4")*INDIRECT(ADDRESS(ROW()+1,COLUMN()))+(1-INDIRECT("L4"))*INDIRECT(ADDRESS(ROW()-2,COLUMN()))</f>
        <v>0.2578125</v>
      </c>
      <c r="Y21" s="55">
        <f ca="1">INDIRECT("L4")*INDIRECT(ADDRESS(ROW()+1,COLUMN()))+(1-INDIRECT("L4"))*INDIRECT(ADDRESS(ROW()-2,COLUMN()))</f>
        <v>5.2265625</v>
      </c>
      <c r="Z21" s="55">
        <f ca="1">INDIRECT("L4")*INDIRECT(ADDRESS(ROW()+1,COLUMN()))+(1-INDIRECT("L4"))*INDIRECT(ADDRESS(ROW()-2,COLUMN()))</f>
        <v>0.484375</v>
      </c>
      <c r="AA21" s="55">
        <f ca="1">INDIRECT("L4")*INDIRECT(ADDRESS(ROW()+1,COLUMN()))+(1-INDIRECT("L4"))*INDIRECT(ADDRESS(ROW()-2,COLUMN()))</f>
        <v>0.0390625</v>
      </c>
      <c r="AB21" s="55">
        <f ca="1">INDIRECT("L4")*INDIRECT(ADDRESS(ROW()+1,COLUMN()))+(1-INDIRECT("L4"))*INDIRECT(ADDRESS(ROW()-2,COLUMN()))</f>
        <v>1.1328125</v>
      </c>
      <c r="AC21" s="55">
        <f ca="1">INDIRECT("L4")*INDIRECT(ADDRESS(ROW()+1,COLUMN()))+(1-INDIRECT("L4"))*INDIRECT(ADDRESS(ROW()-2,COLUMN()))</f>
        <v>0</v>
      </c>
      <c r="AD21" s="55">
        <f ca="1">INDIRECT("L4")*INDIRECT(ADDRESS(ROW()+1,COLUMN()))+(1-INDIRECT("L4"))*INDIRECT(ADDRESS(ROW()-2,COLUMN()))</f>
        <v>0.5234375</v>
      </c>
      <c r="AE21" s="56">
        <f ca="1">INDIRECT("L4")*INDIRECT(ADDRESS(ROW()+1,COLUMN()))+(1-INDIRECT("L4"))*INDIRECT(ADDRESS(ROW()-2,COLUMN()))</f>
        <v>0.5546875</v>
      </c>
      <c r="AF21" s="35">
        <f ca="1">AVERAGE(_xlfn._xlws.FILTER(INDIRECT("I7:I"&amp;ROW()),MOD(ROW(INDIRECT("I7:I"&amp;ROW())),2)=1))</f>
        <v>21.666666666666668</v>
      </c>
      <c r="AG21" s="57">
        <f ca="1">AVERAGE(_xlfn._xlws.FILTER(INDIRECT("J7:J"&amp;ROW()),MOD(ROW(INDIRECT("J7:J"&amp;ROW())),2)=1))</f>
        <v>21.617647058823529</v>
      </c>
    </row>
    <row r="22" ht="16.5">
      <c r="A22" s="21"/>
      <c r="B22" s="42"/>
      <c r="C22" s="43"/>
      <c r="D22" s="44">
        <f t="shared" ca="1" si="0"/>
        <v>25.816666666666666</v>
      </c>
      <c r="E22" s="45">
        <f t="shared" ca="1" si="1"/>
        <v>24.333333333333332</v>
      </c>
      <c r="F22" s="46">
        <f t="shared" ca="1" si="2"/>
        <v>26.600000000000001</v>
      </c>
      <c r="G22" s="45">
        <f t="shared" ca="1" si="3"/>
        <v>10.533333333333333</v>
      </c>
      <c r="H22" s="46">
        <f t="shared" ca="1" si="4"/>
        <v>9.3000000000000007</v>
      </c>
      <c r="I22" s="47">
        <f>SUM(D22:F22)</f>
        <v>76.75</v>
      </c>
      <c r="J22" s="48">
        <f>SUM(G22:H22)</f>
        <v>19.833333333333336</v>
      </c>
      <c r="K22" s="49">
        <f ca="1">INDIRECT("K"&amp;3)*INDIRECT("I"&amp;ROW())+(1-INDIRECT("K"&amp;3))*INDIRECT("k"&amp;ROW()-2)</f>
        <v>82.947836481666656</v>
      </c>
      <c r="L22" s="49">
        <f ca="1">INDIRECT("L"&amp;3)*INDIRECT("J"&amp;ROW())+(1-INDIRECT("L"&amp;3))*INDIRECT("L"&amp;ROW()-2)</f>
        <v>22.357754883333328</v>
      </c>
      <c r="M22" s="58">
        <f ca="1">OFFSET(INDIRECT("Reading!"&amp;ADDRESS(3*ROW()-21,COLUMN())),0,8)</f>
        <v>5</v>
      </c>
      <c r="N22" s="53">
        <f ca="1">OFFSET(INDIRECT("Reading!"&amp;ADDRESS(3*ROW()-21,COLUMN())),0,8)</f>
        <v>0</v>
      </c>
      <c r="O22" s="53">
        <f ca="1">OFFSET(INDIRECT("Reading!"&amp;ADDRESS(3*ROW()-21,COLUMN())),0,8)</f>
        <v>2</v>
      </c>
      <c r="P22" s="53">
        <f ca="1">OFFSET(INDIRECT("Reading!"&amp;ADDRESS(3*ROW()-21,COLUMN())),0,8)</f>
        <v>0</v>
      </c>
      <c r="Q22" s="53">
        <f ca="1">OFFSET(INDIRECT("Reading!"&amp;ADDRESS(3*ROW()-21,COLUMN())),0,8)</f>
        <v>1</v>
      </c>
      <c r="R22" s="53">
        <f ca="1">OFFSET(INDIRECT("Reading!"&amp;ADDRESS(3*ROW()-21,COLUMN())),0,8)</f>
        <v>0</v>
      </c>
      <c r="S22" s="53">
        <f ca="1">OFFSET(INDIRECT("Reading!"&amp;ADDRESS(3*ROW()-21,COLUMN())),0,8)</f>
        <v>1</v>
      </c>
      <c r="T22" s="53">
        <f ca="1">OFFSET(INDIRECT("Reading!"&amp;ADDRESS(3*ROW()-21,COLUMN())),0,8)</f>
        <v>0</v>
      </c>
      <c r="U22" s="53">
        <f ca="1">OFFSET(INDIRECT("Reading!"&amp;ADDRESS(3*ROW()-21,COLUMN())),0,8)</f>
        <v>1</v>
      </c>
      <c r="V22" s="53">
        <f ca="1">OFFSET(INDIRECT("Reading!"&amp;ADDRESS(3*ROW()-21,COLUMN())),0,8)</f>
        <v>0</v>
      </c>
      <c r="W22" s="54">
        <f ca="1">OFFSET(INDIRECT("Reading!"&amp;ADDRESS(3*ROW()-21,COLUMN())),0,8)</f>
        <v>0</v>
      </c>
      <c r="X22" s="58">
        <f ca="1">OFFSET(INDIRECT("Listening!"&amp;ADDRESS(2*ROW()-13,COLUMN())),0,0)</f>
        <v>0</v>
      </c>
      <c r="Y22" s="53">
        <f ca="1">OFFSET(INDIRECT("Listening!"&amp;ADDRESS(2*ROW()-13,COLUMN())),0,0)</f>
        <v>4</v>
      </c>
      <c r="Z22" s="53">
        <f ca="1">OFFSET(INDIRECT("Listening!"&amp;ADDRESS(2*ROW()-13,COLUMN())),0,0)</f>
        <v>0</v>
      </c>
      <c r="AA22" s="53">
        <f ca="1">OFFSET(INDIRECT("Listening!"&amp;ADDRESS(2*ROW()-13,COLUMN())),0,0)</f>
        <v>0</v>
      </c>
      <c r="AB22" s="53">
        <f ca="1">OFFSET(INDIRECT("Listening!"&amp;ADDRESS(2*ROW()-13,COLUMN())),0,0)</f>
        <v>1</v>
      </c>
      <c r="AC22" s="53">
        <f ca="1">OFFSET(INDIRECT("Listening!"&amp;ADDRESS(2*ROW()-13,COLUMN())),0,0)</f>
        <v>0</v>
      </c>
      <c r="AD22" s="53">
        <f ca="1">OFFSET(INDIRECT("Listening!"&amp;ADDRESS(2*ROW()-13,COLUMN())),0,0)</f>
        <v>1</v>
      </c>
      <c r="AE22" s="54">
        <f ca="1">OFFSET(INDIRECT("Listening!"&amp;ADDRESS(2*ROW()-13,COLUMN())),0,0)</f>
        <v>0</v>
      </c>
      <c r="AF22" s="47">
        <f ca="1">AVERAGE(_xlfn._xlws.FILTER(INDIRECT("I8:I"&amp;ROW()),MOD(ROW(INDIRECT("I8:I"&amp;ROW())),2)=0))</f>
        <v>85.977083333333326</v>
      </c>
      <c r="AG22" s="48">
        <f ca="1">AVERAGE(_xlfn._xlws.FILTER(INDIRECT("J8:J"&amp;ROW()),MOD(ROW(INDIRECT("J8:J"&amp;ROW())),2)=0))</f>
        <v>23.045833333333338</v>
      </c>
    </row>
    <row r="23" ht="16.5">
      <c r="A23" s="65">
        <v>9</v>
      </c>
      <c r="B23" s="29">
        <f ca="1">INDIRECT("Reading!A"&amp;3*ROW()-18)</f>
        <v>45445.392361111109</v>
      </c>
      <c r="C23" s="30" t="str">
        <f ca="1">INDIRECT("Reading!B"&amp;3*ROW()-18)</f>
        <v>T28</v>
      </c>
      <c r="D23" s="31">
        <f t="shared" ca="1" si="0"/>
        <v>0.80000000000000004</v>
      </c>
      <c r="E23" s="32">
        <f t="shared" ca="1" si="1"/>
        <v>0.8666666666666667</v>
      </c>
      <c r="F23" s="33">
        <f t="shared" ca="1" si="2"/>
        <v>0.66666666666666663</v>
      </c>
      <c r="G23" s="31">
        <f t="shared" ca="1" si="3"/>
        <v>0.88235294117647056</v>
      </c>
      <c r="H23" s="34">
        <f t="shared" ca="1" si="4"/>
        <v>0.82352941176470584</v>
      </c>
      <c r="I23" s="35">
        <f>AVERAGE(D23:F23)*30</f>
        <v>23.333333333333332</v>
      </c>
      <c r="J23" s="36">
        <f>AVERAGE(G23:H23)*30</f>
        <v>25.588235294117645</v>
      </c>
      <c r="K23" s="37">
        <f ca="1">INDIRECT("K"&amp;2)*INDIRECT("I"&amp;ROW())+(1-INDIRECT("K"&amp;2))*INDIRECT("k"&amp;ROW()-2)</f>
        <v>22.595378306666664</v>
      </c>
      <c r="L23" s="38">
        <f ca="1">INDIRECT("L"&amp;2)*INDIRECT("J"&amp;ROW())+(1-INDIRECT("L"&amp;2))*INDIRECT("L"&amp;ROW()-2)</f>
        <v>23.158692176470584</v>
      </c>
      <c r="M23" s="39">
        <f ca="1">INDIRECT("K4")*INDIRECT(ADDRESS(ROW()+1,COLUMN()))+(1-INDIRECT("K4"))*INDIRECT(ADDRESS(ROW()-2,COLUMN()))</f>
        <v>3.91015625</v>
      </c>
      <c r="N23" s="40">
        <f ca="1">INDIRECT("K4")*INDIRECT(ADDRESS(ROW()+1,COLUMN()))+(1-INDIRECT("K4"))*INDIRECT(ADDRESS(ROW()-2,COLUMN()))</f>
        <v>0</v>
      </c>
      <c r="O23" s="40">
        <f ca="1">INDIRECT("K4")*INDIRECT(ADDRESS(ROW()+1,COLUMN()))+(1-INDIRECT("K4"))*INDIRECT(ADDRESS(ROW()-2,COLUMN()))</f>
        <v>1.1328125</v>
      </c>
      <c r="P23" s="40">
        <f ca="1">INDIRECT("K4")*INDIRECT(ADDRESS(ROW()+1,COLUMN()))+(1-INDIRECT("K4"))*INDIRECT(ADDRESS(ROW()-2,COLUMN()))</f>
        <v>0.30078125</v>
      </c>
      <c r="Q23" s="40">
        <f ca="1">INDIRECT("K4")*INDIRECT(ADDRESS(ROW()+1,COLUMN()))+(1-INDIRECT("K4"))*INDIRECT(ADDRESS(ROW()-2,COLUMN()))</f>
        <v>0.90625</v>
      </c>
      <c r="R23" s="40">
        <f ca="1">INDIRECT("K4")*INDIRECT(ADDRESS(ROW()+1,COLUMN()))+(1-INDIRECT("K4"))*INDIRECT(ADDRESS(ROW()-2,COLUMN()))</f>
        <v>0</v>
      </c>
      <c r="S23" s="40">
        <f ca="1">INDIRECT("K4")*INDIRECT(ADDRESS(ROW()+1,COLUMN()))+(1-INDIRECT("K4"))*INDIRECT(ADDRESS(ROW()-2,COLUMN()))</f>
        <v>1.453125</v>
      </c>
      <c r="T23" s="40">
        <f ca="1">INDIRECT("K4")*INDIRECT(ADDRESS(ROW()+1,COLUMN()))+(1-INDIRECT("K4"))*INDIRECT(ADDRESS(ROW()-2,COLUMN()))</f>
        <v>0</v>
      </c>
      <c r="U23" s="40">
        <f ca="1">INDIRECT("K4")*INDIRECT(ADDRESS(ROW()+1,COLUMN()))+(1-INDIRECT("K4"))*INDIRECT(ADDRESS(ROW()-2,COLUMN()))</f>
        <v>0.25</v>
      </c>
      <c r="V23" s="40">
        <f ca="1">INDIRECT("K4")*INDIRECT(ADDRESS(ROW()+1,COLUMN()))+(1-INDIRECT("K4"))*INDIRECT(ADDRESS(ROW()-2,COLUMN()))</f>
        <v>0.1953125</v>
      </c>
      <c r="W23" s="41">
        <f ca="1">INDIRECT("K4")*INDIRECT(ADDRESS(ROW()+1,COLUMN()))+(1-INDIRECT("K4"))*INDIRECT(ADDRESS(ROW()-2,COLUMN()))</f>
        <v>1.10546875</v>
      </c>
      <c r="X23" s="55">
        <f ca="1">INDIRECT("L4")*INDIRECT(ADDRESS(ROW()+1,COLUMN()))+(1-INDIRECT("L4"))*INDIRECT(ADDRESS(ROW()-2,COLUMN()))</f>
        <v>0.12890625</v>
      </c>
      <c r="Y23" s="62">
        <f ca="1">INDIRECT("L4")*INDIRECT(ADDRESS(ROW()+1,COLUMN()))+(1-INDIRECT("L4"))*INDIRECT(ADDRESS(ROW()-2,COLUMN()))</f>
        <v>4.11328125</v>
      </c>
      <c r="Z23" s="62">
        <f ca="1">INDIRECT("L4")*INDIRECT(ADDRESS(ROW()+1,COLUMN()))+(1-INDIRECT("L4"))*INDIRECT(ADDRESS(ROW()-2,COLUMN()))</f>
        <v>0.7421875</v>
      </c>
      <c r="AA23" s="62">
        <f ca="1">INDIRECT("L4")*INDIRECT(ADDRESS(ROW()+1,COLUMN()))+(1-INDIRECT("L4"))*INDIRECT(ADDRESS(ROW()-2,COLUMN()))</f>
        <v>0.01953125</v>
      </c>
      <c r="AB23" s="62">
        <f ca="1">INDIRECT("L4")*INDIRECT(ADDRESS(ROW()+1,COLUMN()))+(1-INDIRECT("L4"))*INDIRECT(ADDRESS(ROW()-2,COLUMN()))</f>
        <v>0.56640625</v>
      </c>
      <c r="AC23" s="62">
        <f ca="1">INDIRECT("L4")*INDIRECT(ADDRESS(ROW()+1,COLUMN()))+(1-INDIRECT("L4"))*INDIRECT(ADDRESS(ROW()-2,COLUMN()))</f>
        <v>0</v>
      </c>
      <c r="AD23" s="62">
        <f ca="1">INDIRECT("L4")*INDIRECT(ADDRESS(ROW()+1,COLUMN()))+(1-INDIRECT("L4"))*INDIRECT(ADDRESS(ROW()-2,COLUMN()))</f>
        <v>0.26171875</v>
      </c>
      <c r="AE23" s="63">
        <f ca="1">INDIRECT("L4")*INDIRECT(ADDRESS(ROW()+1,COLUMN()))+(1-INDIRECT("L4"))*INDIRECT(ADDRESS(ROW()-2,COLUMN()))</f>
        <v>0.77734375</v>
      </c>
      <c r="AF23" s="35">
        <f ca="1">AVERAGE(_xlfn._xlws.FILTER(INDIRECT("I7:I"&amp;ROW()),MOD(ROW(INDIRECT("I7:I"&amp;ROW())),2)=1))</f>
        <v>21.851851851851855</v>
      </c>
      <c r="AG23" s="57">
        <f ca="1">AVERAGE(_xlfn._xlws.FILTER(INDIRECT("J7:J"&amp;ROW()),MOD(ROW(INDIRECT("J7:J"&amp;ROW())),2)=1))</f>
        <v>22.058823529411764</v>
      </c>
    </row>
    <row r="24" ht="16.5">
      <c r="A24" s="66"/>
      <c r="B24" s="42"/>
      <c r="C24" s="43"/>
      <c r="D24" s="44">
        <f t="shared" ca="1" si="0"/>
        <v>23.550000000000001</v>
      </c>
      <c r="E24" s="45">
        <f t="shared" ca="1" si="1"/>
        <v>27.466666666666665</v>
      </c>
      <c r="F24" s="46">
        <f t="shared" ca="1" si="2"/>
        <v>19.766666666666666</v>
      </c>
      <c r="G24" s="45">
        <f t="shared" ca="1" si="3"/>
        <v>9</v>
      </c>
      <c r="H24" s="46">
        <f t="shared" ca="1" si="4"/>
        <v>10.816666666666666</v>
      </c>
      <c r="I24" s="47">
        <f>SUM(D24:F24)</f>
        <v>70.783333333333331</v>
      </c>
      <c r="J24" s="48">
        <f>SUM(G24:H24)</f>
        <v>19.816666666666666</v>
      </c>
      <c r="K24" s="49">
        <f ca="1">INDIRECT("K"&amp;3)*INDIRECT("I"&amp;ROW())+(1-INDIRECT("K"&amp;3))*INDIRECT("k"&amp;ROW()-2)</f>
        <v>79.298485537166655</v>
      </c>
      <c r="L24" s="49">
        <f ca="1">INDIRECT("L"&amp;3)*INDIRECT("J"&amp;ROW())+(1-INDIRECT("L"&amp;3))*INDIRECT("L"&amp;ROW()-2)</f>
        <v>21.595428418333327</v>
      </c>
      <c r="M24" s="58">
        <f ca="1">OFFSET(INDIRECT("Reading!"&amp;ADDRESS(3*ROW()-21,COLUMN())),0,8)</f>
        <v>4</v>
      </c>
      <c r="N24" s="53">
        <f ca="1">OFFSET(INDIRECT("Reading!"&amp;ADDRESS(3*ROW()-21,COLUMN())),0,8)</f>
        <v>0</v>
      </c>
      <c r="O24" s="53">
        <f ca="1">OFFSET(INDIRECT("Reading!"&amp;ADDRESS(3*ROW()-21,COLUMN())),0,8)</f>
        <v>1</v>
      </c>
      <c r="P24" s="53">
        <f ca="1">OFFSET(INDIRECT("Reading!"&amp;ADDRESS(3*ROW()-21,COLUMN())),0,8)</f>
        <v>0</v>
      </c>
      <c r="Q24" s="53">
        <f ca="1">OFFSET(INDIRECT("Reading!"&amp;ADDRESS(3*ROW()-21,COLUMN())),0,8)</f>
        <v>1</v>
      </c>
      <c r="R24" s="53">
        <f ca="1">OFFSET(INDIRECT("Reading!"&amp;ADDRESS(3*ROW()-21,COLUMN())),0,8)</f>
        <v>0</v>
      </c>
      <c r="S24" s="53">
        <f ca="1">OFFSET(INDIRECT("Reading!"&amp;ADDRESS(3*ROW()-21,COLUMN())),0,8)</f>
        <v>2</v>
      </c>
      <c r="T24" s="53">
        <f ca="1">OFFSET(INDIRECT("Reading!"&amp;ADDRESS(3*ROW()-21,COLUMN())),0,8)</f>
        <v>0</v>
      </c>
      <c r="U24" s="53">
        <f ca="1">OFFSET(INDIRECT("Reading!"&amp;ADDRESS(3*ROW()-21,COLUMN())),0,8)</f>
        <v>0</v>
      </c>
      <c r="V24" s="53">
        <f ca="1">OFFSET(INDIRECT("Reading!"&amp;ADDRESS(3*ROW()-21,COLUMN())),0,8)</f>
        <v>0</v>
      </c>
      <c r="W24" s="54">
        <f ca="1">OFFSET(INDIRECT("Reading!"&amp;ADDRESS(3*ROW()-21,COLUMN())),0,8)</f>
        <v>1</v>
      </c>
      <c r="X24" s="58">
        <f ca="1">OFFSET(INDIRECT("Listening!"&amp;ADDRESS(2*ROW()-13,COLUMN())),0,0)</f>
        <v>0</v>
      </c>
      <c r="Y24" s="53">
        <f ca="1">OFFSET(INDIRECT("Listening!"&amp;ADDRESS(2*ROW()-13,COLUMN())),0,0)</f>
        <v>3</v>
      </c>
      <c r="Z24" s="53">
        <f ca="1">OFFSET(INDIRECT("Listening!"&amp;ADDRESS(2*ROW()-13,COLUMN())),0,0)</f>
        <v>1</v>
      </c>
      <c r="AA24" s="53">
        <f ca="1">OFFSET(INDIRECT("Listening!"&amp;ADDRESS(2*ROW()-13,COLUMN())),0,0)</f>
        <v>0</v>
      </c>
      <c r="AB24" s="53">
        <f ca="1">OFFSET(INDIRECT("Listening!"&amp;ADDRESS(2*ROW()-13,COLUMN())),0,0)</f>
        <v>0</v>
      </c>
      <c r="AC24" s="53">
        <f ca="1">OFFSET(INDIRECT("Listening!"&amp;ADDRESS(2*ROW()-13,COLUMN())),0,0)</f>
        <v>0</v>
      </c>
      <c r="AD24" s="53">
        <f ca="1">OFFSET(INDIRECT("Listening!"&amp;ADDRESS(2*ROW()-13,COLUMN())),0,0)</f>
        <v>0</v>
      </c>
      <c r="AE24" s="54">
        <f ca="1">OFFSET(INDIRECT("Listening!"&amp;ADDRESS(2*ROW()-13,COLUMN())),0,0)</f>
        <v>1</v>
      </c>
      <c r="AF24" s="47">
        <f ca="1">AVERAGE(_xlfn._xlws.FILTER(INDIRECT("I8:I"&amp;ROW()),MOD(ROW(INDIRECT("I8:I"&amp;ROW())),2)=0))</f>
        <v>84.288888888888877</v>
      </c>
      <c r="AG24" s="48">
        <f ca="1">AVERAGE(_xlfn._xlws.FILTER(INDIRECT("J8:J"&amp;ROW()),MOD(ROW(INDIRECT("J8:J"&amp;ROW())),2)=0))</f>
        <v>22.68703703703704</v>
      </c>
    </row>
    <row r="25" ht="16.5">
      <c r="A25" s="21">
        <v>10</v>
      </c>
      <c r="B25" s="29">
        <f ca="1">INDIRECT("Reading!A"&amp;3*ROW()-18)</f>
        <v>45446.382638888892</v>
      </c>
      <c r="C25" s="30" t="str">
        <f ca="1">INDIRECT("Reading!B"&amp;3*ROW()-18)</f>
        <v>T29</v>
      </c>
      <c r="D25" s="31">
        <f t="shared" ca="1" si="0"/>
        <v>0.73333333333333328</v>
      </c>
      <c r="E25" s="32">
        <f t="shared" ca="1" si="1"/>
        <v>0.93333333333333335</v>
      </c>
      <c r="F25" s="33">
        <f t="shared" ca="1" si="2"/>
        <v>0.8666666666666667</v>
      </c>
      <c r="G25" s="31">
        <f t="shared" ca="1" si="3"/>
        <v>0.94117647058823528</v>
      </c>
      <c r="H25" s="34">
        <f t="shared" ca="1" si="4"/>
        <v>0.94117647058823528</v>
      </c>
      <c r="I25" s="35">
        <f>AVERAGE(D25:F25)*30</f>
        <v>25.333333333333332</v>
      </c>
      <c r="J25" s="36">
        <f>AVERAGE(G25:H25)*30</f>
        <v>28.235294117647058</v>
      </c>
      <c r="K25" s="37">
        <f ca="1">INDIRECT("K"&amp;2)*INDIRECT("I"&amp;ROW())+(1-INDIRECT("K"&amp;2))*INDIRECT("k"&amp;ROW()-2)</f>
        <v>23.416764814666664</v>
      </c>
      <c r="L25" s="38">
        <f ca="1">INDIRECT("L"&amp;2)*INDIRECT("J"&amp;ROW())+(1-INDIRECT("L"&amp;2))*INDIRECT("L"&amp;ROW()-2)</f>
        <v>24.681672758823524</v>
      </c>
      <c r="M25" s="59">
        <f ca="1">INDIRECT("K4")*INDIRECT(ADDRESS(ROW()+1,COLUMN()))+(1-INDIRECT("K4"))*INDIRECT(ADDRESS(ROW()-2,COLUMN()))</f>
        <v>2.955078125</v>
      </c>
      <c r="N25" s="60">
        <f ca="1">INDIRECT("K4")*INDIRECT(ADDRESS(ROW()+1,COLUMN()))+(1-INDIRECT("K4"))*INDIRECT(ADDRESS(ROW()-2,COLUMN()))</f>
        <v>0</v>
      </c>
      <c r="O25" s="60">
        <f ca="1">INDIRECT("K4")*INDIRECT(ADDRESS(ROW()+1,COLUMN()))+(1-INDIRECT("K4"))*INDIRECT(ADDRESS(ROW()-2,COLUMN()))</f>
        <v>0.56640625</v>
      </c>
      <c r="P25" s="60">
        <f ca="1">INDIRECT("K4")*INDIRECT(ADDRESS(ROW()+1,COLUMN()))+(1-INDIRECT("K4"))*INDIRECT(ADDRESS(ROW()-2,COLUMN()))</f>
        <v>0.650390625</v>
      </c>
      <c r="Q25" s="60">
        <f ca="1">INDIRECT("K4")*INDIRECT(ADDRESS(ROW()+1,COLUMN()))+(1-INDIRECT("K4"))*INDIRECT(ADDRESS(ROW()-2,COLUMN()))</f>
        <v>0.453125</v>
      </c>
      <c r="R25" s="60">
        <f ca="1">INDIRECT("K4")*INDIRECT(ADDRESS(ROW()+1,COLUMN()))+(1-INDIRECT("K4"))*INDIRECT(ADDRESS(ROW()-2,COLUMN()))</f>
        <v>0</v>
      </c>
      <c r="S25" s="60">
        <f ca="1">INDIRECT("K4")*INDIRECT(ADDRESS(ROW()+1,COLUMN()))+(1-INDIRECT("K4"))*INDIRECT(ADDRESS(ROW()-2,COLUMN()))</f>
        <v>1.7265625</v>
      </c>
      <c r="T25" s="60">
        <f ca="1">INDIRECT("K4")*INDIRECT(ADDRESS(ROW()+1,COLUMN()))+(1-INDIRECT("K4"))*INDIRECT(ADDRESS(ROW()-2,COLUMN()))</f>
        <v>0</v>
      </c>
      <c r="U25" s="60">
        <f ca="1">INDIRECT("K4")*INDIRECT(ADDRESS(ROW()+1,COLUMN()))+(1-INDIRECT("K4"))*INDIRECT(ADDRESS(ROW()-2,COLUMN()))</f>
        <v>0.625</v>
      </c>
      <c r="V25" s="60">
        <f ca="1">INDIRECT("K4")*INDIRECT(ADDRESS(ROW()+1,COLUMN()))+(1-INDIRECT("K4"))*INDIRECT(ADDRESS(ROW()-2,COLUMN()))</f>
        <v>0.09765625</v>
      </c>
      <c r="W25" s="61">
        <f ca="1">INDIRECT("K4")*INDIRECT(ADDRESS(ROW()+1,COLUMN()))+(1-INDIRECT("K4"))*INDIRECT(ADDRESS(ROW()-2,COLUMN()))</f>
        <v>0.552734375</v>
      </c>
      <c r="X25" s="64">
        <f ca="1">INDIRECT("L4")*INDIRECT(ADDRESS(ROW()+1,COLUMN()))+(1-INDIRECT("L4"))*INDIRECT(ADDRESS(ROW()-2,COLUMN()))</f>
        <v>0.064453125</v>
      </c>
      <c r="Y25" s="62">
        <f ca="1">INDIRECT("L4")*INDIRECT(ADDRESS(ROW()+1,COLUMN()))+(1-INDIRECT("L4"))*INDIRECT(ADDRESS(ROW()-2,COLUMN()))</f>
        <v>2.556640625</v>
      </c>
      <c r="Z25" s="62">
        <f ca="1">INDIRECT("L4")*INDIRECT(ADDRESS(ROW()+1,COLUMN()))+(1-INDIRECT("L4"))*INDIRECT(ADDRESS(ROW()-2,COLUMN()))</f>
        <v>0.87109375</v>
      </c>
      <c r="AA25" s="62">
        <f ca="1">INDIRECT("L4")*INDIRECT(ADDRESS(ROW()+1,COLUMN()))+(1-INDIRECT("L4"))*INDIRECT(ADDRESS(ROW()-2,COLUMN()))</f>
        <v>0.009765625</v>
      </c>
      <c r="AB25" s="62">
        <f ca="1">INDIRECT("L4")*INDIRECT(ADDRESS(ROW()+1,COLUMN()))+(1-INDIRECT("L4"))*INDIRECT(ADDRESS(ROW()-2,COLUMN()))</f>
        <v>0.283203125</v>
      </c>
      <c r="AC25" s="62">
        <f ca="1">INDIRECT("L4")*INDIRECT(ADDRESS(ROW()+1,COLUMN()))+(1-INDIRECT("L4"))*INDIRECT(ADDRESS(ROW()-2,COLUMN()))</f>
        <v>0</v>
      </c>
      <c r="AD25" s="62">
        <f ca="1">INDIRECT("L4")*INDIRECT(ADDRESS(ROW()+1,COLUMN()))+(1-INDIRECT("L4"))*INDIRECT(ADDRESS(ROW()-2,COLUMN()))</f>
        <v>0.130859375</v>
      </c>
      <c r="AE25" s="63">
        <f ca="1">INDIRECT("L4")*INDIRECT(ADDRESS(ROW()+1,COLUMN()))+(1-INDIRECT("L4"))*INDIRECT(ADDRESS(ROW()-2,COLUMN()))</f>
        <v>0.388671875</v>
      </c>
      <c r="AF25" s="35">
        <f ca="1">AVERAGE(_xlfn._xlws.FILTER(INDIRECT("I7:I"&amp;ROW()),MOD(ROW(INDIRECT("I7:I"&amp;ROW())),2)=1))</f>
        <v>22.200000000000003</v>
      </c>
      <c r="AG25" s="57">
        <f ca="1">AVERAGE(_xlfn._xlws.FILTER(INDIRECT("J7:J"&amp;ROW()),MOD(ROW(INDIRECT("J7:J"&amp;ROW())),2)=1))</f>
        <v>22.676470588235293</v>
      </c>
    </row>
    <row r="26" ht="16.5">
      <c r="A26" s="21"/>
      <c r="B26" s="42"/>
      <c r="C26" s="43"/>
      <c r="D26" s="44">
        <f t="shared" ca="1" si="0"/>
        <v>25.666666666666668</v>
      </c>
      <c r="E26" s="45">
        <f t="shared" ca="1" si="1"/>
        <v>20.133333333333333</v>
      </c>
      <c r="F26" s="46">
        <f t="shared" ca="1" si="2"/>
        <v>23.550000000000001</v>
      </c>
      <c r="G26" s="45">
        <f t="shared" ca="1" si="3"/>
        <v>11.333333333333334</v>
      </c>
      <c r="H26" s="46">
        <f t="shared" ca="1" si="4"/>
        <v>12.9</v>
      </c>
      <c r="I26" s="47">
        <f>SUM(D26:F26)</f>
        <v>69.349999999999994</v>
      </c>
      <c r="J26" s="48">
        <f>SUM(G26:H26)</f>
        <v>24.233333333333334</v>
      </c>
      <c r="K26" s="49">
        <f ca="1">INDIRECT("K"&amp;3)*INDIRECT("I"&amp;ROW())+(1-INDIRECT("K"&amp;3))*INDIRECT("k"&amp;ROW()-2)</f>
        <v>76.313939876016647</v>
      </c>
      <c r="L26" s="49">
        <f ca="1">INDIRECT("L"&amp;3)*INDIRECT("J"&amp;ROW())+(1-INDIRECT("L"&amp;3))*INDIRECT("L"&amp;ROW()-2)</f>
        <v>22.386799892833327</v>
      </c>
      <c r="M26" s="58">
        <f ca="1">OFFSET(INDIRECT("Reading!"&amp;ADDRESS(3*ROW()-21,COLUMN())),0,8)</f>
        <v>2</v>
      </c>
      <c r="N26" s="53">
        <f ca="1">OFFSET(INDIRECT("Reading!"&amp;ADDRESS(3*ROW()-21,COLUMN())),0,8)</f>
        <v>0</v>
      </c>
      <c r="O26" s="53">
        <f ca="1">OFFSET(INDIRECT("Reading!"&amp;ADDRESS(3*ROW()-21,COLUMN())),0,8)</f>
        <v>0</v>
      </c>
      <c r="P26" s="53">
        <f ca="1">OFFSET(INDIRECT("Reading!"&amp;ADDRESS(3*ROW()-21,COLUMN())),0,8)</f>
        <v>1</v>
      </c>
      <c r="Q26" s="53">
        <f ca="1">OFFSET(INDIRECT("Reading!"&amp;ADDRESS(3*ROW()-21,COLUMN())),0,8)</f>
        <v>0</v>
      </c>
      <c r="R26" s="53">
        <f ca="1">OFFSET(INDIRECT("Reading!"&amp;ADDRESS(3*ROW()-21,COLUMN())),0,8)</f>
        <v>0</v>
      </c>
      <c r="S26" s="53">
        <f ca="1">OFFSET(INDIRECT("Reading!"&amp;ADDRESS(3*ROW()-21,COLUMN())),0,8)</f>
        <v>2</v>
      </c>
      <c r="T26" s="53">
        <f ca="1">OFFSET(INDIRECT("Reading!"&amp;ADDRESS(3*ROW()-21,COLUMN())),0,8)</f>
        <v>0</v>
      </c>
      <c r="U26" s="53">
        <f ca="1">OFFSET(INDIRECT("Reading!"&amp;ADDRESS(3*ROW()-21,COLUMN())),0,8)</f>
        <v>1</v>
      </c>
      <c r="V26" s="53">
        <f ca="1">OFFSET(INDIRECT("Reading!"&amp;ADDRESS(3*ROW()-21,COLUMN())),0,8)</f>
        <v>0</v>
      </c>
      <c r="W26" s="54">
        <f ca="1">OFFSET(INDIRECT("Reading!"&amp;ADDRESS(3*ROW()-21,COLUMN())),0,8)</f>
        <v>0</v>
      </c>
      <c r="X26" s="58">
        <f ca="1">OFFSET(INDIRECT("Listening!"&amp;ADDRESS(2*ROW()-13,COLUMN())),0,0)</f>
        <v>0</v>
      </c>
      <c r="Y26" s="53">
        <f ca="1">OFFSET(INDIRECT("Listening!"&amp;ADDRESS(2*ROW()-13,COLUMN())),0,0)</f>
        <v>1</v>
      </c>
      <c r="Z26" s="53">
        <f ca="1">OFFSET(INDIRECT("Listening!"&amp;ADDRESS(2*ROW()-13,COLUMN())),0,0)</f>
        <v>1</v>
      </c>
      <c r="AA26" s="53">
        <f ca="1">OFFSET(INDIRECT("Listening!"&amp;ADDRESS(2*ROW()-13,COLUMN())),0,0)</f>
        <v>0</v>
      </c>
      <c r="AB26" s="53">
        <f ca="1">OFFSET(INDIRECT("Listening!"&amp;ADDRESS(2*ROW()-13,COLUMN())),0,0)</f>
        <v>0</v>
      </c>
      <c r="AC26" s="53">
        <f ca="1">OFFSET(INDIRECT("Listening!"&amp;ADDRESS(2*ROW()-13,COLUMN())),0,0)</f>
        <v>0</v>
      </c>
      <c r="AD26" s="53">
        <f ca="1">OFFSET(INDIRECT("Listening!"&amp;ADDRESS(2*ROW()-13,COLUMN())),0,0)</f>
        <v>0</v>
      </c>
      <c r="AE26" s="54">
        <f ca="1">OFFSET(INDIRECT("Listening!"&amp;ADDRESS(2*ROW()-13,COLUMN())),0,0)</f>
        <v>0</v>
      </c>
      <c r="AF26" s="47">
        <f ca="1">AVERAGE(_xlfn._xlws.FILTER(INDIRECT("I8:I"&amp;ROW()),MOD(ROW(INDIRECT("I8:I"&amp;ROW())),2)=0))</f>
        <v>82.794999999999987</v>
      </c>
      <c r="AG26" s="48">
        <f ca="1">AVERAGE(_xlfn._xlws.FILTER(INDIRECT("J8:J"&amp;ROW()),MOD(ROW(INDIRECT("J8:J"&amp;ROW())),2)=0))</f>
        <v>22.841666666666669</v>
      </c>
    </row>
    <row r="27" ht="16.5">
      <c r="A27" s="21">
        <v>11</v>
      </c>
      <c r="B27" s="29">
        <f ca="1">INDIRECT("Reading!A"&amp;3*ROW()-18)</f>
        <v>45447.757638888892</v>
      </c>
      <c r="C27" s="30" t="str">
        <f ca="1">INDIRECT("Reading!B"&amp;3*ROW()-18)</f>
        <v>T30</v>
      </c>
      <c r="D27" s="67">
        <f t="shared" ca="1" si="0"/>
        <v>0.8666666666666667</v>
      </c>
      <c r="E27" s="67">
        <f t="shared" ca="1" si="1"/>
        <v>0.93333333333333335</v>
      </c>
      <c r="F27" s="34">
        <f t="shared" ca="1" si="2"/>
        <v>1</v>
      </c>
      <c r="G27" s="67">
        <f t="shared" ca="1" si="3"/>
        <v>1</v>
      </c>
      <c r="H27" s="34">
        <f t="shared" ca="1" si="4"/>
        <v>0.82352941176470584</v>
      </c>
      <c r="I27" s="35">
        <f>AVERAGE(D27:F27)*30</f>
        <v>27.999999999999996</v>
      </c>
      <c r="J27" s="36">
        <f>AVERAGE(G27:H27)*30</f>
        <v>27.352941176470587</v>
      </c>
      <c r="K27" s="38">
        <f ca="1">INDIRECT("K"&amp;2)*INDIRECT("I"&amp;ROW())+(1-INDIRECT("K"&amp;2))*INDIRECT("k"&amp;ROW()-2)</f>
        <v>24.791735370266661</v>
      </c>
      <c r="L27" s="68">
        <f ca="1">INDIRECT("L"&amp;2)*INDIRECT("J"&amp;ROW())+(1-INDIRECT("L"&amp;2))*INDIRECT("L"&amp;ROW()-2)</f>
        <v>25.483053284117638</v>
      </c>
      <c r="M27" s="59">
        <f ca="1">INDIRECT("K4")*INDIRECT(ADDRESS(ROW()+1,COLUMN()))+(1-INDIRECT("K4"))*INDIRECT(ADDRESS(ROW()-2,COLUMN()))</f>
        <v>2.4775390625</v>
      </c>
      <c r="N27" s="60">
        <f ca="1">INDIRECT("K4")*INDIRECT(ADDRESS(ROW()+1,COLUMN()))+(1-INDIRECT("K4"))*INDIRECT(ADDRESS(ROW()-2,COLUMN()))</f>
        <v>0</v>
      </c>
      <c r="O27" s="60">
        <f ca="1">INDIRECT("K4")*INDIRECT(ADDRESS(ROW()+1,COLUMN()))+(1-INDIRECT("K4"))*INDIRECT(ADDRESS(ROW()-2,COLUMN()))</f>
        <v>0.283203125</v>
      </c>
      <c r="P27" s="60">
        <f ca="1">INDIRECT("K4")*INDIRECT(ADDRESS(ROW()+1,COLUMN()))+(1-INDIRECT("K4"))*INDIRECT(ADDRESS(ROW()-2,COLUMN()))</f>
        <v>0.3251953125</v>
      </c>
      <c r="Q27" s="60">
        <f ca="1">INDIRECT("K4")*INDIRECT(ADDRESS(ROW()+1,COLUMN()))+(1-INDIRECT("K4"))*INDIRECT(ADDRESS(ROW()-2,COLUMN()))</f>
        <v>0.2265625</v>
      </c>
      <c r="R27" s="60">
        <f ca="1">INDIRECT("K4")*INDIRECT(ADDRESS(ROW()+1,COLUMN()))+(1-INDIRECT("K4"))*INDIRECT(ADDRESS(ROW()-2,COLUMN()))</f>
        <v>0</v>
      </c>
      <c r="S27" s="60">
        <f ca="1">INDIRECT("K4")*INDIRECT(ADDRESS(ROW()+1,COLUMN()))+(1-INDIRECT("K4"))*INDIRECT(ADDRESS(ROW()-2,COLUMN()))</f>
        <v>1.36328125</v>
      </c>
      <c r="T27" s="60">
        <f ca="1">INDIRECT("K4")*INDIRECT(ADDRESS(ROW()+1,COLUMN()))+(1-INDIRECT("K4"))*INDIRECT(ADDRESS(ROW()-2,COLUMN()))</f>
        <v>0</v>
      </c>
      <c r="U27" s="60">
        <f ca="1">INDIRECT("K4")*INDIRECT(ADDRESS(ROW()+1,COLUMN()))+(1-INDIRECT("K4"))*INDIRECT(ADDRESS(ROW()-2,COLUMN()))</f>
        <v>0.3125</v>
      </c>
      <c r="V27" s="60">
        <f ca="1">INDIRECT("K4")*INDIRECT(ADDRESS(ROW()+1,COLUMN()))+(1-INDIRECT("K4"))*INDIRECT(ADDRESS(ROW()-2,COLUMN()))</f>
        <v>0.048828125</v>
      </c>
      <c r="W27" s="61">
        <f ca="1">INDIRECT("K4")*INDIRECT(ADDRESS(ROW()+1,COLUMN()))+(1-INDIRECT("K4"))*INDIRECT(ADDRESS(ROW()-2,COLUMN()))</f>
        <v>0.2763671875</v>
      </c>
      <c r="X27" s="69">
        <f ca="1">INDIRECT("L4")*INDIRECT(ADDRESS(ROW()+1,COLUMN()))+(1-INDIRECT("L4"))*INDIRECT(ADDRESS(ROW()-2,COLUMN()))</f>
        <v>0.0322265625</v>
      </c>
      <c r="Y27" s="62">
        <f ca="1">INDIRECT("L4")*INDIRECT(ADDRESS(ROW()+1,COLUMN()))+(1-INDIRECT("L4"))*INDIRECT(ADDRESS(ROW()-2,COLUMN()))</f>
        <v>2.7783203125</v>
      </c>
      <c r="Z27" s="62">
        <f ca="1">INDIRECT("L4")*INDIRECT(ADDRESS(ROW()+1,COLUMN()))+(1-INDIRECT("L4"))*INDIRECT(ADDRESS(ROW()-2,COLUMN()))</f>
        <v>0.435546875</v>
      </c>
      <c r="AA27" s="62">
        <f ca="1">INDIRECT("L4")*INDIRECT(ADDRESS(ROW()+1,COLUMN()))+(1-INDIRECT("L4"))*INDIRECT(ADDRESS(ROW()-2,COLUMN()))</f>
        <v>0.0048828125</v>
      </c>
      <c r="AB27" s="62">
        <f ca="1">INDIRECT("L4")*INDIRECT(ADDRESS(ROW()+1,COLUMN()))+(1-INDIRECT("L4"))*INDIRECT(ADDRESS(ROW()-2,COLUMN()))</f>
        <v>0.1416015625</v>
      </c>
      <c r="AC27" s="62">
        <f ca="1">INDIRECT("L4")*INDIRECT(ADDRESS(ROW()+1,COLUMN()))+(1-INDIRECT("L4"))*INDIRECT(ADDRESS(ROW()-2,COLUMN()))</f>
        <v>0</v>
      </c>
      <c r="AD27" s="62">
        <f ca="1">INDIRECT("L4")*INDIRECT(ADDRESS(ROW()+1,COLUMN()))+(1-INDIRECT("L4"))*INDIRECT(ADDRESS(ROW()-2,COLUMN()))</f>
        <v>0.0654296875</v>
      </c>
      <c r="AE27" s="63">
        <f ca="1">INDIRECT("L4")*INDIRECT(ADDRESS(ROW()+1,COLUMN()))+(1-INDIRECT("L4"))*INDIRECT(ADDRESS(ROW()-2,COLUMN()))</f>
        <v>0.1943359375</v>
      </c>
      <c r="AF27" s="35">
        <f ca="1">AVERAGE(_xlfn._xlws.FILTER(INDIRECT("I7:I"&amp;ROW()),MOD(ROW(INDIRECT("I7:I"&amp;ROW())),2)=1))</f>
        <v>22.72727272727273</v>
      </c>
      <c r="AG27" s="57">
        <f ca="1">AVERAGE(_xlfn._xlws.FILTER(INDIRECT("J7:J"&amp;ROW()),MOD(ROW(INDIRECT("J7:J"&amp;ROW())),2)=1))</f>
        <v>23.101604278074863</v>
      </c>
    </row>
    <row r="28" ht="16.5">
      <c r="A28" s="21"/>
      <c r="B28" s="42"/>
      <c r="C28" s="43"/>
      <c r="D28" s="44">
        <f t="shared" ca="1" si="0"/>
        <v>17.449999999999999</v>
      </c>
      <c r="E28" s="45">
        <f t="shared" ca="1" si="1"/>
        <v>27.833333333333332</v>
      </c>
      <c r="F28" s="46">
        <f t="shared" ca="1" si="2"/>
        <v>22.350000000000001</v>
      </c>
      <c r="G28" s="44">
        <f t="shared" ca="1" si="3"/>
        <v>8.1999999999999993</v>
      </c>
      <c r="H28" s="46">
        <f t="shared" ca="1" si="4"/>
        <v>9.8333333333333339</v>
      </c>
      <c r="I28" s="70">
        <f>SUM(D28:F28)</f>
        <v>67.633333333333326</v>
      </c>
      <c r="J28" s="48">
        <f>SUM(G28:H28)</f>
        <v>18.033333333333331</v>
      </c>
      <c r="K28" s="71">
        <f ca="1">INDIRECT("K"&amp;3)*INDIRECT("I"&amp;ROW())+(1-INDIRECT("K"&amp;3))*INDIRECT("k"&amp;ROW()-2)</f>
        <v>73.709757913211646</v>
      </c>
      <c r="L28" s="72">
        <f ca="1">INDIRECT("L"&amp;3)*INDIRECT("J"&amp;ROW())+(1-INDIRECT("L"&amp;3))*INDIRECT("L"&amp;ROW()-2)</f>
        <v>21.080759924983326</v>
      </c>
      <c r="M28" s="58">
        <f ca="1">OFFSET(INDIRECT("Reading!"&amp;ADDRESS(3*ROW()-21,COLUMN())),0,8)</f>
        <v>2</v>
      </c>
      <c r="N28" s="53">
        <f ca="1">OFFSET(INDIRECT("Reading!"&amp;ADDRESS(3*ROW()-21,COLUMN())),0,8)</f>
        <v>0</v>
      </c>
      <c r="O28" s="53">
        <f ca="1">OFFSET(INDIRECT("Reading!"&amp;ADDRESS(3*ROW()-21,COLUMN())),0,8)</f>
        <v>0</v>
      </c>
      <c r="P28" s="53">
        <f ca="1">OFFSET(INDIRECT("Reading!"&amp;ADDRESS(3*ROW()-21,COLUMN())),0,8)</f>
        <v>0</v>
      </c>
      <c r="Q28" s="53">
        <f ca="1">OFFSET(INDIRECT("Reading!"&amp;ADDRESS(3*ROW()-21,COLUMN())),0,8)</f>
        <v>0</v>
      </c>
      <c r="R28" s="53">
        <f ca="1">OFFSET(INDIRECT("Reading!"&amp;ADDRESS(3*ROW()-21,COLUMN())),0,8)</f>
        <v>0</v>
      </c>
      <c r="S28" s="53">
        <f ca="1">OFFSET(INDIRECT("Reading!"&amp;ADDRESS(3*ROW()-21,COLUMN())),0,8)</f>
        <v>1</v>
      </c>
      <c r="T28" s="53">
        <f ca="1">OFFSET(INDIRECT("Reading!"&amp;ADDRESS(3*ROW()-21,COLUMN())),0,8)</f>
        <v>0</v>
      </c>
      <c r="U28" s="53">
        <f ca="1">OFFSET(INDIRECT("Reading!"&amp;ADDRESS(3*ROW()-21,COLUMN())),0,8)</f>
        <v>0</v>
      </c>
      <c r="V28" s="53">
        <f ca="1">OFFSET(INDIRECT("Reading!"&amp;ADDRESS(3*ROW()-21,COLUMN())),0,8)</f>
        <v>0</v>
      </c>
      <c r="W28" s="54">
        <f ca="1">OFFSET(INDIRECT("Reading!"&amp;ADDRESS(3*ROW()-21,COLUMN())),0,8)</f>
        <v>0</v>
      </c>
      <c r="X28" s="58">
        <f ca="1">OFFSET(INDIRECT("Listening!"&amp;ADDRESS(2*ROW()-13,COLUMN())),0,0)</f>
        <v>0</v>
      </c>
      <c r="Y28" s="53">
        <f ca="1">OFFSET(INDIRECT("Listening!"&amp;ADDRESS(2*ROW()-13,COLUMN())),0,0)</f>
        <v>3</v>
      </c>
      <c r="Z28" s="53">
        <f ca="1">OFFSET(INDIRECT("Listening!"&amp;ADDRESS(2*ROW()-13,COLUMN())),0,0)</f>
        <v>0</v>
      </c>
      <c r="AA28" s="53">
        <f ca="1">OFFSET(INDIRECT("Listening!"&amp;ADDRESS(2*ROW()-13,COLUMN())),0,0)</f>
        <v>0</v>
      </c>
      <c r="AB28" s="53">
        <f ca="1">OFFSET(INDIRECT("Listening!"&amp;ADDRESS(2*ROW()-13,COLUMN())),0,0)</f>
        <v>0</v>
      </c>
      <c r="AC28" s="53">
        <f ca="1">OFFSET(INDIRECT("Listening!"&amp;ADDRESS(2*ROW()-13,COLUMN())),0,0)</f>
        <v>0</v>
      </c>
      <c r="AD28" s="53">
        <f ca="1">OFFSET(INDIRECT("Listening!"&amp;ADDRESS(2*ROW()-13,COLUMN())),0,0)</f>
        <v>0</v>
      </c>
      <c r="AE28" s="54">
        <f ca="1">OFFSET(INDIRECT("Listening!"&amp;ADDRESS(2*ROW()-13,COLUMN())),0,0)</f>
        <v>0</v>
      </c>
      <c r="AF28" s="70">
        <f ca="1">AVERAGE(_xlfn._xlws.FILTER(INDIRECT("I8:I"&amp;ROW()),MOD(ROW(INDIRECT("I8:I"&amp;ROW())),2)=0))</f>
        <v>81.416666666666657</v>
      </c>
      <c r="AG28" s="48">
        <f ca="1">AVERAGE(_xlfn._xlws.FILTER(INDIRECT("J8:J"&amp;ROW()),MOD(ROW(INDIRECT("J8:J"&amp;ROW())),2)=0))</f>
        <v>22.404545454545456</v>
      </c>
    </row>
    <row r="29" ht="16.5">
      <c r="A29" s="21">
        <v>12</v>
      </c>
      <c r="B29" s="29">
        <f ca="1">INDIRECT("Reading!A"&amp;3*ROW()-18)</f>
        <v>45450.757638888892</v>
      </c>
      <c r="C29" s="30" t="str">
        <f ca="1">INDIRECT("Reading!B"&amp;3*ROW()-18)</f>
        <v>T31</v>
      </c>
      <c r="D29" s="67">
        <f t="shared" ca="1" si="0"/>
        <v>0.93333333333333335</v>
      </c>
      <c r="E29" s="67">
        <f t="shared" ca="1" si="1"/>
        <v>0.80000000000000004</v>
      </c>
      <c r="F29" s="34">
        <f t="shared" ca="1" si="2"/>
        <v>1</v>
      </c>
      <c r="G29" s="73">
        <f t="shared" ca="1" si="3"/>
        <v>0.70588235294117652</v>
      </c>
      <c r="H29" s="33">
        <f t="shared" ca="1" si="4"/>
        <v>0.70588235294117652</v>
      </c>
      <c r="I29" s="35">
        <f>AVERAGE(D29:F29)*30</f>
        <v>27.333333333333332</v>
      </c>
      <c r="J29" s="36">
        <f>AVERAGE(G29:H29)*30</f>
        <v>21.176470588235297</v>
      </c>
      <c r="K29" s="38">
        <f ca="1">INDIRECT("K"&amp;2)*INDIRECT("I"&amp;ROW())+(1-INDIRECT("K"&amp;2))*INDIRECT("k"&amp;ROW()-2)</f>
        <v>25.55421475918666</v>
      </c>
      <c r="L29" s="68">
        <f ca="1">INDIRECT("L"&amp;2)*INDIRECT("J"&amp;ROW())+(1-INDIRECT("L"&amp;2))*INDIRECT("L"&amp;ROW()-2)</f>
        <v>24.191078475352931</v>
      </c>
      <c r="M29" s="59">
        <f ca="1">INDIRECT("K4")*INDIRECT(ADDRESS(ROW()+1,COLUMN()))+(1-INDIRECT("K4"))*INDIRECT(ADDRESS(ROW()-2,COLUMN()))</f>
        <v>1.23876953125</v>
      </c>
      <c r="N29" s="60">
        <f ca="1">INDIRECT("K4")*INDIRECT(ADDRESS(ROW()+1,COLUMN()))+(1-INDIRECT("K4"))*INDIRECT(ADDRESS(ROW()-2,COLUMN()))</f>
        <v>0</v>
      </c>
      <c r="O29" s="60">
        <f ca="1">INDIRECT("K4")*INDIRECT(ADDRESS(ROW()+1,COLUMN()))+(1-INDIRECT("K4"))*INDIRECT(ADDRESS(ROW()-2,COLUMN()))</f>
        <v>0.6416015625</v>
      </c>
      <c r="P29" s="60">
        <f ca="1">INDIRECT("K4")*INDIRECT(ADDRESS(ROW()+1,COLUMN()))+(1-INDIRECT("K4"))*INDIRECT(ADDRESS(ROW()-2,COLUMN()))</f>
        <v>0.16259765625</v>
      </c>
      <c r="Q29" s="60">
        <f ca="1">INDIRECT("K4")*INDIRECT(ADDRESS(ROW()+1,COLUMN()))+(1-INDIRECT("K4"))*INDIRECT(ADDRESS(ROW()-2,COLUMN()))</f>
        <v>0.11328125</v>
      </c>
      <c r="R29" s="60">
        <f ca="1">INDIRECT("K4")*INDIRECT(ADDRESS(ROW()+1,COLUMN()))+(1-INDIRECT("K4"))*INDIRECT(ADDRESS(ROW()-2,COLUMN()))</f>
        <v>0</v>
      </c>
      <c r="S29" s="60">
        <f ca="1">INDIRECT("K4")*INDIRECT(ADDRESS(ROW()+1,COLUMN()))+(1-INDIRECT("K4"))*INDIRECT(ADDRESS(ROW()-2,COLUMN()))</f>
        <v>0.681640625</v>
      </c>
      <c r="T29" s="60">
        <f ca="1">INDIRECT("K4")*INDIRECT(ADDRESS(ROW()+1,COLUMN()))+(1-INDIRECT("K4"))*INDIRECT(ADDRESS(ROW()-2,COLUMN()))</f>
        <v>0</v>
      </c>
      <c r="U29" s="60">
        <f ca="1">INDIRECT("K4")*INDIRECT(ADDRESS(ROW()+1,COLUMN()))+(1-INDIRECT("K4"))*INDIRECT(ADDRESS(ROW()-2,COLUMN()))</f>
        <v>0.15625</v>
      </c>
      <c r="V29" s="60">
        <f ca="1">INDIRECT("K4")*INDIRECT(ADDRESS(ROW()+1,COLUMN()))+(1-INDIRECT("K4"))*INDIRECT(ADDRESS(ROW()-2,COLUMN()))</f>
        <v>0.0244140625</v>
      </c>
      <c r="W29" s="61">
        <f ca="1">INDIRECT("K4")*INDIRECT(ADDRESS(ROW()+1,COLUMN()))+(1-INDIRECT("K4"))*INDIRECT(ADDRESS(ROW()-2,COLUMN()))</f>
        <v>1.63818359375</v>
      </c>
      <c r="X29" s="69">
        <f ca="1">INDIRECT("L4")*INDIRECT(ADDRESS(ROW()+1,COLUMN()))+(1-INDIRECT("L4"))*INDIRECT(ADDRESS(ROW()-2,COLUMN()))</f>
        <v>0.01611328125</v>
      </c>
      <c r="Y29" s="62">
        <f ca="1">INDIRECT("L4")*INDIRECT(ADDRESS(ROW()+1,COLUMN()))+(1-INDIRECT("L4"))*INDIRECT(ADDRESS(ROW()-2,COLUMN()))</f>
        <v>4.88916015625</v>
      </c>
      <c r="Z29" s="62">
        <f ca="1">INDIRECT("L4")*INDIRECT(ADDRESS(ROW()+1,COLUMN()))+(1-INDIRECT("L4"))*INDIRECT(ADDRESS(ROW()-2,COLUMN()))</f>
        <v>0.7177734375</v>
      </c>
      <c r="AA29" s="62">
        <f ca="1">INDIRECT("L4")*INDIRECT(ADDRESS(ROW()+1,COLUMN()))+(1-INDIRECT("L4"))*INDIRECT(ADDRESS(ROW()-2,COLUMN()))</f>
        <v>0.00244140625</v>
      </c>
      <c r="AB29" s="62">
        <f ca="1">INDIRECT("L4")*INDIRECT(ADDRESS(ROW()+1,COLUMN()))+(1-INDIRECT("L4"))*INDIRECT(ADDRESS(ROW()-2,COLUMN()))</f>
        <v>0.57080078125</v>
      </c>
      <c r="AC29" s="62">
        <f ca="1">INDIRECT("L4")*INDIRECT(ADDRESS(ROW()+1,COLUMN()))+(1-INDIRECT("L4"))*INDIRECT(ADDRESS(ROW()-2,COLUMN()))</f>
        <v>0</v>
      </c>
      <c r="AD29" s="62">
        <f ca="1">INDIRECT("L4")*INDIRECT(ADDRESS(ROW()+1,COLUMN()))+(1-INDIRECT("L4"))*INDIRECT(ADDRESS(ROW()-2,COLUMN()))</f>
        <v>0.53271484375</v>
      </c>
      <c r="AE29" s="63">
        <f ca="1">INDIRECT("L4")*INDIRECT(ADDRESS(ROW()+1,COLUMN()))+(1-INDIRECT("L4"))*INDIRECT(ADDRESS(ROW()-2,COLUMN()))</f>
        <v>0.09716796875</v>
      </c>
      <c r="AF29" s="35">
        <f ca="1">AVERAGE(_xlfn._xlws.FILTER(INDIRECT("I7:I"&amp;ROW()),MOD(ROW(INDIRECT("I7:I"&amp;ROW())),2)=1))</f>
        <v>23.111111111111114</v>
      </c>
      <c r="AG29" s="57">
        <f ca="1">AVERAGE(_xlfn._xlws.FILTER(INDIRECT("J7:J"&amp;ROW()),MOD(ROW(INDIRECT("J7:J"&amp;ROW())),2)=1))</f>
        <v>22.941176470588232</v>
      </c>
    </row>
    <row r="30" ht="16.5">
      <c r="A30" s="21"/>
      <c r="B30" s="42"/>
      <c r="C30" s="43"/>
      <c r="D30" s="44">
        <f t="shared" ca="1" si="0"/>
        <v>22.533333333333335</v>
      </c>
      <c r="E30" s="45">
        <f t="shared" ca="1" si="1"/>
        <v>21.666666666666668</v>
      </c>
      <c r="F30" s="46">
        <f t="shared" ca="1" si="2"/>
        <v>25.733333333333334</v>
      </c>
      <c r="G30" s="44">
        <f t="shared" ca="1" si="3"/>
        <v>10.800000000000001</v>
      </c>
      <c r="H30" s="46">
        <f t="shared" ca="1" si="4"/>
        <v>14.233333333333333</v>
      </c>
      <c r="I30" s="70">
        <f>SUM(D30:F30)</f>
        <v>69.933333333333337</v>
      </c>
      <c r="J30" s="48">
        <f>SUM(G30:H30)</f>
        <v>25.033333333333331</v>
      </c>
      <c r="K30" s="71">
        <f ca="1">INDIRECT("K"&amp;3)*INDIRECT("I"&amp;ROW())+(1-INDIRECT("K"&amp;3))*INDIRECT("k"&amp;ROW()-2)</f>
        <v>72.576830539248149</v>
      </c>
      <c r="L30" s="72">
        <f ca="1">INDIRECT("L"&amp;3)*INDIRECT("J"&amp;ROW())+(1-INDIRECT("L"&amp;3))*INDIRECT("L"&amp;ROW()-2)</f>
        <v>22.266531947488325</v>
      </c>
      <c r="M30" s="58">
        <f ca="1">OFFSET(INDIRECT("Reading!"&amp;ADDRESS(3*ROW()-21,COLUMN())),0,8)</f>
        <v>0</v>
      </c>
      <c r="N30" s="53">
        <f ca="1">OFFSET(INDIRECT("Reading!"&amp;ADDRESS(3*ROW()-21,COLUMN())),0,8)</f>
        <v>0</v>
      </c>
      <c r="O30" s="53">
        <f ca="1">OFFSET(INDIRECT("Reading!"&amp;ADDRESS(3*ROW()-21,COLUMN())),0,8)</f>
        <v>1</v>
      </c>
      <c r="P30" s="53">
        <f ca="1">OFFSET(INDIRECT("Reading!"&amp;ADDRESS(3*ROW()-21,COLUMN())),0,8)</f>
        <v>0</v>
      </c>
      <c r="Q30" s="53">
        <f ca="1">OFFSET(INDIRECT("Reading!"&amp;ADDRESS(3*ROW()-21,COLUMN())),0,8)</f>
        <v>0</v>
      </c>
      <c r="R30" s="53">
        <f ca="1">OFFSET(INDIRECT("Reading!"&amp;ADDRESS(3*ROW()-21,COLUMN())),0,8)</f>
        <v>0</v>
      </c>
      <c r="S30" s="53">
        <f ca="1">OFFSET(INDIRECT("Reading!"&amp;ADDRESS(3*ROW()-21,COLUMN())),0,8)</f>
        <v>0</v>
      </c>
      <c r="T30" s="53">
        <f ca="1">OFFSET(INDIRECT("Reading!"&amp;ADDRESS(3*ROW()-21,COLUMN())),0,8)</f>
        <v>0</v>
      </c>
      <c r="U30" s="53">
        <f ca="1">OFFSET(INDIRECT("Reading!"&amp;ADDRESS(3*ROW()-21,COLUMN())),0,8)</f>
        <v>0</v>
      </c>
      <c r="V30" s="53">
        <f ca="1">OFFSET(INDIRECT("Reading!"&amp;ADDRESS(3*ROW()-21,COLUMN())),0,8)</f>
        <v>0</v>
      </c>
      <c r="W30" s="54">
        <f ca="1">OFFSET(INDIRECT("Reading!"&amp;ADDRESS(3*ROW()-21,COLUMN())),0,8)</f>
        <v>3</v>
      </c>
      <c r="X30" s="58">
        <f ca="1">OFFSET(INDIRECT("Listening!"&amp;ADDRESS(2*ROW()-13,COLUMN())),0,0)</f>
        <v>0</v>
      </c>
      <c r="Y30" s="53">
        <f ca="1">OFFSET(INDIRECT("Listening!"&amp;ADDRESS(2*ROW()-13,COLUMN())),0,0)</f>
        <v>7</v>
      </c>
      <c r="Z30" s="53">
        <f ca="1">OFFSET(INDIRECT("Listening!"&amp;ADDRESS(2*ROW()-13,COLUMN())),0,0)</f>
        <v>1</v>
      </c>
      <c r="AA30" s="53">
        <f ca="1">OFFSET(INDIRECT("Listening!"&amp;ADDRESS(2*ROW()-13,COLUMN())),0,0)</f>
        <v>0</v>
      </c>
      <c r="AB30" s="53">
        <f ca="1">OFFSET(INDIRECT("Listening!"&amp;ADDRESS(2*ROW()-13,COLUMN())),0,0)</f>
        <v>1</v>
      </c>
      <c r="AC30" s="53">
        <f ca="1">OFFSET(INDIRECT("Listening!"&amp;ADDRESS(2*ROW()-13,COLUMN())),0,0)</f>
        <v>0</v>
      </c>
      <c r="AD30" s="53">
        <f ca="1">OFFSET(INDIRECT("Listening!"&amp;ADDRESS(2*ROW()-13,COLUMN())),0,0)</f>
        <v>1</v>
      </c>
      <c r="AE30" s="54">
        <f ca="1">OFFSET(INDIRECT("Listening!"&amp;ADDRESS(2*ROW()-13,COLUMN())),0,0)</f>
        <v>0</v>
      </c>
      <c r="AF30" s="70">
        <f ca="1">AVERAGE(_xlfn._xlws.FILTER(INDIRECT("I8:I"&amp;ROW()),MOD(ROW(INDIRECT("I8:I"&amp;ROW())),2)=0))</f>
        <v>80.459722222222226</v>
      </c>
      <c r="AG30" s="48">
        <f ca="1">AVERAGE(_xlfn._xlws.FILTER(INDIRECT("J8:J"&amp;ROW()),MOD(ROW(INDIRECT("J8:J"&amp;ROW())),2)=0))</f>
        <v>22.623611111111114</v>
      </c>
    </row>
    <row r="31" ht="16.5">
      <c r="A31" s="21">
        <v>13</v>
      </c>
      <c r="B31" s="29">
        <f ca="1">INDIRECT("Reading!A"&amp;3*ROW()-18)</f>
        <v>45455.757638888892</v>
      </c>
      <c r="C31" s="30" t="str">
        <f ca="1">INDIRECT("Reading!B"&amp;3*ROW()-18)</f>
        <v>T32</v>
      </c>
      <c r="D31" s="73">
        <f t="shared" ca="1" si="0"/>
        <v>0.80000000000000004</v>
      </c>
      <c r="E31" s="67">
        <f t="shared" ca="1" si="1"/>
        <v>0.8666666666666667</v>
      </c>
      <c r="F31" s="34">
        <f t="shared" ca="1" si="2"/>
        <v>0.93333333333333335</v>
      </c>
      <c r="G31" s="73">
        <f t="shared" ca="1" si="3"/>
        <v>0.76470588235294112</v>
      </c>
      <c r="H31" s="33">
        <f t="shared" ca="1" si="4"/>
        <v>0.70588235294117652</v>
      </c>
      <c r="I31" s="74">
        <f>AVERAGE(D31:F31)*30</f>
        <v>26</v>
      </c>
      <c r="J31" s="36">
        <f>AVERAGE(G31:H31)*30</f>
        <v>22.058823529411768</v>
      </c>
      <c r="K31" s="75">
        <f ca="1">INDIRECT("K"&amp;2)*INDIRECT("I"&amp;ROW())+(1-INDIRECT("K"&amp;2))*INDIRECT("k"&amp;ROW()-2)</f>
        <v>25.687950331430663</v>
      </c>
      <c r="L31" s="68">
        <f ca="1">INDIRECT("L"&amp;2)*INDIRECT("J"&amp;ROW())+(1-INDIRECT("L"&amp;2))*INDIRECT("L"&amp;ROW()-2)</f>
        <v>23.551401991570579</v>
      </c>
      <c r="M31" s="59">
        <f ca="1">INDIRECT("K4")*INDIRECT(ADDRESS(ROW()+1,COLUMN()))+(1-INDIRECT("K4"))*INDIRECT(ADDRESS(ROW()-2,COLUMN()))</f>
        <v>1.119384765625</v>
      </c>
      <c r="N31" s="60">
        <f ca="1">INDIRECT("K4")*INDIRECT(ADDRESS(ROW()+1,COLUMN()))+(1-INDIRECT("K4"))*INDIRECT(ADDRESS(ROW()-2,COLUMN()))</f>
        <v>0</v>
      </c>
      <c r="O31" s="60">
        <f ca="1">INDIRECT("K4")*INDIRECT(ADDRESS(ROW()+1,COLUMN()))+(1-INDIRECT("K4"))*INDIRECT(ADDRESS(ROW()-2,COLUMN()))</f>
        <v>0.32080078125</v>
      </c>
      <c r="P31" s="60">
        <f ca="1">INDIRECT("K4")*INDIRECT(ADDRESS(ROW()+1,COLUMN()))+(1-INDIRECT("K4"))*INDIRECT(ADDRESS(ROW()-2,COLUMN()))</f>
        <v>0.081298828125</v>
      </c>
      <c r="Q31" s="60">
        <f ca="1">INDIRECT("K4")*INDIRECT(ADDRESS(ROW()+1,COLUMN()))+(1-INDIRECT("K4"))*INDIRECT(ADDRESS(ROW()-2,COLUMN()))</f>
        <v>0.056640625</v>
      </c>
      <c r="R31" s="60">
        <f ca="1">INDIRECT("K4")*INDIRECT(ADDRESS(ROW()+1,COLUMN()))+(1-INDIRECT("K4"))*INDIRECT(ADDRESS(ROW()-2,COLUMN()))</f>
        <v>0</v>
      </c>
      <c r="S31" s="60">
        <f ca="1">INDIRECT("K4")*INDIRECT(ADDRESS(ROW()+1,COLUMN()))+(1-INDIRECT("K4"))*INDIRECT(ADDRESS(ROW()-2,COLUMN()))</f>
        <v>0.8408203125</v>
      </c>
      <c r="T31" s="60">
        <f ca="1">INDIRECT("K4")*INDIRECT(ADDRESS(ROW()+1,COLUMN()))+(1-INDIRECT("K4"))*INDIRECT(ADDRESS(ROW()-2,COLUMN()))</f>
        <v>0</v>
      </c>
      <c r="U31" s="60">
        <f ca="1">INDIRECT("K4")*INDIRECT(ADDRESS(ROW()+1,COLUMN()))+(1-INDIRECT("K4"))*INDIRECT(ADDRESS(ROW()-2,COLUMN()))</f>
        <v>0.078125</v>
      </c>
      <c r="V31" s="60">
        <f ca="1">INDIRECT("K4")*INDIRECT(ADDRESS(ROW()+1,COLUMN()))+(1-INDIRECT("K4"))*INDIRECT(ADDRESS(ROW()-2,COLUMN()))</f>
        <v>0.51220703125</v>
      </c>
      <c r="W31" s="61">
        <f ca="1">INDIRECT("K4")*INDIRECT(ADDRESS(ROW()+1,COLUMN()))+(1-INDIRECT("K4"))*INDIRECT(ADDRESS(ROW()-2,COLUMN()))</f>
        <v>1.819091796875</v>
      </c>
      <c r="X31" s="69">
        <f ca="1">INDIRECT("L4")*INDIRECT(ADDRESS(ROW()+1,COLUMN()))+(1-INDIRECT("L4"))*INDIRECT(ADDRESS(ROW()-2,COLUMN()))</f>
        <v>0.008056640625</v>
      </c>
      <c r="Y31" s="62">
        <f ca="1">INDIRECT("L4")*INDIRECT(ADDRESS(ROW()+1,COLUMN()))+(1-INDIRECT("L4"))*INDIRECT(ADDRESS(ROW()-2,COLUMN()))</f>
        <v>5.944580078125</v>
      </c>
      <c r="Z31" s="62">
        <f ca="1">INDIRECT("L4")*INDIRECT(ADDRESS(ROW()+1,COLUMN()))+(1-INDIRECT("L4"))*INDIRECT(ADDRESS(ROW()-2,COLUMN()))</f>
        <v>0.85888671875</v>
      </c>
      <c r="AA31" s="62">
        <f ca="1">INDIRECT("L4")*INDIRECT(ADDRESS(ROW()+1,COLUMN()))+(1-INDIRECT("L4"))*INDIRECT(ADDRESS(ROW()-2,COLUMN()))</f>
        <v>0.001220703125</v>
      </c>
      <c r="AB31" s="62">
        <f ca="1">INDIRECT("L4")*INDIRECT(ADDRESS(ROW()+1,COLUMN()))+(1-INDIRECT("L4"))*INDIRECT(ADDRESS(ROW()-2,COLUMN()))</f>
        <v>0.785400390625</v>
      </c>
      <c r="AC31" s="62">
        <f ca="1">INDIRECT("L4")*INDIRECT(ADDRESS(ROW()+1,COLUMN()))+(1-INDIRECT("L4"))*INDIRECT(ADDRESS(ROW()-2,COLUMN()))</f>
        <v>0</v>
      </c>
      <c r="AD31" s="62">
        <f ca="1">INDIRECT("L4")*INDIRECT(ADDRESS(ROW()+1,COLUMN()))+(1-INDIRECT("L4"))*INDIRECT(ADDRESS(ROW()-2,COLUMN()))</f>
        <v>0.266357421875</v>
      </c>
      <c r="AE31" s="63">
        <f ca="1">INDIRECT("L4")*INDIRECT(ADDRESS(ROW()+1,COLUMN()))+(1-INDIRECT("L4"))*INDIRECT(ADDRESS(ROW()-2,COLUMN()))</f>
        <v>0.048583984375</v>
      </c>
      <c r="AF31" s="35">
        <f ca="1">AVERAGE(_xlfn._xlws.FILTER(INDIRECT("I7:I"&amp;ROW()),MOD(ROW(INDIRECT("I7:I"&amp;ROW())),2)=1))</f>
        <v>23.333333333333336</v>
      </c>
      <c r="AG31" s="57">
        <f ca="1">AVERAGE(_xlfn._xlws.FILTER(INDIRECT("J7:J"&amp;ROW()),MOD(ROW(INDIRECT("J7:J"&amp;ROW())),2)=1))</f>
        <v>22.873303167420811</v>
      </c>
    </row>
    <row r="32" ht="16.5">
      <c r="A32" s="21"/>
      <c r="B32" s="42"/>
      <c r="C32" s="43"/>
      <c r="D32" s="44">
        <f t="shared" ca="1" si="0"/>
        <v>34.25</v>
      </c>
      <c r="E32" s="45">
        <f t="shared" ca="1" si="1"/>
        <v>22.550000000000001</v>
      </c>
      <c r="F32" s="46">
        <f t="shared" ca="1" si="2"/>
        <v>25.666666666666668</v>
      </c>
      <c r="G32" s="44">
        <f t="shared" ca="1" si="3"/>
        <v>12.75</v>
      </c>
      <c r="H32" s="46">
        <f t="shared" ca="1" si="4"/>
        <v>11.166666666666666</v>
      </c>
      <c r="I32" s="70">
        <f>SUM(D32:F32)</f>
        <v>82.466666666666669</v>
      </c>
      <c r="J32" s="48">
        <f>SUM(G32:H32)</f>
        <v>23.916666666666664</v>
      </c>
      <c r="K32" s="71">
        <f ca="1">INDIRECT("K"&amp;3)*INDIRECT("I"&amp;ROW())+(1-INDIRECT("K"&amp;3))*INDIRECT("k"&amp;ROW()-2)</f>
        <v>75.543781377473707</v>
      </c>
      <c r="L32" s="72">
        <f ca="1">INDIRECT("L"&amp;3)*INDIRECT("J"&amp;ROW())+(1-INDIRECT("L"&amp;3))*INDIRECT("L"&amp;ROW()-2)</f>
        <v>22.761572363241825</v>
      </c>
      <c r="M32" s="58">
        <f ca="1">OFFSET(INDIRECT("Reading!"&amp;ADDRESS(3*ROW()-21,COLUMN())),0,8)</f>
        <v>1</v>
      </c>
      <c r="N32" s="53">
        <f ca="1">OFFSET(INDIRECT("Reading!"&amp;ADDRESS(3*ROW()-21,COLUMN())),0,8)</f>
        <v>0</v>
      </c>
      <c r="O32" s="53">
        <f ca="1">OFFSET(INDIRECT("Reading!"&amp;ADDRESS(3*ROW()-21,COLUMN())),0,8)</f>
        <v>0</v>
      </c>
      <c r="P32" s="53">
        <f ca="1">OFFSET(INDIRECT("Reading!"&amp;ADDRESS(3*ROW()-21,COLUMN())),0,8)</f>
        <v>0</v>
      </c>
      <c r="Q32" s="53">
        <f ca="1">OFFSET(INDIRECT("Reading!"&amp;ADDRESS(3*ROW()-21,COLUMN())),0,8)</f>
        <v>0</v>
      </c>
      <c r="R32" s="53">
        <f ca="1">OFFSET(INDIRECT("Reading!"&amp;ADDRESS(3*ROW()-21,COLUMN())),0,8)</f>
        <v>0</v>
      </c>
      <c r="S32" s="53">
        <f ca="1">OFFSET(INDIRECT("Reading!"&amp;ADDRESS(3*ROW()-21,COLUMN())),0,8)</f>
        <v>1</v>
      </c>
      <c r="T32" s="53">
        <f ca="1">OFFSET(INDIRECT("Reading!"&amp;ADDRESS(3*ROW()-21,COLUMN())),0,8)</f>
        <v>0</v>
      </c>
      <c r="U32" s="53">
        <f ca="1">OFFSET(INDIRECT("Reading!"&amp;ADDRESS(3*ROW()-21,COLUMN())),0,8)</f>
        <v>0</v>
      </c>
      <c r="V32" s="53">
        <f ca="1">OFFSET(INDIRECT("Reading!"&amp;ADDRESS(3*ROW()-21,COLUMN())),0,8)</f>
        <v>1</v>
      </c>
      <c r="W32" s="54">
        <f ca="1">OFFSET(INDIRECT("Reading!"&amp;ADDRESS(3*ROW()-21,COLUMN())),0,8)</f>
        <v>2</v>
      </c>
      <c r="X32" s="58">
        <f ca="1">OFFSET(INDIRECT("Listening!"&amp;ADDRESS(2*ROW()-13,COLUMN())),0,0)</f>
        <v>0</v>
      </c>
      <c r="Y32" s="53">
        <f ca="1">OFFSET(INDIRECT("Listening!"&amp;ADDRESS(2*ROW()-13,COLUMN())),0,0)</f>
        <v>7</v>
      </c>
      <c r="Z32" s="53">
        <f ca="1">OFFSET(INDIRECT("Listening!"&amp;ADDRESS(2*ROW()-13,COLUMN())),0,0)</f>
        <v>1</v>
      </c>
      <c r="AA32" s="53">
        <f ca="1">OFFSET(INDIRECT("Listening!"&amp;ADDRESS(2*ROW()-13,COLUMN())),0,0)</f>
        <v>0</v>
      </c>
      <c r="AB32" s="53">
        <f ca="1">OFFSET(INDIRECT("Listening!"&amp;ADDRESS(2*ROW()-13,COLUMN())),0,0)</f>
        <v>1</v>
      </c>
      <c r="AC32" s="53">
        <f ca="1">OFFSET(INDIRECT("Listening!"&amp;ADDRESS(2*ROW()-13,COLUMN())),0,0)</f>
        <v>0</v>
      </c>
      <c r="AD32" s="53">
        <f ca="1">OFFSET(INDIRECT("Listening!"&amp;ADDRESS(2*ROW()-13,COLUMN())),0,0)</f>
        <v>0</v>
      </c>
      <c r="AE32" s="54">
        <f ca="1">OFFSET(INDIRECT("Listening!"&amp;ADDRESS(2*ROW()-13,COLUMN())),0,0)</f>
        <v>0</v>
      </c>
      <c r="AF32" s="70">
        <f ca="1">AVERAGE(_xlfn._xlws.FILTER(INDIRECT("I8:I"&amp;ROW()),MOD(ROW(INDIRECT("I8:I"&amp;ROW())),2)=0))</f>
        <v>80.614102564102566</v>
      </c>
      <c r="AG32" s="48">
        <f ca="1">AVERAGE(_xlfn._xlws.FILTER(INDIRECT("J8:J"&amp;ROW()),MOD(ROW(INDIRECT("J8:J"&amp;ROW())),2)=0))</f>
        <v>22.723076923076924</v>
      </c>
    </row>
    <row r="33" ht="16.5">
      <c r="A33" s="21">
        <v>14</v>
      </c>
      <c r="B33" s="29">
        <f ca="1">INDIRECT("Reading!A"&amp;3*ROW()-18)</f>
        <v>45456.757638888892</v>
      </c>
      <c r="C33" s="30" t="str">
        <f ca="1">INDIRECT("Reading!B"&amp;3*ROW()-18)</f>
        <v>T33</v>
      </c>
      <c r="D33" s="73">
        <f t="shared" ca="1" si="0"/>
        <v>0.93333333333333335</v>
      </c>
      <c r="E33" s="67">
        <f t="shared" ca="1" si="1"/>
        <v>0.80000000000000004</v>
      </c>
      <c r="F33" s="34">
        <f t="shared" ca="1" si="2"/>
        <v>0.73333333333333328</v>
      </c>
      <c r="G33" s="73">
        <f t="shared" ca="1" si="3"/>
        <v>0.82352941176470584</v>
      </c>
      <c r="H33" s="33">
        <f t="shared" ca="1" si="4"/>
        <v>0.70588235294117652</v>
      </c>
      <c r="I33" s="35">
        <f>AVERAGE(D33:F33)*30</f>
        <v>24.666666666666668</v>
      </c>
      <c r="J33" s="36">
        <f>AVERAGE(G33:H33)*30</f>
        <v>22.941176470588232</v>
      </c>
      <c r="K33" s="38">
        <f ca="1">INDIRECT("K"&amp;2)*INDIRECT("I"&amp;ROW())+(1-INDIRECT("K"&amp;2))*INDIRECT("k"&amp;ROW()-2)</f>
        <v>25.381565232001464</v>
      </c>
      <c r="L33" s="68">
        <f ca="1">INDIRECT("L"&amp;2)*INDIRECT("J"&amp;ROW())+(1-INDIRECT("L"&amp;2))*INDIRECT("L"&amp;ROW()-2)</f>
        <v>23.368334335275875</v>
      </c>
      <c r="M33" s="59">
        <f ca="1">INDIRECT("K4")*INDIRECT(ADDRESS(ROW()+1,COLUMN()))+(1-INDIRECT("K4"))*INDIRECT(ADDRESS(ROW()-2,COLUMN()))</f>
        <v>2.5596923828125</v>
      </c>
      <c r="N33" s="60">
        <f ca="1">INDIRECT("K4")*INDIRECT(ADDRESS(ROW()+1,COLUMN()))+(1-INDIRECT("K4"))*INDIRECT(ADDRESS(ROW()-2,COLUMN()))</f>
        <v>0</v>
      </c>
      <c r="O33" s="60">
        <f ca="1">INDIRECT("K4")*INDIRECT(ADDRESS(ROW()+1,COLUMN()))+(1-INDIRECT("K4"))*INDIRECT(ADDRESS(ROW()-2,COLUMN()))</f>
        <v>0.660400390625</v>
      </c>
      <c r="P33" s="60">
        <f ca="1">INDIRECT("K4")*INDIRECT(ADDRESS(ROW()+1,COLUMN()))+(1-INDIRECT("K4"))*INDIRECT(ADDRESS(ROW()-2,COLUMN()))</f>
        <v>0.0406494140625</v>
      </c>
      <c r="Q33" s="60">
        <f ca="1">INDIRECT("K4")*INDIRECT(ADDRESS(ROW()+1,COLUMN()))+(1-INDIRECT("K4"))*INDIRECT(ADDRESS(ROW()-2,COLUMN()))</f>
        <v>0.5283203125</v>
      </c>
      <c r="R33" s="60">
        <f ca="1">INDIRECT("K4")*INDIRECT(ADDRESS(ROW()+1,COLUMN()))+(1-INDIRECT("K4"))*INDIRECT(ADDRESS(ROW()-2,COLUMN()))</f>
        <v>0</v>
      </c>
      <c r="S33" s="60">
        <f ca="1">INDIRECT("K4")*INDIRECT(ADDRESS(ROW()+1,COLUMN()))+(1-INDIRECT("K4"))*INDIRECT(ADDRESS(ROW()-2,COLUMN()))</f>
        <v>0.92041015625</v>
      </c>
      <c r="T33" s="60">
        <f ca="1">INDIRECT("K4")*INDIRECT(ADDRESS(ROW()+1,COLUMN()))+(1-INDIRECT("K4"))*INDIRECT(ADDRESS(ROW()-2,COLUMN()))</f>
        <v>0</v>
      </c>
      <c r="U33" s="60">
        <f ca="1">INDIRECT("K4")*INDIRECT(ADDRESS(ROW()+1,COLUMN()))+(1-INDIRECT("K4"))*INDIRECT(ADDRESS(ROW()-2,COLUMN()))</f>
        <v>0.0390625</v>
      </c>
      <c r="V33" s="60">
        <f ca="1">INDIRECT("K4")*INDIRECT(ADDRESS(ROW()+1,COLUMN()))+(1-INDIRECT("K4"))*INDIRECT(ADDRESS(ROW()-2,COLUMN()))</f>
        <v>0.756103515625</v>
      </c>
      <c r="W33" s="61">
        <f ca="1">INDIRECT("K4")*INDIRECT(ADDRESS(ROW()+1,COLUMN()))+(1-INDIRECT("K4"))*INDIRECT(ADDRESS(ROW()-2,COLUMN()))</f>
        <v>0.9095458984375</v>
      </c>
      <c r="X33" s="69">
        <f ca="1">INDIRECT("L4")*INDIRECT(ADDRESS(ROW()+1,COLUMN()))+(1-INDIRECT("L4"))*INDIRECT(ADDRESS(ROW()-2,COLUMN()))</f>
        <v>0.0040283203125</v>
      </c>
      <c r="Y33" s="62">
        <f ca="1">INDIRECT("L4")*INDIRECT(ADDRESS(ROW()+1,COLUMN()))+(1-INDIRECT("L4"))*INDIRECT(ADDRESS(ROW()-2,COLUMN()))</f>
        <v>5.9722900390625</v>
      </c>
      <c r="Z33" s="62">
        <f ca="1">INDIRECT("L4")*INDIRECT(ADDRESS(ROW()+1,COLUMN()))+(1-INDIRECT("L4"))*INDIRECT(ADDRESS(ROW()-2,COLUMN()))</f>
        <v>0.929443359375</v>
      </c>
      <c r="AA33" s="62">
        <f ca="1">INDIRECT("L4")*INDIRECT(ADDRESS(ROW()+1,COLUMN()))+(1-INDIRECT("L4"))*INDIRECT(ADDRESS(ROW()-2,COLUMN()))</f>
        <v>0.0006103515625</v>
      </c>
      <c r="AB33" s="62">
        <f ca="1">INDIRECT("L4")*INDIRECT(ADDRESS(ROW()+1,COLUMN()))+(1-INDIRECT("L4"))*INDIRECT(ADDRESS(ROW()-2,COLUMN()))</f>
        <v>0.8927001953125</v>
      </c>
      <c r="AC33" s="62">
        <f ca="1">INDIRECT("L4")*INDIRECT(ADDRESS(ROW()+1,COLUMN()))+(1-INDIRECT("L4"))*INDIRECT(ADDRESS(ROW()-2,COLUMN()))</f>
        <v>0</v>
      </c>
      <c r="AD33" s="62">
        <f ca="1">INDIRECT("L4")*INDIRECT(ADDRESS(ROW()+1,COLUMN()))+(1-INDIRECT("L4"))*INDIRECT(ADDRESS(ROW()-2,COLUMN()))</f>
        <v>0.1331787109375</v>
      </c>
      <c r="AE33" s="63">
        <f ca="1">INDIRECT("L4")*INDIRECT(ADDRESS(ROW()+1,COLUMN()))+(1-INDIRECT("L4"))*INDIRECT(ADDRESS(ROW()-2,COLUMN()))</f>
        <v>0.0242919921875</v>
      </c>
      <c r="AF33" s="35">
        <f ca="1">AVERAGE(_xlfn._xlws.FILTER(INDIRECT("I7:I"&amp;ROW()),MOD(ROW(INDIRECT("I7:I"&amp;ROW())),2)=1))</f>
        <v>23.428571428571434</v>
      </c>
      <c r="AG33" s="57">
        <f ca="1">AVERAGE(_xlfn._xlws.FILTER(INDIRECT("J7:J"&amp;ROW()),MOD(ROW(INDIRECT("J7:J"&amp;ROW())),2)=1))</f>
        <v>22.8781512605042</v>
      </c>
    </row>
    <row r="34" ht="16.5">
      <c r="A34" s="21"/>
      <c r="B34" s="42"/>
      <c r="C34" s="43"/>
      <c r="D34" s="44">
        <f t="shared" ca="1" si="0"/>
        <v>31.649999999999999</v>
      </c>
      <c r="E34" s="45">
        <f t="shared" ca="1" si="1"/>
        <v>31.133333333333333</v>
      </c>
      <c r="F34" s="46">
        <f t="shared" ca="1" si="2"/>
        <v>27.899999999999999</v>
      </c>
      <c r="G34" s="44">
        <f t="shared" ca="1" si="3"/>
        <v>13.566666666666666</v>
      </c>
      <c r="H34" s="46">
        <f t="shared" ca="1" si="4"/>
        <v>10.316666666666666</v>
      </c>
      <c r="I34" s="70">
        <f>SUM(D34:F34)</f>
        <v>90.683333333333337</v>
      </c>
      <c r="J34" s="48">
        <f>SUM(G34:H34)</f>
        <v>23.883333333333333</v>
      </c>
      <c r="K34" s="71">
        <f ca="1">INDIRECT("K"&amp;3)*INDIRECT("I"&amp;ROW())+(1-INDIRECT("K"&amp;3))*INDIRECT("k"&amp;ROW()-2)</f>
        <v>80.0856469642316</v>
      </c>
      <c r="L34" s="72">
        <f ca="1">INDIRECT("L"&amp;3)*INDIRECT("J"&amp;ROW())+(1-INDIRECT("L"&amp;3))*INDIRECT("L"&amp;ROW()-2)</f>
        <v>23.098100654269277</v>
      </c>
      <c r="M34" s="58">
        <f ca="1">OFFSET(INDIRECT("Reading!"&amp;ADDRESS(3*ROW()-21,COLUMN())),0,8)</f>
        <v>4</v>
      </c>
      <c r="N34" s="53">
        <f ca="1">OFFSET(INDIRECT("Reading!"&amp;ADDRESS(3*ROW()-21,COLUMN())),0,8)</f>
        <v>0</v>
      </c>
      <c r="O34" s="53">
        <f ca="1">OFFSET(INDIRECT("Reading!"&amp;ADDRESS(3*ROW()-21,COLUMN())),0,8)</f>
        <v>1</v>
      </c>
      <c r="P34" s="53">
        <f ca="1">OFFSET(INDIRECT("Reading!"&amp;ADDRESS(3*ROW()-21,COLUMN())),0,8)</f>
        <v>0</v>
      </c>
      <c r="Q34" s="53">
        <f ca="1">OFFSET(INDIRECT("Reading!"&amp;ADDRESS(3*ROW()-21,COLUMN())),0,8)</f>
        <v>1</v>
      </c>
      <c r="R34" s="53">
        <f ca="1">OFFSET(INDIRECT("Reading!"&amp;ADDRESS(3*ROW()-21,COLUMN())),0,8)</f>
        <v>0</v>
      </c>
      <c r="S34" s="53">
        <f ca="1">OFFSET(INDIRECT("Reading!"&amp;ADDRESS(3*ROW()-21,COLUMN())),0,8)</f>
        <v>1</v>
      </c>
      <c r="T34" s="53">
        <f ca="1">OFFSET(INDIRECT("Reading!"&amp;ADDRESS(3*ROW()-21,COLUMN())),0,8)</f>
        <v>0</v>
      </c>
      <c r="U34" s="53">
        <f ca="1">OFFSET(INDIRECT("Reading!"&amp;ADDRESS(3*ROW()-21,COLUMN())),0,8)</f>
        <v>0</v>
      </c>
      <c r="V34" s="53">
        <f ca="1">OFFSET(INDIRECT("Reading!"&amp;ADDRESS(3*ROW()-21,COLUMN())),0,8)</f>
        <v>1</v>
      </c>
      <c r="W34" s="54">
        <f ca="1">OFFSET(INDIRECT("Reading!"&amp;ADDRESS(3*ROW()-21,COLUMN())),0,8)</f>
        <v>0</v>
      </c>
      <c r="X34" s="58">
        <f ca="1">OFFSET(INDIRECT("Listening!"&amp;ADDRESS(2*ROW()-13,COLUMN())),0,0)</f>
        <v>0</v>
      </c>
      <c r="Y34" s="53">
        <f ca="1">OFFSET(INDIRECT("Listening!"&amp;ADDRESS(2*ROW()-13,COLUMN())),0,0)</f>
        <v>6</v>
      </c>
      <c r="Z34" s="53">
        <f ca="1">OFFSET(INDIRECT("Listening!"&amp;ADDRESS(2*ROW()-13,COLUMN())),0,0)</f>
        <v>1</v>
      </c>
      <c r="AA34" s="53">
        <f ca="1">OFFSET(INDIRECT("Listening!"&amp;ADDRESS(2*ROW()-13,COLUMN())),0,0)</f>
        <v>0</v>
      </c>
      <c r="AB34" s="53">
        <f ca="1">OFFSET(INDIRECT("Listening!"&amp;ADDRESS(2*ROW()-13,COLUMN())),0,0)</f>
        <v>1</v>
      </c>
      <c r="AC34" s="53">
        <f ca="1">OFFSET(INDIRECT("Listening!"&amp;ADDRESS(2*ROW()-13,COLUMN())),0,0)</f>
        <v>0</v>
      </c>
      <c r="AD34" s="53">
        <f ca="1">OFFSET(INDIRECT("Listening!"&amp;ADDRESS(2*ROW()-13,COLUMN())),0,0)</f>
        <v>0</v>
      </c>
      <c r="AE34" s="54">
        <f ca="1">OFFSET(INDIRECT("Listening!"&amp;ADDRESS(2*ROW()-13,COLUMN())),0,0)</f>
        <v>0</v>
      </c>
      <c r="AF34" s="70">
        <f ca="1">AVERAGE(_xlfn._xlws.FILTER(INDIRECT("I8:I"&amp;ROW()),MOD(ROW(INDIRECT("I8:I"&amp;ROW())),2)=0))</f>
        <v>81.333333333333343</v>
      </c>
      <c r="AG34" s="48">
        <f ca="1">AVERAGE(_xlfn._xlws.FILTER(INDIRECT("J8:J"&amp;ROW()),MOD(ROW(INDIRECT("J8:J"&amp;ROW())),2)=0))</f>
        <v>22.805952380952384</v>
      </c>
    </row>
    <row r="35" ht="16.5">
      <c r="A35" s="21">
        <v>15</v>
      </c>
      <c r="B35" s="29">
        <f ca="1">INDIRECT("Reading!A"&amp;3*ROW()-18)</f>
        <v>45460.757638888892</v>
      </c>
      <c r="C35" s="30" t="str">
        <f ca="1">INDIRECT("Reading!B"&amp;3*ROW()-18)</f>
        <v>T34</v>
      </c>
      <c r="D35" s="73">
        <f t="shared" ca="1" si="0"/>
        <v>0.93333333333333335</v>
      </c>
      <c r="E35" s="67">
        <f t="shared" ca="1" si="1"/>
        <v>0.8666666666666667</v>
      </c>
      <c r="F35" s="34">
        <f t="shared" ca="1" si="2"/>
        <v>0.8666666666666667</v>
      </c>
      <c r="G35" s="73">
        <f t="shared" ca="1" si="3"/>
        <v>0.82352941176470584</v>
      </c>
      <c r="H35" s="33">
        <f t="shared" ca="1" si="4"/>
        <v>0.70588235294117652</v>
      </c>
      <c r="I35" s="35">
        <f>AVERAGE(D35:F35)*30</f>
        <v>26.666666666666668</v>
      </c>
      <c r="J35" s="36">
        <f>AVERAGE(G35:H35)*30</f>
        <v>22.941176470588232</v>
      </c>
      <c r="K35" s="38">
        <f ca="1">INDIRECT("K"&amp;2)*INDIRECT("I"&amp;ROW())+(1-INDIRECT("K"&amp;2))*INDIRECT("k"&amp;ROW()-2)</f>
        <v>25.767095662401022</v>
      </c>
      <c r="L35" s="68">
        <f ca="1">INDIRECT("L"&amp;2)*INDIRECT("J"&amp;ROW())+(1-INDIRECT("L"&amp;2))*INDIRECT("L"&amp;ROW()-2)</f>
        <v>23.240186975869584</v>
      </c>
      <c r="M35" s="59">
        <f ca="1">INDIRECT("K4")*INDIRECT(ADDRESS(ROW()+1,COLUMN()))+(1-INDIRECT("K4"))*INDIRECT(ADDRESS(ROW()-2,COLUMN()))</f>
        <v>2.77984619140625</v>
      </c>
      <c r="N35" s="60">
        <f ca="1">INDIRECT("K4")*INDIRECT(ADDRESS(ROW()+1,COLUMN()))+(1-INDIRECT("K4"))*INDIRECT(ADDRESS(ROW()-2,COLUMN()))</f>
        <v>0</v>
      </c>
      <c r="O35" s="60">
        <f ca="1">INDIRECT("K4")*INDIRECT(ADDRESS(ROW()+1,COLUMN()))+(1-INDIRECT("K4"))*INDIRECT(ADDRESS(ROW()-2,COLUMN()))</f>
        <v>0.3302001953125</v>
      </c>
      <c r="P35" s="60">
        <f ca="1">INDIRECT("K4")*INDIRECT(ADDRESS(ROW()+1,COLUMN()))+(1-INDIRECT("K4"))*INDIRECT(ADDRESS(ROW()-2,COLUMN()))</f>
        <v>0.52032470703125</v>
      </c>
      <c r="Q35" s="60">
        <f ca="1">INDIRECT("K4")*INDIRECT(ADDRESS(ROW()+1,COLUMN()))+(1-INDIRECT("K4"))*INDIRECT(ADDRESS(ROW()-2,COLUMN()))</f>
        <v>0.26416015625</v>
      </c>
      <c r="R35" s="60">
        <f ca="1">INDIRECT("K4")*INDIRECT(ADDRESS(ROW()+1,COLUMN()))+(1-INDIRECT("K4"))*INDIRECT(ADDRESS(ROW()-2,COLUMN()))</f>
        <v>0</v>
      </c>
      <c r="S35" s="60">
        <f ca="1">INDIRECT("K4")*INDIRECT(ADDRESS(ROW()+1,COLUMN()))+(1-INDIRECT("K4"))*INDIRECT(ADDRESS(ROW()-2,COLUMN()))</f>
        <v>0.460205078125</v>
      </c>
      <c r="T35" s="60">
        <f ca="1">INDIRECT("K4")*INDIRECT(ADDRESS(ROW()+1,COLUMN()))+(1-INDIRECT("K4"))*INDIRECT(ADDRESS(ROW()-2,COLUMN()))</f>
        <v>0</v>
      </c>
      <c r="U35" s="60">
        <f ca="1">INDIRECT("K4")*INDIRECT(ADDRESS(ROW()+1,COLUMN()))+(1-INDIRECT("K4"))*INDIRECT(ADDRESS(ROW()-2,COLUMN()))</f>
        <v>0.51953125</v>
      </c>
      <c r="V35" s="60">
        <f ca="1">INDIRECT("K4")*INDIRECT(ADDRESS(ROW()+1,COLUMN()))+(1-INDIRECT("K4"))*INDIRECT(ADDRESS(ROW()-2,COLUMN()))</f>
        <v>0.3780517578125</v>
      </c>
      <c r="W35" s="61">
        <f ca="1">INDIRECT("K4")*INDIRECT(ADDRESS(ROW()+1,COLUMN()))+(1-INDIRECT("K4"))*INDIRECT(ADDRESS(ROW()-2,COLUMN()))</f>
        <v>0.45477294921875</v>
      </c>
      <c r="X35" s="69">
        <f ca="1">INDIRECT("L4")*INDIRECT(ADDRESS(ROW()+1,COLUMN()))+(1-INDIRECT("L4"))*INDIRECT(ADDRESS(ROW()-2,COLUMN()))</f>
        <v>0.00201416015625</v>
      </c>
      <c r="Y35" s="62">
        <f ca="1">INDIRECT("L4")*INDIRECT(ADDRESS(ROW()+1,COLUMN()))+(1-INDIRECT("L4"))*INDIRECT(ADDRESS(ROW()-2,COLUMN()))</f>
        <v>4.98614501953125</v>
      </c>
      <c r="Z35" s="62">
        <f ca="1">INDIRECT("L4")*INDIRECT(ADDRESS(ROW()+1,COLUMN()))+(1-INDIRECT("L4"))*INDIRECT(ADDRESS(ROW()-2,COLUMN()))</f>
        <v>0.9647216796875</v>
      </c>
      <c r="AA35" s="62">
        <f ca="1">INDIRECT("L4")*INDIRECT(ADDRESS(ROW()+1,COLUMN()))+(1-INDIRECT("L4"))*INDIRECT(ADDRESS(ROW()-2,COLUMN()))</f>
        <v>0.00030517578125</v>
      </c>
      <c r="AB35" s="62">
        <f ca="1">INDIRECT("L4")*INDIRECT(ADDRESS(ROW()+1,COLUMN()))+(1-INDIRECT("L4"))*INDIRECT(ADDRESS(ROW()-2,COLUMN()))</f>
        <v>0.94635009765625</v>
      </c>
      <c r="AC35" s="62">
        <f ca="1">INDIRECT("L4")*INDIRECT(ADDRESS(ROW()+1,COLUMN()))+(1-INDIRECT("L4"))*INDIRECT(ADDRESS(ROW()-2,COLUMN()))</f>
        <v>0</v>
      </c>
      <c r="AD35" s="62">
        <f ca="1">INDIRECT("L4")*INDIRECT(ADDRESS(ROW()+1,COLUMN()))+(1-INDIRECT("L4"))*INDIRECT(ADDRESS(ROW()-2,COLUMN()))</f>
        <v>0.56658935546875</v>
      </c>
      <c r="AE35" s="63">
        <f ca="1">INDIRECT("L4")*INDIRECT(ADDRESS(ROW()+1,COLUMN()))+(1-INDIRECT("L4"))*INDIRECT(ADDRESS(ROW()-2,COLUMN()))</f>
        <v>0.51214599609375</v>
      </c>
      <c r="AF35" s="35">
        <f ca="1">AVERAGE(_xlfn._xlws.FILTER(INDIRECT("I7:I"&amp;ROW()),MOD(ROW(INDIRECT("I7:I"&amp;ROW())),2)=1))</f>
        <v>23.644444444444449</v>
      </c>
      <c r="AG35" s="57">
        <f ca="1">AVERAGE(_xlfn._xlws.FILTER(INDIRECT("J7:J"&amp;ROW()),MOD(ROW(INDIRECT("J7:J"&amp;ROW())),2)=1))</f>
        <v>22.882352941176467</v>
      </c>
    </row>
    <row r="36" ht="16.5">
      <c r="A36" s="21"/>
      <c r="B36" s="42"/>
      <c r="C36" s="43"/>
      <c r="D36" s="44">
        <f t="shared" ca="1" si="0"/>
        <v>24.866666666666667</v>
      </c>
      <c r="E36" s="45">
        <f t="shared" ca="1" si="1"/>
        <v>22.666666666666668</v>
      </c>
      <c r="F36" s="46">
        <f t="shared" ca="1" si="2"/>
        <v>24.850000000000001</v>
      </c>
      <c r="G36" s="44">
        <f t="shared" ca="1" si="3"/>
        <v>9.5666666666666664</v>
      </c>
      <c r="H36" s="46">
        <f t="shared" ca="1" si="4"/>
        <v>11.133333333333333</v>
      </c>
      <c r="I36" s="70">
        <f>SUM(D36:F36)</f>
        <v>72.383333333333326</v>
      </c>
      <c r="J36" s="48">
        <f>SUM(G36:H36)</f>
        <v>20.699999999999999</v>
      </c>
      <c r="K36" s="71">
        <f ca="1">INDIRECT("K"&amp;3)*INDIRECT("I"&amp;ROW())+(1-INDIRECT("K"&amp;3))*INDIRECT("k"&amp;ROW()-2)</f>
        <v>77.774952874962111</v>
      </c>
      <c r="L36" s="72">
        <f ca="1">INDIRECT("L"&amp;3)*INDIRECT("J"&amp;ROW())+(1-INDIRECT("L"&amp;3))*INDIRECT("L"&amp;ROW()-2)</f>
        <v>22.378670457988495</v>
      </c>
      <c r="M36" s="58">
        <f ca="1">OFFSET(INDIRECT("Reading!"&amp;ADDRESS(3*ROW()-21,COLUMN())),0,8)</f>
        <v>3</v>
      </c>
      <c r="N36" s="53">
        <f ca="1">OFFSET(INDIRECT("Reading!"&amp;ADDRESS(3*ROW()-21,COLUMN())),0,8)</f>
        <v>0</v>
      </c>
      <c r="O36" s="53">
        <f ca="1">OFFSET(INDIRECT("Reading!"&amp;ADDRESS(3*ROW()-21,COLUMN())),0,8)</f>
        <v>0</v>
      </c>
      <c r="P36" s="53">
        <f ca="1">OFFSET(INDIRECT("Reading!"&amp;ADDRESS(3*ROW()-21,COLUMN())),0,8)</f>
        <v>1</v>
      </c>
      <c r="Q36" s="53">
        <f ca="1">OFFSET(INDIRECT("Reading!"&amp;ADDRESS(3*ROW()-21,COLUMN())),0,8)</f>
        <v>0</v>
      </c>
      <c r="R36" s="53">
        <f ca="1">OFFSET(INDIRECT("Reading!"&amp;ADDRESS(3*ROW()-21,COLUMN())),0,8)</f>
        <v>0</v>
      </c>
      <c r="S36" s="53">
        <f ca="1">OFFSET(INDIRECT("Reading!"&amp;ADDRESS(3*ROW()-21,COLUMN())),0,8)</f>
        <v>0</v>
      </c>
      <c r="T36" s="53">
        <f ca="1">OFFSET(INDIRECT("Reading!"&amp;ADDRESS(3*ROW()-21,COLUMN())),0,8)</f>
        <v>0</v>
      </c>
      <c r="U36" s="53">
        <f ca="1">OFFSET(INDIRECT("Reading!"&amp;ADDRESS(3*ROW()-21,COLUMN())),0,8)</f>
        <v>1</v>
      </c>
      <c r="V36" s="53">
        <f ca="1">OFFSET(INDIRECT("Reading!"&amp;ADDRESS(3*ROW()-21,COLUMN())),0,8)</f>
        <v>0</v>
      </c>
      <c r="W36" s="54">
        <f ca="1">OFFSET(INDIRECT("Reading!"&amp;ADDRESS(3*ROW()-21,COLUMN())),0,8)</f>
        <v>0</v>
      </c>
      <c r="X36" s="58">
        <f ca="1">OFFSET(INDIRECT("Listening!"&amp;ADDRESS(2*ROW()-13,COLUMN())),0,0)</f>
        <v>0</v>
      </c>
      <c r="Y36" s="53">
        <f ca="1">OFFSET(INDIRECT("Listening!"&amp;ADDRESS(2*ROW()-13,COLUMN())),0,0)</f>
        <v>4</v>
      </c>
      <c r="Z36" s="53">
        <f ca="1">OFFSET(INDIRECT("Listening!"&amp;ADDRESS(2*ROW()-13,COLUMN())),0,0)</f>
        <v>1</v>
      </c>
      <c r="AA36" s="53">
        <f ca="1">OFFSET(INDIRECT("Listening!"&amp;ADDRESS(2*ROW()-13,COLUMN())),0,0)</f>
        <v>0</v>
      </c>
      <c r="AB36" s="53">
        <f ca="1">OFFSET(INDIRECT("Listening!"&amp;ADDRESS(2*ROW()-13,COLUMN())),0,0)</f>
        <v>1</v>
      </c>
      <c r="AC36" s="53">
        <f ca="1">OFFSET(INDIRECT("Listening!"&amp;ADDRESS(2*ROW()-13,COLUMN())),0,0)</f>
        <v>0</v>
      </c>
      <c r="AD36" s="53">
        <f ca="1">OFFSET(INDIRECT("Listening!"&amp;ADDRESS(2*ROW()-13,COLUMN())),0,0)</f>
        <v>1</v>
      </c>
      <c r="AE36" s="54">
        <f ca="1">OFFSET(INDIRECT("Listening!"&amp;ADDRESS(2*ROW()-13,COLUMN())),0,0)</f>
        <v>1</v>
      </c>
      <c r="AF36" s="70">
        <f ca="1">AVERAGE(_xlfn._xlws.FILTER(INDIRECT("I8:I"&amp;ROW()),MOD(ROW(INDIRECT("I8:I"&amp;ROW())),2)=0))</f>
        <v>80.736666666666679</v>
      </c>
      <c r="AG36" s="48">
        <f ca="1">AVERAGE(_xlfn._xlws.FILTER(INDIRECT("J8:J"&amp;ROW()),MOD(ROW(INDIRECT("J8:J"&amp;ROW())),2)=0))</f>
        <v>22.665555555555557</v>
      </c>
    </row>
    <row r="37" ht="16.5">
      <c r="A37" s="21">
        <v>16</v>
      </c>
      <c r="B37" s="29">
        <f ca="1">INDIRECT("Reading!A"&amp;3*ROW()-18)</f>
        <v>45461.882638888892</v>
      </c>
      <c r="C37" s="30" t="str">
        <f ca="1">INDIRECT("Reading!B"&amp;3*ROW()-18)</f>
        <v>T35</v>
      </c>
      <c r="D37" s="73">
        <f t="shared" ca="1" si="0"/>
        <v>0.80000000000000004</v>
      </c>
      <c r="E37" s="67">
        <f t="shared" ca="1" si="1"/>
        <v>0.80000000000000004</v>
      </c>
      <c r="F37" s="34">
        <f t="shared" ca="1" si="2"/>
        <v>0.93333333333333335</v>
      </c>
      <c r="G37" s="73">
        <f t="shared" ca="1" si="3"/>
        <v>0.70588235294117652</v>
      </c>
      <c r="H37" s="33">
        <f t="shared" ca="1" si="4"/>
        <v>0.88235294117647056</v>
      </c>
      <c r="I37" s="35">
        <f>AVERAGE(D37:F37)*30</f>
        <v>25.333333333333332</v>
      </c>
      <c r="J37" s="36">
        <f>AVERAGE(G37:H37)*30</f>
        <v>23.823529411764707</v>
      </c>
      <c r="K37" s="75">
        <f ca="1">INDIRECT("K"&amp;2)*INDIRECT("I"&amp;ROW())+(1-INDIRECT("K"&amp;2))*INDIRECT("k"&amp;ROW()-2)</f>
        <v>25.636966963680713</v>
      </c>
      <c r="L37" s="68">
        <f ca="1">INDIRECT("L"&amp;2)*INDIRECT("J"&amp;ROW())+(1-INDIRECT("L"&amp;2))*INDIRECT("L"&amp;ROW()-2)</f>
        <v>23.41518970663812</v>
      </c>
      <c r="M37" s="59">
        <f ca="1">INDIRECT("K4")*INDIRECT(ADDRESS(ROW()+1,COLUMN()))+(1-INDIRECT("K4"))*INDIRECT(ADDRESS(ROW()-2,COLUMN()))</f>
        <v>2.889923095703125</v>
      </c>
      <c r="N37" s="60">
        <f ca="1">INDIRECT("K4")*INDIRECT(ADDRESS(ROW()+1,COLUMN()))+(1-INDIRECT("K4"))*INDIRECT(ADDRESS(ROW()-2,COLUMN()))</f>
        <v>0</v>
      </c>
      <c r="O37" s="60">
        <f ca="1">INDIRECT("K4")*INDIRECT(ADDRESS(ROW()+1,COLUMN()))+(1-INDIRECT("K4"))*INDIRECT(ADDRESS(ROW()-2,COLUMN()))</f>
        <v>0.16510009765625</v>
      </c>
      <c r="P37" s="60">
        <f ca="1">INDIRECT("K4")*INDIRECT(ADDRESS(ROW()+1,COLUMN()))+(1-INDIRECT("K4"))*INDIRECT(ADDRESS(ROW()-2,COLUMN()))</f>
        <v>0.760162353515625</v>
      </c>
      <c r="Q37" s="60">
        <f ca="1">INDIRECT("K4")*INDIRECT(ADDRESS(ROW()+1,COLUMN()))+(1-INDIRECT("K4"))*INDIRECT(ADDRESS(ROW()-2,COLUMN()))</f>
        <v>0.132080078125</v>
      </c>
      <c r="R37" s="60">
        <f ca="1">INDIRECT("K4")*INDIRECT(ADDRESS(ROW()+1,COLUMN()))+(1-INDIRECT("K4"))*INDIRECT(ADDRESS(ROW()-2,COLUMN()))</f>
        <v>0</v>
      </c>
      <c r="S37" s="60">
        <f ca="1">INDIRECT("K4")*INDIRECT(ADDRESS(ROW()+1,COLUMN()))+(1-INDIRECT("K4"))*INDIRECT(ADDRESS(ROW()-2,COLUMN()))</f>
        <v>1.2301025390625</v>
      </c>
      <c r="T37" s="60">
        <f ca="1">INDIRECT("K4")*INDIRECT(ADDRESS(ROW()+1,COLUMN()))+(1-INDIRECT("K4"))*INDIRECT(ADDRESS(ROW()-2,COLUMN()))</f>
        <v>0</v>
      </c>
      <c r="U37" s="60">
        <f ca="1">INDIRECT("K4")*INDIRECT(ADDRESS(ROW()+1,COLUMN()))+(1-INDIRECT("K4"))*INDIRECT(ADDRESS(ROW()-2,COLUMN()))</f>
        <v>0.259765625</v>
      </c>
      <c r="V37" s="60">
        <f ca="1">INDIRECT("K4")*INDIRECT(ADDRESS(ROW()+1,COLUMN()))+(1-INDIRECT("K4"))*INDIRECT(ADDRESS(ROW()-2,COLUMN()))</f>
        <v>0.18902587890625</v>
      </c>
      <c r="W37" s="61">
        <f ca="1">INDIRECT("K4")*INDIRECT(ADDRESS(ROW()+1,COLUMN()))+(1-INDIRECT("K4"))*INDIRECT(ADDRESS(ROW()-2,COLUMN()))</f>
        <v>0.727386474609375</v>
      </c>
      <c r="X37" s="69">
        <f ca="1">INDIRECT("L4")*INDIRECT(ADDRESS(ROW()+1,COLUMN()))+(1-INDIRECT("L4"))*INDIRECT(ADDRESS(ROW()-2,COLUMN()))</f>
        <v>0.001007080078125</v>
      </c>
      <c r="Y37" s="62">
        <f ca="1">INDIRECT("L4")*INDIRECT(ADDRESS(ROW()+1,COLUMN()))+(1-INDIRECT("L4"))*INDIRECT(ADDRESS(ROW()-2,COLUMN()))</f>
        <v>4.493072509765625</v>
      </c>
      <c r="Z37" s="62">
        <f ca="1">INDIRECT("L4")*INDIRECT(ADDRESS(ROW()+1,COLUMN()))+(1-INDIRECT("L4"))*INDIRECT(ADDRESS(ROW()-2,COLUMN()))</f>
        <v>1.48236083984375</v>
      </c>
      <c r="AA37" s="62">
        <f ca="1">INDIRECT("L4")*INDIRECT(ADDRESS(ROW()+1,COLUMN()))+(1-INDIRECT("L4"))*INDIRECT(ADDRESS(ROW()-2,COLUMN()))</f>
        <v>0.500152587890625</v>
      </c>
      <c r="AB37" s="62">
        <f ca="1">INDIRECT("L4")*INDIRECT(ADDRESS(ROW()+1,COLUMN()))+(1-INDIRECT("L4"))*INDIRECT(ADDRESS(ROW()-2,COLUMN()))</f>
        <v>0.473175048828125</v>
      </c>
      <c r="AC37" s="62">
        <f ca="1">INDIRECT("L4")*INDIRECT(ADDRESS(ROW()+1,COLUMN()))+(1-INDIRECT("L4"))*INDIRECT(ADDRESS(ROW()-2,COLUMN()))</f>
        <v>0</v>
      </c>
      <c r="AD37" s="62">
        <f ca="1">INDIRECT("L4")*INDIRECT(ADDRESS(ROW()+1,COLUMN()))+(1-INDIRECT("L4"))*INDIRECT(ADDRESS(ROW()-2,COLUMN()))</f>
        <v>0.283294677734375</v>
      </c>
      <c r="AE37" s="63">
        <f ca="1">INDIRECT("L4")*INDIRECT(ADDRESS(ROW()+1,COLUMN()))+(1-INDIRECT("L4"))*INDIRECT(ADDRESS(ROW()-2,COLUMN()))</f>
        <v>0.256072998046875</v>
      </c>
      <c r="AF37" s="35">
        <f ca="1">AVERAGE(_xlfn._xlws.FILTER(INDIRECT("I7:I"&amp;ROW()),MOD(ROW(INDIRECT("I7:I"&amp;ROW())),2)=1))</f>
        <v>23.750000000000004</v>
      </c>
      <c r="AG37" s="57">
        <f ca="1">AVERAGE(_xlfn._xlws.FILTER(INDIRECT("J7:J"&amp;ROW()),MOD(ROW(INDIRECT("J7:J"&amp;ROW())),2)=1))</f>
        <v>22.941176470588232</v>
      </c>
    </row>
    <row r="38" ht="16.5">
      <c r="A38" s="21"/>
      <c r="B38" s="42"/>
      <c r="C38" s="43"/>
      <c r="D38" s="44">
        <f t="shared" ca="1" si="0"/>
        <v>25</v>
      </c>
      <c r="E38" s="45">
        <f t="shared" ca="1" si="1"/>
        <v>20.716666666666665</v>
      </c>
      <c r="F38" s="46">
        <f t="shared" ca="1" si="2"/>
        <v>19.116666666666667</v>
      </c>
      <c r="G38" s="44">
        <f t="shared" ca="1" si="3"/>
        <v>11.1</v>
      </c>
      <c r="H38" s="46">
        <f t="shared" ca="1" si="4"/>
        <v>10.766666666666667</v>
      </c>
      <c r="I38" s="70">
        <f>SUM(D38:F38)</f>
        <v>64.833333333333343</v>
      </c>
      <c r="J38" s="48">
        <f>SUM(G38:H38)</f>
        <v>21.866666666666667</v>
      </c>
      <c r="K38" s="71">
        <f ca="1">INDIRECT("K"&amp;3)*INDIRECT("I"&amp;ROW())+(1-INDIRECT("K"&amp;3))*INDIRECT("k"&amp;ROW()-2)</f>
        <v>73.892467012473475</v>
      </c>
      <c r="L38" s="72">
        <f ca="1">INDIRECT("L"&amp;3)*INDIRECT("J"&amp;ROW())+(1-INDIRECT("L"&amp;3))*INDIRECT("L"&amp;ROW()-2)</f>
        <v>22.225069320591945</v>
      </c>
      <c r="M38" s="58">
        <f ca="1">OFFSET(INDIRECT("Reading!"&amp;ADDRESS(3*ROW()-21,COLUMN())),0,8)</f>
        <v>3</v>
      </c>
      <c r="N38" s="53">
        <f ca="1">OFFSET(INDIRECT("Reading!"&amp;ADDRESS(3*ROW()-21,COLUMN())),0,8)</f>
        <v>0</v>
      </c>
      <c r="O38" s="53">
        <f ca="1">OFFSET(INDIRECT("Reading!"&amp;ADDRESS(3*ROW()-21,COLUMN())),0,8)</f>
        <v>0</v>
      </c>
      <c r="P38" s="53">
        <f ca="1">OFFSET(INDIRECT("Reading!"&amp;ADDRESS(3*ROW()-21,COLUMN())),0,8)</f>
        <v>1</v>
      </c>
      <c r="Q38" s="53">
        <f ca="1">OFFSET(INDIRECT("Reading!"&amp;ADDRESS(3*ROW()-21,COLUMN())),0,8)</f>
        <v>0</v>
      </c>
      <c r="R38" s="53">
        <f ca="1">OFFSET(INDIRECT("Reading!"&amp;ADDRESS(3*ROW()-21,COLUMN())),0,8)</f>
        <v>0</v>
      </c>
      <c r="S38" s="53">
        <f ca="1">OFFSET(INDIRECT("Reading!"&amp;ADDRESS(3*ROW()-21,COLUMN())),0,8)</f>
        <v>2</v>
      </c>
      <c r="T38" s="53">
        <f ca="1">OFFSET(INDIRECT("Reading!"&amp;ADDRESS(3*ROW()-21,COLUMN())),0,8)</f>
        <v>0</v>
      </c>
      <c r="U38" s="53">
        <f ca="1">OFFSET(INDIRECT("Reading!"&amp;ADDRESS(3*ROW()-21,COLUMN())),0,8)</f>
        <v>0</v>
      </c>
      <c r="V38" s="53">
        <f ca="1">OFFSET(INDIRECT("Reading!"&amp;ADDRESS(3*ROW()-21,COLUMN())),0,8)</f>
        <v>0</v>
      </c>
      <c r="W38" s="54">
        <f ca="1">OFFSET(INDIRECT("Reading!"&amp;ADDRESS(3*ROW()-21,COLUMN())),0,8)</f>
        <v>1</v>
      </c>
      <c r="X38" s="58">
        <f ca="1">OFFSET(INDIRECT("Listening!"&amp;ADDRESS(2*ROW()-13,COLUMN())),0,0)</f>
        <v>0</v>
      </c>
      <c r="Y38" s="53">
        <f ca="1">OFFSET(INDIRECT("Listening!"&amp;ADDRESS(2*ROW()-13,COLUMN())),0,0)</f>
        <v>4</v>
      </c>
      <c r="Z38" s="53">
        <f ca="1">OFFSET(INDIRECT("Listening!"&amp;ADDRESS(2*ROW()-13,COLUMN())),0,0)</f>
        <v>2</v>
      </c>
      <c r="AA38" s="53">
        <f ca="1">OFFSET(INDIRECT("Listening!"&amp;ADDRESS(2*ROW()-13,COLUMN())),0,0)</f>
        <v>1</v>
      </c>
      <c r="AB38" s="53">
        <f ca="1">OFFSET(INDIRECT("Listening!"&amp;ADDRESS(2*ROW()-13,COLUMN())),0,0)</f>
        <v>0</v>
      </c>
      <c r="AC38" s="53">
        <f ca="1">OFFSET(INDIRECT("Listening!"&amp;ADDRESS(2*ROW()-13,COLUMN())),0,0)</f>
        <v>0</v>
      </c>
      <c r="AD38" s="53">
        <f ca="1">OFFSET(INDIRECT("Listening!"&amp;ADDRESS(2*ROW()-13,COLUMN())),0,0)</f>
        <v>0</v>
      </c>
      <c r="AE38" s="54">
        <f ca="1">OFFSET(INDIRECT("Listening!"&amp;ADDRESS(2*ROW()-13,COLUMN())),0,0)</f>
        <v>0</v>
      </c>
      <c r="AF38" s="70">
        <f ca="1">AVERAGE(_xlfn._xlws.FILTER(INDIRECT("I8:I"&amp;ROW()),MOD(ROW(INDIRECT("I8:I"&amp;ROW())),2)=0))</f>
        <v>79.74270833333334</v>
      </c>
      <c r="AG38" s="48">
        <f ca="1">AVERAGE(_xlfn._xlws.FILTER(INDIRECT("J8:J"&amp;ROW()),MOD(ROW(INDIRECT("J8:J"&amp;ROW())),2)=0))</f>
        <v>22.615625000000001</v>
      </c>
    </row>
    <row r="39" ht="16.5">
      <c r="A39" s="21">
        <v>17</v>
      </c>
      <c r="B39" s="29">
        <f ca="1">INDIRECT("Reading!A"&amp;3*ROW()-18)</f>
        <v>45478.674305555556</v>
      </c>
      <c r="C39" s="30" t="str">
        <f ca="1">INDIRECT("Reading!B"&amp;3*ROW()-18)</f>
        <v>T36</v>
      </c>
      <c r="D39" s="73">
        <f t="shared" ca="1" si="0"/>
        <v>0.8666666666666667</v>
      </c>
      <c r="E39" s="67">
        <f t="shared" ca="1" si="1"/>
        <v>0.73333333333333328</v>
      </c>
      <c r="F39" s="34">
        <f t="shared" ca="1" si="2"/>
        <v>0.59999999999999998</v>
      </c>
      <c r="G39" s="73">
        <f t="shared" ca="1" si="3"/>
        <v>0.76470588235294112</v>
      </c>
      <c r="H39" s="33">
        <f t="shared" ca="1" si="4"/>
        <v>0.88235294117647056</v>
      </c>
      <c r="I39" s="35">
        <f>AVERAGE(D39:F39)*30</f>
        <v>22</v>
      </c>
      <c r="J39" s="36">
        <f>AVERAGE(G39:H39)*30</f>
        <v>24.705882352941174</v>
      </c>
      <c r="K39" s="75">
        <f ca="1">INDIRECT("K"&amp;2)*INDIRECT("I"&amp;ROW())+(1-INDIRECT("K"&amp;2))*INDIRECT("k"&amp;ROW()-2)</f>
        <v>24.5458768745765</v>
      </c>
      <c r="L39" s="68">
        <f ca="1">INDIRECT("L"&amp;2)*INDIRECT("J"&amp;ROW())+(1-INDIRECT("L"&amp;2))*INDIRECT("L"&amp;ROW()-2)</f>
        <v>23.802397500529036</v>
      </c>
      <c r="M39" s="59">
        <f ca="1">INDIRECT("K4")*INDIRECT(ADDRESS(ROW()+1,COLUMN()))+(1-INDIRECT("K4"))*INDIRECT(ADDRESS(ROW()-2,COLUMN()))</f>
        <v>3.9449615478515625</v>
      </c>
      <c r="N39" s="60">
        <f ca="1">INDIRECT("K4")*INDIRECT(ADDRESS(ROW()+1,COLUMN()))+(1-INDIRECT("K4"))*INDIRECT(ADDRESS(ROW()-2,COLUMN()))</f>
        <v>0</v>
      </c>
      <c r="O39" s="60">
        <f ca="1">INDIRECT("K4")*INDIRECT(ADDRESS(ROW()+1,COLUMN()))+(1-INDIRECT("K4"))*INDIRECT(ADDRESS(ROW()-2,COLUMN()))</f>
        <v>0.082550048828125</v>
      </c>
      <c r="P39" s="60">
        <f ca="1">INDIRECT("K4")*INDIRECT(ADDRESS(ROW()+1,COLUMN()))+(1-INDIRECT("K4"))*INDIRECT(ADDRESS(ROW()-2,COLUMN()))</f>
        <v>0.3800811767578125</v>
      </c>
      <c r="Q39" s="60">
        <f ca="1">INDIRECT("K4")*INDIRECT(ADDRESS(ROW()+1,COLUMN()))+(1-INDIRECT("K4"))*INDIRECT(ADDRESS(ROW()-2,COLUMN()))</f>
        <v>0.5660400390625</v>
      </c>
      <c r="R39" s="60">
        <f ca="1">INDIRECT("K4")*INDIRECT(ADDRESS(ROW()+1,COLUMN()))+(1-INDIRECT("K4"))*INDIRECT(ADDRESS(ROW()-2,COLUMN()))</f>
        <v>0</v>
      </c>
      <c r="S39" s="60">
        <f ca="1">INDIRECT("K4")*INDIRECT(ADDRESS(ROW()+1,COLUMN()))+(1-INDIRECT("K4"))*INDIRECT(ADDRESS(ROW()-2,COLUMN()))</f>
        <v>1.61505126953125</v>
      </c>
      <c r="T39" s="60">
        <f ca="1">INDIRECT("K4")*INDIRECT(ADDRESS(ROW()+1,COLUMN()))+(1-INDIRECT("K4"))*INDIRECT(ADDRESS(ROW()-2,COLUMN()))</f>
        <v>0</v>
      </c>
      <c r="U39" s="60">
        <f ca="1">INDIRECT("K4")*INDIRECT(ADDRESS(ROW()+1,COLUMN()))+(1-INDIRECT("K4"))*INDIRECT(ADDRESS(ROW()-2,COLUMN()))</f>
        <v>1.1298828125</v>
      </c>
      <c r="V39" s="60">
        <f ca="1">INDIRECT("K4")*INDIRECT(ADDRESS(ROW()+1,COLUMN()))+(1-INDIRECT("K4"))*INDIRECT(ADDRESS(ROW()-2,COLUMN()))</f>
        <v>0.594512939453125</v>
      </c>
      <c r="W39" s="61">
        <f ca="1">INDIRECT("K4")*INDIRECT(ADDRESS(ROW()+1,COLUMN()))+(1-INDIRECT("K4"))*INDIRECT(ADDRESS(ROW()-2,COLUMN()))</f>
        <v>0.8636932373046875</v>
      </c>
      <c r="X39" s="69">
        <f ca="1">INDIRECT("L4")*INDIRECT(ADDRESS(ROW()+1,COLUMN()))+(1-INDIRECT("L4"))*INDIRECT(ADDRESS(ROW()-2,COLUMN()))</f>
        <v>0.0005035400390625</v>
      </c>
      <c r="Y39" s="62">
        <f ca="1">INDIRECT("L4")*INDIRECT(ADDRESS(ROW()+1,COLUMN()))+(1-INDIRECT("L4"))*INDIRECT(ADDRESS(ROW()-2,COLUMN()))</f>
        <v>3.2465362548828125</v>
      </c>
      <c r="Z39" s="62">
        <f ca="1">INDIRECT("L4")*INDIRECT(ADDRESS(ROW()+1,COLUMN()))+(1-INDIRECT("L4"))*INDIRECT(ADDRESS(ROW()-2,COLUMN()))</f>
        <v>1.241180419921875</v>
      </c>
      <c r="AA39" s="62">
        <f ca="1">INDIRECT("L4")*INDIRECT(ADDRESS(ROW()+1,COLUMN()))+(1-INDIRECT("L4"))*INDIRECT(ADDRESS(ROW()-2,COLUMN()))</f>
        <v>0.2500762939453125</v>
      </c>
      <c r="AB39" s="62">
        <f ca="1">INDIRECT("L4")*INDIRECT(ADDRESS(ROW()+1,COLUMN()))+(1-INDIRECT("L4"))*INDIRECT(ADDRESS(ROW()-2,COLUMN()))</f>
        <v>0.7365875244140625</v>
      </c>
      <c r="AC39" s="62">
        <f ca="1">INDIRECT("L4")*INDIRECT(ADDRESS(ROW()+1,COLUMN()))+(1-INDIRECT("L4"))*INDIRECT(ADDRESS(ROW()-2,COLUMN()))</f>
        <v>0</v>
      </c>
      <c r="AD39" s="62">
        <f ca="1">INDIRECT("L4")*INDIRECT(ADDRESS(ROW()+1,COLUMN()))+(1-INDIRECT("L4"))*INDIRECT(ADDRESS(ROW()-2,COLUMN()))</f>
        <v>0.6416473388671875</v>
      </c>
      <c r="AE39" s="63">
        <f ca="1">INDIRECT("L4")*INDIRECT(ADDRESS(ROW()+1,COLUMN()))+(1-INDIRECT("L4"))*INDIRECT(ADDRESS(ROW()-2,COLUMN()))</f>
        <v>0.6280364990234375</v>
      </c>
      <c r="AF39" s="35">
        <f ca="1">AVERAGE(_xlfn._xlws.FILTER(INDIRECT("I7:I"&amp;ROW()),MOD(ROW(INDIRECT("I7:I"&amp;ROW())),2)=1))</f>
        <v>23.647058823529417</v>
      </c>
      <c r="AG39" s="57">
        <f ca="1">AVERAGE(_xlfn._xlws.FILTER(INDIRECT("J7:J"&amp;ROW()),MOD(ROW(INDIRECT("J7:J"&amp;ROW())),2)=1))</f>
        <v>23.044982698961935</v>
      </c>
    </row>
    <row r="40" ht="16.5">
      <c r="A40" s="21"/>
      <c r="B40" s="42"/>
      <c r="C40" s="43"/>
      <c r="D40" s="44">
        <f t="shared" ca="1" si="0"/>
        <v>18.916666666666668</v>
      </c>
      <c r="E40" s="45">
        <f t="shared" ca="1" si="1"/>
        <v>17.083333333333332</v>
      </c>
      <c r="F40" s="46">
        <f t="shared" ca="1" si="2"/>
        <v>14.5</v>
      </c>
      <c r="G40" s="44">
        <f t="shared" ca="1" si="3"/>
        <v>7.9333333333333336</v>
      </c>
      <c r="H40" s="46">
        <f t="shared" ca="1" si="4"/>
        <v>7.6833333333333336</v>
      </c>
      <c r="I40" s="70">
        <f>SUM(D40:F40)</f>
        <v>50.5</v>
      </c>
      <c r="J40" s="48">
        <f>SUM(G40:H40)</f>
        <v>15.616666666666667</v>
      </c>
      <c r="K40" s="71">
        <f ca="1">INDIRECT("K"&amp;3)*INDIRECT("I"&amp;ROW())+(1-INDIRECT("K"&amp;3))*INDIRECT("k"&amp;ROW()-2)</f>
        <v>66.874726908731418</v>
      </c>
      <c r="L40" s="72">
        <f ca="1">INDIRECT("L"&amp;3)*INDIRECT("J"&amp;ROW())+(1-INDIRECT("L"&amp;3))*INDIRECT("L"&amp;ROW()-2)</f>
        <v>20.24254852441436</v>
      </c>
      <c r="M40" s="58">
        <f ca="1">OFFSET(INDIRECT("Reading!"&amp;ADDRESS(3*ROW()-21,COLUMN())),0,8)</f>
        <v>5</v>
      </c>
      <c r="N40" s="53">
        <f ca="1">OFFSET(INDIRECT("Reading!"&amp;ADDRESS(3*ROW()-21,COLUMN())),0,8)</f>
        <v>0</v>
      </c>
      <c r="O40" s="53">
        <f ca="1">OFFSET(INDIRECT("Reading!"&amp;ADDRESS(3*ROW()-21,COLUMN())),0,8)</f>
        <v>0</v>
      </c>
      <c r="P40" s="53">
        <f ca="1">OFFSET(INDIRECT("Reading!"&amp;ADDRESS(3*ROW()-21,COLUMN())),0,8)</f>
        <v>0</v>
      </c>
      <c r="Q40" s="53">
        <f ca="1">OFFSET(INDIRECT("Reading!"&amp;ADDRESS(3*ROW()-21,COLUMN())),0,8)</f>
        <v>1</v>
      </c>
      <c r="R40" s="53">
        <f ca="1">OFFSET(INDIRECT("Reading!"&amp;ADDRESS(3*ROW()-21,COLUMN())),0,8)</f>
        <v>0</v>
      </c>
      <c r="S40" s="53">
        <f ca="1">OFFSET(INDIRECT("Reading!"&amp;ADDRESS(3*ROW()-21,COLUMN())),0,8)</f>
        <v>2</v>
      </c>
      <c r="T40" s="53">
        <f ca="1">OFFSET(INDIRECT("Reading!"&amp;ADDRESS(3*ROW()-21,COLUMN())),0,8)</f>
        <v>0</v>
      </c>
      <c r="U40" s="53">
        <f ca="1">OFFSET(INDIRECT("Reading!"&amp;ADDRESS(3*ROW()-21,COLUMN())),0,8)</f>
        <v>2</v>
      </c>
      <c r="V40" s="53">
        <f ca="1">OFFSET(INDIRECT("Reading!"&amp;ADDRESS(3*ROW()-21,COLUMN())),0,8)</f>
        <v>1</v>
      </c>
      <c r="W40" s="54">
        <f ca="1">OFFSET(INDIRECT("Reading!"&amp;ADDRESS(3*ROW()-21,COLUMN())),0,8)</f>
        <v>1</v>
      </c>
      <c r="X40" s="58">
        <f ca="1">OFFSET(INDIRECT("Listening!"&amp;ADDRESS(2*ROW()-13,COLUMN())),0,0)</f>
        <v>0</v>
      </c>
      <c r="Y40" s="53">
        <f ca="1">OFFSET(INDIRECT("Listening!"&amp;ADDRESS(2*ROW()-13,COLUMN())),0,0)</f>
        <v>2</v>
      </c>
      <c r="Z40" s="53">
        <f ca="1">OFFSET(INDIRECT("Listening!"&amp;ADDRESS(2*ROW()-13,COLUMN())),0,0)</f>
        <v>1</v>
      </c>
      <c r="AA40" s="53">
        <f ca="1">OFFSET(INDIRECT("Listening!"&amp;ADDRESS(2*ROW()-13,COLUMN())),0,0)</f>
        <v>0</v>
      </c>
      <c r="AB40" s="53">
        <f ca="1">OFFSET(INDIRECT("Listening!"&amp;ADDRESS(2*ROW()-13,COLUMN())),0,0)</f>
        <v>1</v>
      </c>
      <c r="AC40" s="53">
        <f ca="1">OFFSET(INDIRECT("Listening!"&amp;ADDRESS(2*ROW()-13,COLUMN())),0,0)</f>
        <v>0</v>
      </c>
      <c r="AD40" s="53">
        <f ca="1">OFFSET(INDIRECT("Listening!"&amp;ADDRESS(2*ROW()-13,COLUMN())),0,0)</f>
        <v>1</v>
      </c>
      <c r="AE40" s="54">
        <f ca="1">OFFSET(INDIRECT("Listening!"&amp;ADDRESS(2*ROW()-13,COLUMN())),0,0)</f>
        <v>1</v>
      </c>
      <c r="AF40" s="70">
        <f ca="1">AVERAGE(_xlfn._xlws.FILTER(INDIRECT("I8:I"&amp;ROW()),MOD(ROW(INDIRECT("I8:I"&amp;ROW())),2)=0))</f>
        <v>78.022549019607851</v>
      </c>
      <c r="AG40" s="48">
        <f ca="1">AVERAGE(_xlfn._xlws.FILTER(INDIRECT("J8:J"&amp;ROW()),MOD(ROW(INDIRECT("J8:J"&amp;ROW())),2)=0))</f>
        <v>22.203921568627454</v>
      </c>
    </row>
    <row r="41" ht="16.5">
      <c r="A41" s="21">
        <v>18</v>
      </c>
      <c r="B41" s="29">
        <f ca="1">INDIRECT("Reading!A"&amp;3*ROW()-18)</f>
        <v>45481.674305555556</v>
      </c>
      <c r="C41" s="30" t="str">
        <f ca="1">INDIRECT("Reading!B"&amp;3*ROW()-18)</f>
        <v>T37</v>
      </c>
      <c r="D41" s="73">
        <f t="shared" ca="1" si="0"/>
        <v>0.8666666666666667</v>
      </c>
      <c r="E41" s="67">
        <f t="shared" ca="1" si="1"/>
        <v>0.93333333333333335</v>
      </c>
      <c r="F41" s="34">
        <f t="shared" ca="1" si="2"/>
        <v>0.8666666666666667</v>
      </c>
      <c r="G41" s="73">
        <f t="shared" ca="1" si="3"/>
        <v>0.94117647058823528</v>
      </c>
      <c r="H41" s="33">
        <f t="shared" ca="1" si="4"/>
        <v>0.76470588235294112</v>
      </c>
      <c r="I41" s="35">
        <f>AVERAGE(D41:F41)*30</f>
        <v>26.666666666666668</v>
      </c>
      <c r="J41" s="36">
        <f>AVERAGE(G41:H41)*30</f>
        <v>25.588235294117645</v>
      </c>
      <c r="K41" s="75">
        <f ca="1">INDIRECT("K"&amp;2)*INDIRECT("I"&amp;ROW())+(1-INDIRECT("K"&amp;2))*INDIRECT("k"&amp;ROW()-2)</f>
        <v>25.18211381220355</v>
      </c>
      <c r="L41" s="68">
        <f ca="1">INDIRECT("L"&amp;2)*INDIRECT("J"&amp;ROW())+(1-INDIRECT("L"&amp;2))*INDIRECT("L"&amp;ROW()-2)</f>
        <v>24.338148838605619</v>
      </c>
      <c r="M41" s="59">
        <f ca="1">INDIRECT("K4")*INDIRECT(ADDRESS(ROW()+1,COLUMN()))+(1-INDIRECT("K4"))*INDIRECT(ADDRESS(ROW()-2,COLUMN()))</f>
        <v>1.9724807739257812</v>
      </c>
      <c r="N41" s="60">
        <f ca="1">INDIRECT("K4")*INDIRECT(ADDRESS(ROW()+1,COLUMN()))+(1-INDIRECT("K4"))*INDIRECT(ADDRESS(ROW()-2,COLUMN()))</f>
        <v>0</v>
      </c>
      <c r="O41" s="60">
        <f ca="1">INDIRECT("K4")*INDIRECT(ADDRESS(ROW()+1,COLUMN()))+(1-INDIRECT("K4"))*INDIRECT(ADDRESS(ROW()-2,COLUMN()))</f>
        <v>0.0412750244140625</v>
      </c>
      <c r="P41" s="60">
        <f ca="1">INDIRECT("K4")*INDIRECT(ADDRESS(ROW()+1,COLUMN()))+(1-INDIRECT("K4"))*INDIRECT(ADDRESS(ROW()-2,COLUMN()))</f>
        <v>0.69004058837890625</v>
      </c>
      <c r="Q41" s="60">
        <f ca="1">INDIRECT("K4")*INDIRECT(ADDRESS(ROW()+1,COLUMN()))+(1-INDIRECT("K4"))*INDIRECT(ADDRESS(ROW()-2,COLUMN()))</f>
        <v>0.78302001953125</v>
      </c>
      <c r="R41" s="60">
        <f ca="1">INDIRECT("K4")*INDIRECT(ADDRESS(ROW()+1,COLUMN()))+(1-INDIRECT("K4"))*INDIRECT(ADDRESS(ROW()-2,COLUMN()))</f>
        <v>0</v>
      </c>
      <c r="S41" s="60">
        <f ca="1">INDIRECT("K4")*INDIRECT(ADDRESS(ROW()+1,COLUMN()))+(1-INDIRECT("K4"))*INDIRECT(ADDRESS(ROW()-2,COLUMN()))</f>
        <v>1.307525634765625</v>
      </c>
      <c r="T41" s="60">
        <f ca="1">INDIRECT("K4")*INDIRECT(ADDRESS(ROW()+1,COLUMN()))+(1-INDIRECT("K4"))*INDIRECT(ADDRESS(ROW()-2,COLUMN()))</f>
        <v>0</v>
      </c>
      <c r="U41" s="60">
        <f ca="1">INDIRECT("K4")*INDIRECT(ADDRESS(ROW()+1,COLUMN()))+(1-INDIRECT("K4"))*INDIRECT(ADDRESS(ROW()-2,COLUMN()))</f>
        <v>1.56494140625</v>
      </c>
      <c r="V41" s="60">
        <f ca="1">INDIRECT("K4")*INDIRECT(ADDRESS(ROW()+1,COLUMN()))+(1-INDIRECT("K4"))*INDIRECT(ADDRESS(ROW()-2,COLUMN()))</f>
        <v>0.2972564697265625</v>
      </c>
      <c r="W41" s="61">
        <f ca="1">INDIRECT("K4")*INDIRECT(ADDRESS(ROW()+1,COLUMN()))+(1-INDIRECT("K4"))*INDIRECT(ADDRESS(ROW()-2,COLUMN()))</f>
        <v>0.43184661865234375</v>
      </c>
      <c r="X41" s="69">
        <f ca="1">INDIRECT("L4")*INDIRECT(ADDRESS(ROW()+1,COLUMN()))+(1-INDIRECT("L4"))*INDIRECT(ADDRESS(ROW()-2,COLUMN()))</f>
        <v>0.00025177001953125</v>
      </c>
      <c r="Y41" s="62">
        <f ca="1">INDIRECT("L4")*INDIRECT(ADDRESS(ROW()+1,COLUMN()))+(1-INDIRECT("L4"))*INDIRECT(ADDRESS(ROW()-2,COLUMN()))</f>
        <v>2.6232681274414062</v>
      </c>
      <c r="Z41" s="62">
        <f ca="1">INDIRECT("L4")*INDIRECT(ADDRESS(ROW()+1,COLUMN()))+(1-INDIRECT("L4"))*INDIRECT(ADDRESS(ROW()-2,COLUMN()))</f>
        <v>0.6205902099609375</v>
      </c>
      <c r="AA41" s="62">
        <f ca="1">INDIRECT("L4")*INDIRECT(ADDRESS(ROW()+1,COLUMN()))+(1-INDIRECT("L4"))*INDIRECT(ADDRESS(ROW()-2,COLUMN()))</f>
        <v>0.12503814697265625</v>
      </c>
      <c r="AB41" s="62">
        <f ca="1">INDIRECT("L4")*INDIRECT(ADDRESS(ROW()+1,COLUMN()))+(1-INDIRECT("L4"))*INDIRECT(ADDRESS(ROW()-2,COLUMN()))</f>
        <v>0.36829376220703125</v>
      </c>
      <c r="AC41" s="62">
        <f ca="1">INDIRECT("L4")*INDIRECT(ADDRESS(ROW()+1,COLUMN()))+(1-INDIRECT("L4"))*INDIRECT(ADDRESS(ROW()-2,COLUMN()))</f>
        <v>0</v>
      </c>
      <c r="AD41" s="62">
        <f ca="1">INDIRECT("L4")*INDIRECT(ADDRESS(ROW()+1,COLUMN()))+(1-INDIRECT("L4"))*INDIRECT(ADDRESS(ROW()-2,COLUMN()))</f>
        <v>1.3208236694335938</v>
      </c>
      <c r="AE41" s="63">
        <f ca="1">INDIRECT("L4")*INDIRECT(ADDRESS(ROW()+1,COLUMN()))+(1-INDIRECT("L4"))*INDIRECT(ADDRESS(ROW()-2,COLUMN()))</f>
        <v>0.81401824951171875</v>
      </c>
      <c r="AF41" s="35">
        <f ca="1">AVERAGE(_xlfn._xlws.FILTER(INDIRECT("I7:I"&amp;ROW()),MOD(ROW(INDIRECT("I7:I"&amp;ROW())),2)=1))</f>
        <v>23.81481481481482</v>
      </c>
      <c r="AG41" s="57">
        <f ca="1">AVERAGE(_xlfn._xlws.FILTER(INDIRECT("J7:J"&amp;ROW()),MOD(ROW(INDIRECT("J7:J"&amp;ROW())),2)=1))</f>
        <v>23.186274509803916</v>
      </c>
    </row>
    <row r="42" ht="16.5">
      <c r="A42" s="21"/>
      <c r="B42" s="42"/>
      <c r="C42" s="43"/>
      <c r="D42" s="44">
        <f t="shared" ca="1" si="0"/>
        <v>19.066666666666666</v>
      </c>
      <c r="E42" s="45">
        <f t="shared" ca="1" si="1"/>
        <v>14.483333333333333</v>
      </c>
      <c r="F42" s="46">
        <f t="shared" ca="1" si="2"/>
        <v>18.333333333333332</v>
      </c>
      <c r="G42" s="44">
        <f t="shared" ca="1" si="3"/>
        <v>9.7333333333333325</v>
      </c>
      <c r="H42" s="46">
        <f t="shared" ca="1" si="4"/>
        <v>9.6999999999999993</v>
      </c>
      <c r="I42" s="70">
        <f>SUM(D42:F42)</f>
        <v>51.883333333333326</v>
      </c>
      <c r="J42" s="48">
        <f>SUM(G42:H42)</f>
        <v>19.43333333333333</v>
      </c>
      <c r="K42" s="71">
        <f ca="1">INDIRECT("K"&amp;3)*INDIRECT("I"&amp;ROW())+(1-INDIRECT("K"&amp;3))*INDIRECT("k"&amp;ROW()-2)</f>
        <v>62.377308836111986</v>
      </c>
      <c r="L42" s="72">
        <f ca="1">INDIRECT("L"&amp;3)*INDIRECT("J"&amp;ROW())+(1-INDIRECT("L"&amp;3))*INDIRECT("L"&amp;ROW()-2)</f>
        <v>19.99978396709005</v>
      </c>
      <c r="M42" s="58">
        <f ca="1">OFFSET(INDIRECT("Reading!"&amp;ADDRESS(3*ROW()-21,COLUMN())),0,8)</f>
        <v>0</v>
      </c>
      <c r="N42" s="53">
        <f ca="1">OFFSET(INDIRECT("Reading!"&amp;ADDRESS(3*ROW()-21,COLUMN())),0,8)</f>
        <v>0</v>
      </c>
      <c r="O42" s="53">
        <f ca="1">OFFSET(INDIRECT("Reading!"&amp;ADDRESS(3*ROW()-21,COLUMN())),0,8)</f>
        <v>0</v>
      </c>
      <c r="P42" s="53">
        <f ca="1">OFFSET(INDIRECT("Reading!"&amp;ADDRESS(3*ROW()-21,COLUMN())),0,8)</f>
        <v>1</v>
      </c>
      <c r="Q42" s="53">
        <f ca="1">OFFSET(INDIRECT("Reading!"&amp;ADDRESS(3*ROW()-21,COLUMN())),0,8)</f>
        <v>1</v>
      </c>
      <c r="R42" s="53">
        <f ca="1">OFFSET(INDIRECT("Reading!"&amp;ADDRESS(3*ROW()-21,COLUMN())),0,8)</f>
        <v>0</v>
      </c>
      <c r="S42" s="53">
        <f ca="1">OFFSET(INDIRECT("Reading!"&amp;ADDRESS(3*ROW()-21,COLUMN())),0,8)</f>
        <v>1</v>
      </c>
      <c r="T42" s="53">
        <f ca="1">OFFSET(INDIRECT("Reading!"&amp;ADDRESS(3*ROW()-21,COLUMN())),0,8)</f>
        <v>0</v>
      </c>
      <c r="U42" s="53">
        <f ca="1">OFFSET(INDIRECT("Reading!"&amp;ADDRESS(3*ROW()-21,COLUMN())),0,8)</f>
        <v>2</v>
      </c>
      <c r="V42" s="53">
        <f ca="1">OFFSET(INDIRECT("Reading!"&amp;ADDRESS(3*ROW()-21,COLUMN())),0,8)</f>
        <v>0</v>
      </c>
      <c r="W42" s="54">
        <f ca="1">OFFSET(INDIRECT("Reading!"&amp;ADDRESS(3*ROW()-21,COLUMN())),0,8)</f>
        <v>0</v>
      </c>
      <c r="X42" s="58">
        <f ca="1">OFFSET(INDIRECT("Listening!"&amp;ADDRESS(2*ROW()-13,COLUMN())),0,0)</f>
        <v>0</v>
      </c>
      <c r="Y42" s="53">
        <f ca="1">OFFSET(INDIRECT("Listening!"&amp;ADDRESS(2*ROW()-13,COLUMN())),0,0)</f>
        <v>2</v>
      </c>
      <c r="Z42" s="53">
        <f ca="1">OFFSET(INDIRECT("Listening!"&amp;ADDRESS(2*ROW()-13,COLUMN())),0,0)</f>
        <v>0</v>
      </c>
      <c r="AA42" s="53">
        <f ca="1">OFFSET(INDIRECT("Listening!"&amp;ADDRESS(2*ROW()-13,COLUMN())),0,0)</f>
        <v>0</v>
      </c>
      <c r="AB42" s="53">
        <f ca="1">OFFSET(INDIRECT("Listening!"&amp;ADDRESS(2*ROW()-13,COLUMN())),0,0)</f>
        <v>0</v>
      </c>
      <c r="AC42" s="53">
        <f ca="1">OFFSET(INDIRECT("Listening!"&amp;ADDRESS(2*ROW()-13,COLUMN())),0,0)</f>
        <v>0</v>
      </c>
      <c r="AD42" s="53">
        <f ca="1">OFFSET(INDIRECT("Listening!"&amp;ADDRESS(2*ROW()-13,COLUMN())),0,0)</f>
        <v>2</v>
      </c>
      <c r="AE42" s="54">
        <f ca="1">OFFSET(INDIRECT("Listening!"&amp;ADDRESS(2*ROW()-13,COLUMN())),0,0)</f>
        <v>1</v>
      </c>
      <c r="AF42" s="70">
        <f ca="1">AVERAGE(_xlfn._xlws.FILTER(INDIRECT("I8:I"&amp;ROW()),MOD(ROW(INDIRECT("I8:I"&amp;ROW())),2)=0))</f>
        <v>76.570370370370384</v>
      </c>
      <c r="AG42" s="48">
        <f ca="1">AVERAGE(_xlfn._xlws.FILTER(INDIRECT("J8:J"&amp;ROW()),MOD(ROW(INDIRECT("J8:J"&amp;ROW())),2)=0))</f>
        <v>22.050000000000001</v>
      </c>
    </row>
    <row r="43" ht="16.5">
      <c r="A43" s="21">
        <v>19</v>
      </c>
      <c r="B43" s="29">
        <f ca="1">INDIRECT("Reading!A"&amp;3*ROW()-18)</f>
        <v>45484.674305555556</v>
      </c>
      <c r="C43" s="30" t="str">
        <f ca="1">INDIRECT("Reading!B"&amp;3*ROW()-18)</f>
        <v>T38</v>
      </c>
      <c r="D43" s="73">
        <f t="shared" ca="1" si="0"/>
        <v>0.80000000000000004</v>
      </c>
      <c r="E43" s="67">
        <f t="shared" ca="1" si="1"/>
        <v>0.93333333333333335</v>
      </c>
      <c r="F43" s="34">
        <f t="shared" ca="1" si="2"/>
        <v>0.73333333333333328</v>
      </c>
      <c r="G43" s="73">
        <f t="shared" ca="1" si="3"/>
        <v>0.94117647058823528</v>
      </c>
      <c r="H43" s="33">
        <f t="shared" ca="1" si="4"/>
        <v>0.76470588235294112</v>
      </c>
      <c r="I43" s="74">
        <f>AVERAGE(D43:F43)*30</f>
        <v>24.666666666666668</v>
      </c>
      <c r="J43" s="36">
        <f>AVERAGE(G43:H43)*30</f>
        <v>25.588235294117645</v>
      </c>
      <c r="K43" s="75">
        <f ca="1">INDIRECT("K"&amp;2)*INDIRECT("I"&amp;ROW())+(1-INDIRECT("K"&amp;2))*INDIRECT("k"&amp;ROW()-2)</f>
        <v>25.027479668542483</v>
      </c>
      <c r="L43" s="68">
        <f ca="1">INDIRECT("L"&amp;2)*INDIRECT("J"&amp;ROW())+(1-INDIRECT("L"&amp;2))*INDIRECT("L"&amp;ROW()-2)</f>
        <v>24.713174775259226</v>
      </c>
      <c r="M43" s="59">
        <f ca="1">INDIRECT("K4")*INDIRECT(ADDRESS(ROW()+1,COLUMN()))+(1-INDIRECT("K4"))*INDIRECT(ADDRESS(ROW()-2,COLUMN()))</f>
        <v>1.4862403869628906</v>
      </c>
      <c r="N43" s="60">
        <f ca="1">INDIRECT("K4")*INDIRECT(ADDRESS(ROW()+1,COLUMN()))+(1-INDIRECT("K4"))*INDIRECT(ADDRESS(ROW()-2,COLUMN()))</f>
        <v>0.5</v>
      </c>
      <c r="O43" s="60">
        <f ca="1">INDIRECT("K4")*INDIRECT(ADDRESS(ROW()+1,COLUMN()))+(1-INDIRECT("K4"))*INDIRECT(ADDRESS(ROW()-2,COLUMN()))</f>
        <v>0.02063751220703125</v>
      </c>
      <c r="P43" s="60">
        <f ca="1">INDIRECT("K4")*INDIRECT(ADDRESS(ROW()+1,COLUMN()))+(1-INDIRECT("K4"))*INDIRECT(ADDRESS(ROW()-2,COLUMN()))</f>
        <v>0.84502029418945312</v>
      </c>
      <c r="Q43" s="60">
        <f ca="1">INDIRECT("K4")*INDIRECT(ADDRESS(ROW()+1,COLUMN()))+(1-INDIRECT("K4"))*INDIRECT(ADDRESS(ROW()-2,COLUMN()))</f>
        <v>1.391510009765625</v>
      </c>
      <c r="R43" s="60">
        <f ca="1">INDIRECT("K4")*INDIRECT(ADDRESS(ROW()+1,COLUMN()))+(1-INDIRECT("K4"))*INDIRECT(ADDRESS(ROW()-2,COLUMN()))</f>
        <v>0</v>
      </c>
      <c r="S43" s="60">
        <f ca="1">INDIRECT("K4")*INDIRECT(ADDRESS(ROW()+1,COLUMN()))+(1-INDIRECT("K4"))*INDIRECT(ADDRESS(ROW()-2,COLUMN()))</f>
        <v>0.6537628173828125</v>
      </c>
      <c r="T43" s="60">
        <f ca="1">INDIRECT("K4")*INDIRECT(ADDRESS(ROW()+1,COLUMN()))+(1-INDIRECT("K4"))*INDIRECT(ADDRESS(ROW()-2,COLUMN()))</f>
        <v>0</v>
      </c>
      <c r="U43" s="60">
        <f ca="1">INDIRECT("K4")*INDIRECT(ADDRESS(ROW()+1,COLUMN()))+(1-INDIRECT("K4"))*INDIRECT(ADDRESS(ROW()-2,COLUMN()))</f>
        <v>1.282470703125</v>
      </c>
      <c r="V43" s="60">
        <f ca="1">INDIRECT("K4")*INDIRECT(ADDRESS(ROW()+1,COLUMN()))+(1-INDIRECT("K4"))*INDIRECT(ADDRESS(ROW()-2,COLUMN()))</f>
        <v>0.14862823486328125</v>
      </c>
      <c r="W43" s="61">
        <f ca="1">INDIRECT("K4")*INDIRECT(ADDRESS(ROW()+1,COLUMN()))+(1-INDIRECT("K4"))*INDIRECT(ADDRESS(ROW()-2,COLUMN()))</f>
        <v>0.71592330932617188</v>
      </c>
      <c r="X43" s="69">
        <f ca="1">INDIRECT("L4")*INDIRECT(ADDRESS(ROW()+1,COLUMN()))+(1-INDIRECT("L4"))*INDIRECT(ADDRESS(ROW()-2,COLUMN()))</f>
        <v>0.000125885009765625</v>
      </c>
      <c r="Y43" s="62">
        <f ca="1">INDIRECT("L4")*INDIRECT(ADDRESS(ROW()+1,COLUMN()))+(1-INDIRECT("L4"))*INDIRECT(ADDRESS(ROW()-2,COLUMN()))</f>
        <v>1.8116340637207031</v>
      </c>
      <c r="Z43" s="62">
        <f ca="1">INDIRECT("L4")*INDIRECT(ADDRESS(ROW()+1,COLUMN()))+(1-INDIRECT("L4"))*INDIRECT(ADDRESS(ROW()-2,COLUMN()))</f>
        <v>0.31029510498046875</v>
      </c>
      <c r="AA43" s="62">
        <f ca="1">INDIRECT("L4")*INDIRECT(ADDRESS(ROW()+1,COLUMN()))+(1-INDIRECT("L4"))*INDIRECT(ADDRESS(ROW()-2,COLUMN()))</f>
        <v>0.062519073486328125</v>
      </c>
      <c r="AB43" s="62">
        <f ca="1">INDIRECT("L4")*INDIRECT(ADDRESS(ROW()+1,COLUMN()))+(1-INDIRECT("L4"))*INDIRECT(ADDRESS(ROW()-2,COLUMN()))</f>
        <v>0.68414688110351562</v>
      </c>
      <c r="AC43" s="62">
        <f ca="1">INDIRECT("L4")*INDIRECT(ADDRESS(ROW()+1,COLUMN()))+(1-INDIRECT("L4"))*INDIRECT(ADDRESS(ROW()-2,COLUMN()))</f>
        <v>0</v>
      </c>
      <c r="AD43" s="62">
        <f ca="1">INDIRECT("L4")*INDIRECT(ADDRESS(ROW()+1,COLUMN()))+(1-INDIRECT("L4"))*INDIRECT(ADDRESS(ROW()-2,COLUMN()))</f>
        <v>1.6604118347167969</v>
      </c>
      <c r="AE43" s="63">
        <f ca="1">INDIRECT("L4")*INDIRECT(ADDRESS(ROW()+1,COLUMN()))+(1-INDIRECT("L4"))*INDIRECT(ADDRESS(ROW()-2,COLUMN()))</f>
        <v>0.90700912475585938</v>
      </c>
      <c r="AF43" s="35">
        <f ca="1">AVERAGE(_xlfn._xlws.FILTER(INDIRECT("I7:I"&amp;ROW()),MOD(ROW(INDIRECT("I7:I"&amp;ROW())),2)=1))</f>
        <v>23.859649122807024</v>
      </c>
      <c r="AG43" s="57">
        <f ca="1">AVERAGE(_xlfn._xlws.FILTER(INDIRECT("J7:J"&amp;ROW()),MOD(ROW(INDIRECT("J7:J"&amp;ROW())),2)=1))</f>
        <v>23.312693498452006</v>
      </c>
    </row>
    <row r="44" ht="16.5">
      <c r="A44" s="21"/>
      <c r="B44" s="42"/>
      <c r="C44" s="43"/>
      <c r="D44" s="44">
        <f t="shared" ca="1" si="0"/>
        <v>16.699999999999999</v>
      </c>
      <c r="E44" s="45">
        <f t="shared" ca="1" si="1"/>
        <v>18.633333333333333</v>
      </c>
      <c r="F44" s="46">
        <f t="shared" ca="1" si="2"/>
        <v>21.800000000000001</v>
      </c>
      <c r="G44" s="44">
        <f t="shared" ca="1" si="3"/>
        <v>9.9166666666666661</v>
      </c>
      <c r="H44" s="46">
        <f t="shared" ca="1" si="4"/>
        <v>10.033333333333333</v>
      </c>
      <c r="I44" s="70">
        <f>SUM(D44:F44)</f>
        <v>57.133333333333326</v>
      </c>
      <c r="J44" s="48">
        <f>SUM(G44:H44)</f>
        <v>19.949999999999999</v>
      </c>
      <c r="K44" s="71">
        <f ca="1">INDIRECT("K"&amp;3)*INDIRECT("I"&amp;ROW())+(1-INDIRECT("K"&amp;3))*INDIRECT("k"&amp;ROW()-2)</f>
        <v>60.804116185278389</v>
      </c>
      <c r="L44" s="72">
        <f ca="1">INDIRECT("L"&amp;3)*INDIRECT("J"&amp;ROW())+(1-INDIRECT("L"&amp;3))*INDIRECT("L"&amp;ROW()-2)</f>
        <v>19.984848776963034</v>
      </c>
      <c r="M44" s="58">
        <f ca="1">OFFSET(INDIRECT("Reading!"&amp;ADDRESS(3*ROW()-21,COLUMN())),0,8)</f>
        <v>1</v>
      </c>
      <c r="N44" s="53">
        <f ca="1">OFFSET(INDIRECT("Reading!"&amp;ADDRESS(3*ROW()-21,COLUMN())),0,8)</f>
        <v>1</v>
      </c>
      <c r="O44" s="53">
        <f ca="1">OFFSET(INDIRECT("Reading!"&amp;ADDRESS(3*ROW()-21,COLUMN())),0,8)</f>
        <v>0</v>
      </c>
      <c r="P44" s="53">
        <f ca="1">OFFSET(INDIRECT("Reading!"&amp;ADDRESS(3*ROW()-21,COLUMN())),0,8)</f>
        <v>1</v>
      </c>
      <c r="Q44" s="53">
        <f ca="1">OFFSET(INDIRECT("Reading!"&amp;ADDRESS(3*ROW()-21,COLUMN())),0,8)</f>
        <v>2</v>
      </c>
      <c r="R44" s="53">
        <f ca="1">OFFSET(INDIRECT("Reading!"&amp;ADDRESS(3*ROW()-21,COLUMN())),0,8)</f>
        <v>0</v>
      </c>
      <c r="S44" s="53">
        <f ca="1">OFFSET(INDIRECT("Reading!"&amp;ADDRESS(3*ROW()-21,COLUMN())),0,8)</f>
        <v>0</v>
      </c>
      <c r="T44" s="53">
        <f ca="1">OFFSET(INDIRECT("Reading!"&amp;ADDRESS(3*ROW()-21,COLUMN())),0,8)</f>
        <v>0</v>
      </c>
      <c r="U44" s="53">
        <f ca="1">OFFSET(INDIRECT("Reading!"&amp;ADDRESS(3*ROW()-21,COLUMN())),0,8)</f>
        <v>1</v>
      </c>
      <c r="V44" s="53">
        <f ca="1">OFFSET(INDIRECT("Reading!"&amp;ADDRESS(3*ROW()-21,COLUMN())),0,8)</f>
        <v>0</v>
      </c>
      <c r="W44" s="54">
        <f ca="1">OFFSET(INDIRECT("Reading!"&amp;ADDRESS(3*ROW()-21,COLUMN())),0,8)</f>
        <v>1</v>
      </c>
      <c r="X44" s="58">
        <f ca="1">OFFSET(INDIRECT("Listening!"&amp;ADDRESS(2*ROW()-13,COLUMN())),0,0)</f>
        <v>0</v>
      </c>
      <c r="Y44" s="53">
        <f ca="1">OFFSET(INDIRECT("Listening!"&amp;ADDRESS(2*ROW()-13,COLUMN())),0,0)</f>
        <v>1</v>
      </c>
      <c r="Z44" s="53">
        <f ca="1">OFFSET(INDIRECT("Listening!"&amp;ADDRESS(2*ROW()-13,COLUMN())),0,0)</f>
        <v>0</v>
      </c>
      <c r="AA44" s="53">
        <f ca="1">OFFSET(INDIRECT("Listening!"&amp;ADDRESS(2*ROW()-13,COLUMN())),0,0)</f>
        <v>0</v>
      </c>
      <c r="AB44" s="53">
        <f ca="1">OFFSET(INDIRECT("Listening!"&amp;ADDRESS(2*ROW()-13,COLUMN())),0,0)</f>
        <v>1</v>
      </c>
      <c r="AC44" s="53">
        <f ca="1">OFFSET(INDIRECT("Listening!"&amp;ADDRESS(2*ROW()-13,COLUMN())),0,0)</f>
        <v>0</v>
      </c>
      <c r="AD44" s="53">
        <f ca="1">OFFSET(INDIRECT("Listening!"&amp;ADDRESS(2*ROW()-13,COLUMN())),0,0)</f>
        <v>2</v>
      </c>
      <c r="AE44" s="54">
        <f ca="1">OFFSET(INDIRECT("Listening!"&amp;ADDRESS(2*ROW()-13,COLUMN())),0,0)</f>
        <v>1</v>
      </c>
      <c r="AF44" s="70">
        <f ca="1">AVERAGE(_xlfn._xlws.FILTER(INDIRECT("I8:I"&amp;ROW()),MOD(ROW(INDIRECT("I8:I"&amp;ROW())),2)=0))</f>
        <v>75.547368421052639</v>
      </c>
      <c r="AG44" s="48">
        <f ca="1">AVERAGE(_xlfn._xlws.FILTER(INDIRECT("J8:J"&amp;ROW()),MOD(ROW(INDIRECT("J8:J"&amp;ROW())),2)=0))</f>
        <v>21.939473684210526</v>
      </c>
    </row>
    <row r="45" ht="16.5">
      <c r="A45" s="21">
        <v>20</v>
      </c>
      <c r="B45" s="29">
        <f ca="1">INDIRECT("Reading!A"&amp;3*ROW()-18)</f>
        <v>45486.674305555556</v>
      </c>
      <c r="C45" s="30" t="str">
        <f ca="1">INDIRECT("Reading!B"&amp;3*ROW()-18)</f>
        <v>T43</v>
      </c>
      <c r="D45" s="73">
        <f t="shared" ca="1" si="0"/>
        <v>0.73333333333333328</v>
      </c>
      <c r="E45" s="67">
        <f t="shared" ca="1" si="1"/>
        <v>0.93333333333333335</v>
      </c>
      <c r="F45" s="34">
        <f t="shared" ca="1" si="2"/>
        <v>0.73333333333333328</v>
      </c>
      <c r="G45" s="73">
        <f t="shared" ca="1" si="3"/>
        <v>1</v>
      </c>
      <c r="H45" s="33">
        <f t="shared" ca="1" si="4"/>
        <v>0.82352941176470584</v>
      </c>
      <c r="I45" s="76">
        <f>AVERAGE(D45:F45)*30</f>
        <v>23.999999999999996</v>
      </c>
      <c r="J45" s="36">
        <f>AVERAGE(G45:H45)*30</f>
        <v>27.352941176470587</v>
      </c>
      <c r="K45" s="75">
        <f ca="1">INDIRECT("K"&amp;2)*INDIRECT("I"&amp;ROW())+(1-INDIRECT("K"&amp;2))*INDIRECT("k"&amp;ROW()-2)</f>
        <v>24.719235767979736</v>
      </c>
      <c r="L45" s="68">
        <f ca="1">INDIRECT("L"&amp;2)*INDIRECT("J"&amp;ROW())+(1-INDIRECT("L"&amp;2))*INDIRECT("L"&amp;ROW()-2)</f>
        <v>25.505104695622634</v>
      </c>
      <c r="M45" s="59">
        <f ca="1">INDIRECT("K4")*INDIRECT(ADDRESS(ROW()+1,COLUMN()))+(1-INDIRECT("K4"))*INDIRECT(ADDRESS(ROW()-2,COLUMN()))</f>
        <v>1.7431201934814453</v>
      </c>
      <c r="N45" s="60">
        <f ca="1">INDIRECT("K4")*INDIRECT(ADDRESS(ROW()+1,COLUMN()))+(1-INDIRECT("K4"))*INDIRECT(ADDRESS(ROW()-2,COLUMN()))</f>
        <v>0.25</v>
      </c>
      <c r="O45" s="60">
        <f ca="1">INDIRECT("K4")*INDIRECT(ADDRESS(ROW()+1,COLUMN()))+(1-INDIRECT("K4"))*INDIRECT(ADDRESS(ROW()-2,COLUMN()))</f>
        <v>0.010318756103515625</v>
      </c>
      <c r="P45" s="60">
        <f ca="1">INDIRECT("K4")*INDIRECT(ADDRESS(ROW()+1,COLUMN()))+(1-INDIRECT("K4"))*INDIRECT(ADDRESS(ROW()-2,COLUMN()))</f>
        <v>1.4225101470947266</v>
      </c>
      <c r="Q45" s="60">
        <f ca="1">INDIRECT("K4")*INDIRECT(ADDRESS(ROW()+1,COLUMN()))+(1-INDIRECT("K4"))*INDIRECT(ADDRESS(ROW()-2,COLUMN()))</f>
        <v>1.6957550048828125</v>
      </c>
      <c r="R45" s="60">
        <f ca="1">INDIRECT("K4")*INDIRECT(ADDRESS(ROW()+1,COLUMN()))+(1-INDIRECT("K4"))*INDIRECT(ADDRESS(ROW()-2,COLUMN()))</f>
        <v>0</v>
      </c>
      <c r="S45" s="60">
        <f ca="1">INDIRECT("K4")*INDIRECT(ADDRESS(ROW()+1,COLUMN()))+(1-INDIRECT("K4"))*INDIRECT(ADDRESS(ROW()-2,COLUMN()))</f>
        <v>1.3268814086914062</v>
      </c>
      <c r="T45" s="60">
        <f ca="1">INDIRECT("K4")*INDIRECT(ADDRESS(ROW()+1,COLUMN()))+(1-INDIRECT("K4"))*INDIRECT(ADDRESS(ROW()-2,COLUMN()))</f>
        <v>0</v>
      </c>
      <c r="U45" s="60">
        <f ca="1">INDIRECT("K4")*INDIRECT(ADDRESS(ROW()+1,COLUMN()))+(1-INDIRECT("K4"))*INDIRECT(ADDRESS(ROW()-2,COLUMN()))</f>
        <v>0.6412353515625</v>
      </c>
      <c r="V45" s="60">
        <f ca="1">INDIRECT("K4")*INDIRECT(ADDRESS(ROW()+1,COLUMN()))+(1-INDIRECT("K4"))*INDIRECT(ADDRESS(ROW()-2,COLUMN()))</f>
        <v>0.074314117431640625</v>
      </c>
      <c r="W45" s="61">
        <f ca="1">INDIRECT("K4")*INDIRECT(ADDRESS(ROW()+1,COLUMN()))+(1-INDIRECT("K4"))*INDIRECT(ADDRESS(ROW()-2,COLUMN()))</f>
        <v>0.35796165466308594</v>
      </c>
      <c r="X45" s="69">
        <f ca="1">INDIRECT("L4")*INDIRECT(ADDRESS(ROW()+1,COLUMN()))+(1-INDIRECT("L4"))*INDIRECT(ADDRESS(ROW()-2,COLUMN()))</f>
        <v>6.29425048828125e-05</v>
      </c>
      <c r="Y45" s="62">
        <f ca="1">INDIRECT("L4")*INDIRECT(ADDRESS(ROW()+1,COLUMN()))+(1-INDIRECT("L4"))*INDIRECT(ADDRESS(ROW()-2,COLUMN()))</f>
        <v>1.4058170318603516</v>
      </c>
      <c r="Z45" s="62">
        <f ca="1">INDIRECT("L4")*INDIRECT(ADDRESS(ROW()+1,COLUMN()))+(1-INDIRECT("L4"))*INDIRECT(ADDRESS(ROW()-2,COLUMN()))</f>
        <v>1.1551475524902344</v>
      </c>
      <c r="AA45" s="62">
        <f ca="1">INDIRECT("L4")*INDIRECT(ADDRESS(ROW()+1,COLUMN()))+(1-INDIRECT("L4"))*INDIRECT(ADDRESS(ROW()-2,COLUMN()))</f>
        <v>0.031259536743164062</v>
      </c>
      <c r="AB45" s="62">
        <f ca="1">INDIRECT("L4")*INDIRECT(ADDRESS(ROW()+1,COLUMN()))+(1-INDIRECT("L4"))*INDIRECT(ADDRESS(ROW()-2,COLUMN()))</f>
        <v>0.34207344055175781</v>
      </c>
      <c r="AC45" s="62">
        <f ca="1">INDIRECT("L4")*INDIRECT(ADDRESS(ROW()+1,COLUMN()))+(1-INDIRECT("L4"))*INDIRECT(ADDRESS(ROW()-2,COLUMN()))</f>
        <v>0</v>
      </c>
      <c r="AD45" s="62">
        <f ca="1">INDIRECT("L4")*INDIRECT(ADDRESS(ROW()+1,COLUMN()))+(1-INDIRECT("L4"))*INDIRECT(ADDRESS(ROW()-2,COLUMN()))</f>
        <v>0.83020591735839844</v>
      </c>
      <c r="AE45" s="63">
        <f ca="1">INDIRECT("L4")*INDIRECT(ADDRESS(ROW()+1,COLUMN()))+(1-INDIRECT("L4"))*INDIRECT(ADDRESS(ROW()-2,COLUMN()))</f>
        <v>0.45350456237792969</v>
      </c>
      <c r="AF45" s="35">
        <f ca="1">AVERAGE(_xlfn._xlws.FILTER(INDIRECT("I7:I"&amp;ROW()),MOD(ROW(INDIRECT("I7:I"&amp;ROW())),2)=1))</f>
        <v>23.866666666666671</v>
      </c>
      <c r="AG45" s="57">
        <f ca="1">AVERAGE(_xlfn._xlws.FILTER(INDIRECT("J7:J"&amp;ROW()),MOD(ROW(INDIRECT("J7:J"&amp;ROW())),2)=1))</f>
        <v>23.514705882352935</v>
      </c>
    </row>
    <row r="46" ht="16.5">
      <c r="A46" s="21"/>
      <c r="B46" s="42"/>
      <c r="C46" s="43"/>
      <c r="D46" s="44">
        <f t="shared" ca="1" si="0"/>
        <v>16.416666666666668</v>
      </c>
      <c r="E46" s="45">
        <f t="shared" ca="1" si="1"/>
        <v>22.383333333333333</v>
      </c>
      <c r="F46" s="46">
        <f t="shared" ca="1" si="2"/>
        <v>21.550000000000001</v>
      </c>
      <c r="G46" s="44">
        <f t="shared" ca="1" si="3"/>
        <v>8.7833333333333332</v>
      </c>
      <c r="H46" s="46">
        <f t="shared" ca="1" si="4"/>
        <v>11.766666666666667</v>
      </c>
      <c r="I46" s="70">
        <f>SUM(D46:F46)</f>
        <v>60.349999999999994</v>
      </c>
      <c r="J46" s="48">
        <f>SUM(G46:H46)</f>
        <v>20.550000000000001</v>
      </c>
      <c r="K46" s="71">
        <f ca="1">INDIRECT("K"&amp;3)*INDIRECT("I"&amp;ROW())+(1-INDIRECT("K"&amp;3))*INDIRECT("k"&amp;ROW()-2)</f>
        <v>60.667881329694865</v>
      </c>
      <c r="L46" s="72">
        <f ca="1">INDIRECT("L"&amp;3)*INDIRECT("J"&amp;ROW())+(1-INDIRECT("L"&amp;3))*INDIRECT("L"&amp;ROW()-2)</f>
        <v>20.154394143874121</v>
      </c>
      <c r="M46" s="58">
        <f ca="1">OFFSET(INDIRECT("Reading!"&amp;ADDRESS(3*ROW()-21,COLUMN())),0,8)</f>
        <v>2</v>
      </c>
      <c r="N46" s="53">
        <f ca="1">OFFSET(INDIRECT("Reading!"&amp;ADDRESS(3*ROW()-21,COLUMN())),0,8)</f>
        <v>0</v>
      </c>
      <c r="O46" s="53">
        <f ca="1">OFFSET(INDIRECT("Reading!"&amp;ADDRESS(3*ROW()-21,COLUMN())),0,8)</f>
        <v>0</v>
      </c>
      <c r="P46" s="53">
        <f ca="1">OFFSET(INDIRECT("Reading!"&amp;ADDRESS(3*ROW()-21,COLUMN())),0,8)</f>
        <v>2</v>
      </c>
      <c r="Q46" s="53">
        <f ca="1">OFFSET(INDIRECT("Reading!"&amp;ADDRESS(3*ROW()-21,COLUMN())),0,8)</f>
        <v>2</v>
      </c>
      <c r="R46" s="53">
        <f ca="1">OFFSET(INDIRECT("Reading!"&amp;ADDRESS(3*ROW()-21,COLUMN())),0,8)</f>
        <v>0</v>
      </c>
      <c r="S46" s="53">
        <f ca="1">OFFSET(INDIRECT("Reading!"&amp;ADDRESS(3*ROW()-21,COLUMN())),0,8)</f>
        <v>2</v>
      </c>
      <c r="T46" s="53">
        <f ca="1">OFFSET(INDIRECT("Reading!"&amp;ADDRESS(3*ROW()-21,COLUMN())),0,8)</f>
        <v>0</v>
      </c>
      <c r="U46" s="53">
        <f ca="1">OFFSET(INDIRECT("Reading!"&amp;ADDRESS(3*ROW()-21,COLUMN())),0,8)</f>
        <v>0</v>
      </c>
      <c r="V46" s="53">
        <f ca="1">OFFSET(INDIRECT("Reading!"&amp;ADDRESS(3*ROW()-21,COLUMN())),0,8)</f>
        <v>0</v>
      </c>
      <c r="W46" s="54">
        <f ca="1">OFFSET(INDIRECT("Reading!"&amp;ADDRESS(3*ROW()-21,COLUMN())),0,8)</f>
        <v>0</v>
      </c>
      <c r="X46" s="58">
        <f ca="1">OFFSET(INDIRECT("Listening!"&amp;ADDRESS(2*ROW()-13,COLUMN())),0,0)</f>
        <v>0</v>
      </c>
      <c r="Y46" s="53">
        <f ca="1">OFFSET(INDIRECT("Listening!"&amp;ADDRESS(2*ROW()-13,COLUMN())),0,0)</f>
        <v>1</v>
      </c>
      <c r="Z46" s="53">
        <f ca="1">OFFSET(INDIRECT("Listening!"&amp;ADDRESS(2*ROW()-13,COLUMN())),0,0)</f>
        <v>2</v>
      </c>
      <c r="AA46" s="53">
        <f ca="1">OFFSET(INDIRECT("Listening!"&amp;ADDRESS(2*ROW()-13,COLUMN())),0,0)</f>
        <v>0</v>
      </c>
      <c r="AB46" s="53">
        <f ca="1">OFFSET(INDIRECT("Listening!"&amp;ADDRESS(2*ROW()-13,COLUMN())),0,0)</f>
        <v>0</v>
      </c>
      <c r="AC46" s="53">
        <f ca="1">OFFSET(INDIRECT("Listening!"&amp;ADDRESS(2*ROW()-13,COLUMN())),0,0)</f>
        <v>0</v>
      </c>
      <c r="AD46" s="53">
        <f ca="1">OFFSET(INDIRECT("Listening!"&amp;ADDRESS(2*ROW()-13,COLUMN())),0,0)</f>
        <v>0</v>
      </c>
      <c r="AE46" s="54">
        <f ca="1">OFFSET(INDIRECT("Listening!"&amp;ADDRESS(2*ROW()-13,COLUMN())),0,0)</f>
        <v>0</v>
      </c>
      <c r="AF46" s="70">
        <f ca="1">AVERAGE(_xlfn._xlws.FILTER(INDIRECT("I8:I"&amp;ROW()),MOD(ROW(INDIRECT("I8:I"&amp;ROW())),2)=0))</f>
        <v>74.787499999999994</v>
      </c>
      <c r="AG46" s="48">
        <f ca="1">AVERAGE(_xlfn._xlws.FILTER(INDIRECT("J8:J"&amp;ROW()),MOD(ROW(INDIRECT("J8:J"&amp;ROW())),2)=0))</f>
        <v>21.870000000000001</v>
      </c>
    </row>
    <row r="47" ht="14.25">
      <c r="A47" s="21">
        <v>21</v>
      </c>
      <c r="B47" s="29"/>
      <c r="C47" s="30"/>
      <c r="D47" s="67"/>
      <c r="E47" s="67"/>
      <c r="F47" s="34"/>
      <c r="G47" s="67"/>
      <c r="H47" s="33"/>
      <c r="I47" s="74"/>
      <c r="J47" s="36"/>
      <c r="K47" s="74"/>
      <c r="L47" s="36"/>
      <c r="M47" s="73"/>
      <c r="N47" s="67"/>
      <c r="O47" s="67"/>
      <c r="P47" s="67"/>
      <c r="Q47" s="67"/>
      <c r="R47" s="67"/>
      <c r="S47" s="67"/>
      <c r="T47" s="67"/>
      <c r="U47" s="67"/>
      <c r="V47" s="67"/>
      <c r="W47" s="34"/>
      <c r="X47" s="16"/>
      <c r="AE47" s="17"/>
      <c r="AF47" s="35"/>
      <c r="AG47" s="57"/>
    </row>
    <row r="48" ht="14.25">
      <c r="A48" s="21"/>
      <c r="B48" s="42"/>
      <c r="C48" s="43"/>
      <c r="D48" s="77"/>
      <c r="E48" s="78"/>
      <c r="F48" s="79"/>
      <c r="G48" s="77"/>
      <c r="H48" s="79"/>
      <c r="I48" s="70"/>
      <c r="J48" s="48"/>
      <c r="K48" s="70"/>
      <c r="L48" s="48"/>
      <c r="M48" s="73"/>
      <c r="N48" s="67"/>
      <c r="O48" s="67"/>
      <c r="P48" s="67"/>
      <c r="Q48" s="67"/>
      <c r="R48" s="67"/>
      <c r="S48" s="67"/>
      <c r="T48" s="67"/>
      <c r="U48" s="67"/>
      <c r="V48" s="67"/>
      <c r="W48" s="34"/>
      <c r="X48" s="16"/>
      <c r="AE48" s="17"/>
      <c r="AF48" s="70"/>
      <c r="AG48" s="48"/>
    </row>
    <row r="49" ht="14.25">
      <c r="A49" s="21">
        <v>22</v>
      </c>
      <c r="B49" s="29"/>
      <c r="C49" s="30"/>
      <c r="D49" s="67"/>
      <c r="E49" s="67"/>
      <c r="F49" s="34"/>
      <c r="G49" s="67"/>
      <c r="H49" s="33"/>
      <c r="I49" s="35"/>
      <c r="J49" s="36"/>
      <c r="K49" s="74"/>
      <c r="L49" s="36"/>
      <c r="M49" s="73"/>
      <c r="N49" s="67"/>
      <c r="O49" s="67"/>
      <c r="P49" s="67"/>
      <c r="Q49" s="67"/>
      <c r="R49" s="67"/>
      <c r="S49" s="67"/>
      <c r="T49" s="67"/>
      <c r="U49" s="67"/>
      <c r="V49" s="67"/>
      <c r="W49" s="34"/>
      <c r="X49" s="16"/>
      <c r="AE49" s="17"/>
      <c r="AF49" s="35"/>
      <c r="AG49" s="57"/>
    </row>
    <row r="50" ht="14.25">
      <c r="A50" s="21"/>
      <c r="B50" s="42"/>
      <c r="C50" s="43"/>
      <c r="D50" s="77"/>
      <c r="E50" s="78"/>
      <c r="F50" s="79"/>
      <c r="G50" s="77"/>
      <c r="H50" s="79"/>
      <c r="I50" s="70"/>
      <c r="J50" s="48"/>
      <c r="K50" s="70"/>
      <c r="L50" s="48"/>
      <c r="M50" s="73"/>
      <c r="N50" s="67"/>
      <c r="O50" s="67"/>
      <c r="P50" s="67"/>
      <c r="Q50" s="67"/>
      <c r="R50" s="67"/>
      <c r="S50" s="67"/>
      <c r="T50" s="67"/>
      <c r="U50" s="67"/>
      <c r="V50" s="67"/>
      <c r="W50" s="34"/>
      <c r="X50" s="16"/>
      <c r="AE50" s="17"/>
      <c r="AF50" s="70"/>
      <c r="AG50" s="48"/>
    </row>
    <row r="51" ht="14.25">
      <c r="A51" s="21">
        <v>23</v>
      </c>
      <c r="B51" s="29"/>
      <c r="C51" s="30"/>
      <c r="D51" s="67"/>
      <c r="E51" s="67"/>
      <c r="F51" s="34"/>
      <c r="G51" s="67"/>
      <c r="H51" s="33"/>
      <c r="I51" s="35"/>
      <c r="J51" s="36"/>
      <c r="K51" s="74"/>
      <c r="L51" s="36"/>
      <c r="M51" s="73"/>
      <c r="N51" s="67"/>
      <c r="O51" s="67"/>
      <c r="P51" s="67"/>
      <c r="Q51" s="67"/>
      <c r="R51" s="67"/>
      <c r="S51" s="67"/>
      <c r="T51" s="67"/>
      <c r="U51" s="67"/>
      <c r="V51" s="67"/>
      <c r="W51" s="34"/>
      <c r="X51" s="16"/>
      <c r="AE51" s="17"/>
      <c r="AF51" s="35"/>
      <c r="AG51" s="57"/>
    </row>
    <row r="52" ht="14.25">
      <c r="A52" s="21"/>
      <c r="B52" s="42"/>
      <c r="C52" s="43"/>
      <c r="D52" s="77"/>
      <c r="E52" s="78"/>
      <c r="F52" s="79"/>
      <c r="G52" s="77"/>
      <c r="H52" s="79"/>
      <c r="I52" s="70"/>
      <c r="J52" s="48"/>
      <c r="K52" s="70"/>
      <c r="L52" s="48"/>
      <c r="M52" s="73"/>
      <c r="N52" s="67"/>
      <c r="O52" s="67"/>
      <c r="P52" s="67"/>
      <c r="Q52" s="67"/>
      <c r="R52" s="67"/>
      <c r="S52" s="67"/>
      <c r="T52" s="67"/>
      <c r="U52" s="67"/>
      <c r="V52" s="67"/>
      <c r="W52" s="34"/>
      <c r="X52" s="16"/>
      <c r="AE52" s="17"/>
      <c r="AF52" s="70"/>
      <c r="AG52" s="48"/>
    </row>
    <row r="53" ht="14.25">
      <c r="A53" s="21">
        <v>24</v>
      </c>
      <c r="B53" s="29"/>
      <c r="C53" s="30"/>
      <c r="D53" s="67"/>
      <c r="E53" s="67"/>
      <c r="F53" s="34"/>
      <c r="G53" s="67"/>
      <c r="H53" s="33"/>
      <c r="I53" s="35"/>
      <c r="J53" s="36"/>
      <c r="K53" s="74"/>
      <c r="L53" s="36"/>
      <c r="M53" s="73"/>
      <c r="N53" s="67"/>
      <c r="O53" s="67"/>
      <c r="P53" s="67"/>
      <c r="Q53" s="67"/>
      <c r="R53" s="67"/>
      <c r="S53" s="67"/>
      <c r="T53" s="67"/>
      <c r="U53" s="67"/>
      <c r="V53" s="67"/>
      <c r="W53" s="34"/>
      <c r="X53" s="16"/>
      <c r="AE53" s="17"/>
      <c r="AF53" s="35"/>
      <c r="AG53" s="57"/>
    </row>
    <row r="54" ht="14.25">
      <c r="A54" s="21"/>
      <c r="B54" s="42"/>
      <c r="C54" s="43"/>
      <c r="D54" s="77"/>
      <c r="E54" s="78"/>
      <c r="F54" s="79"/>
      <c r="G54" s="77"/>
      <c r="H54" s="79"/>
      <c r="I54" s="70"/>
      <c r="J54" s="48"/>
      <c r="K54" s="70"/>
      <c r="L54" s="48"/>
      <c r="M54" s="73"/>
      <c r="N54" s="67"/>
      <c r="O54" s="67"/>
      <c r="P54" s="67"/>
      <c r="Q54" s="67"/>
      <c r="R54" s="67"/>
      <c r="S54" s="67"/>
      <c r="T54" s="67"/>
      <c r="U54" s="67"/>
      <c r="V54" s="67"/>
      <c r="W54" s="34"/>
      <c r="X54" s="16"/>
      <c r="AE54" s="17"/>
      <c r="AF54" s="70"/>
      <c r="AG54" s="48"/>
    </row>
    <row r="55" ht="14.25">
      <c r="A55" s="21">
        <v>25</v>
      </c>
      <c r="B55" s="80"/>
      <c r="C55" s="80"/>
      <c r="D55" s="67"/>
      <c r="E55" s="67"/>
      <c r="F55" s="34"/>
      <c r="G55" s="67"/>
      <c r="H55" s="33"/>
      <c r="I55" s="35"/>
      <c r="J55" s="36"/>
      <c r="K55" s="74"/>
      <c r="L55" s="36"/>
      <c r="M55" s="73"/>
      <c r="N55" s="67"/>
      <c r="O55" s="67"/>
      <c r="P55" s="67"/>
      <c r="Q55" s="67"/>
      <c r="R55" s="67"/>
      <c r="S55" s="67"/>
      <c r="T55" s="67"/>
      <c r="U55" s="67"/>
      <c r="V55" s="67"/>
      <c r="W55" s="34"/>
      <c r="X55" s="16"/>
      <c r="AE55" s="17"/>
      <c r="AF55" s="35"/>
      <c r="AG55" s="57"/>
    </row>
    <row r="56" ht="14.25">
      <c r="A56" s="21"/>
      <c r="B56" s="81"/>
      <c r="C56" s="81"/>
      <c r="D56" s="77"/>
      <c r="E56" s="78"/>
      <c r="F56" s="79"/>
      <c r="G56" s="77"/>
      <c r="H56" s="79"/>
      <c r="I56" s="70"/>
      <c r="J56" s="48"/>
      <c r="K56" s="70"/>
      <c r="L56" s="48"/>
      <c r="M56" s="73"/>
      <c r="N56" s="67"/>
      <c r="O56" s="67"/>
      <c r="P56" s="67"/>
      <c r="Q56" s="67"/>
      <c r="R56" s="67"/>
      <c r="S56" s="67"/>
      <c r="T56" s="67"/>
      <c r="U56" s="67"/>
      <c r="V56" s="67"/>
      <c r="W56" s="34"/>
      <c r="X56" s="16"/>
      <c r="AE56" s="17"/>
      <c r="AF56" s="70"/>
      <c r="AG56" s="48"/>
    </row>
    <row r="57" ht="14.25">
      <c r="A57" s="21">
        <v>26</v>
      </c>
      <c r="B57" s="80"/>
      <c r="C57" s="80"/>
      <c r="D57" s="67"/>
      <c r="E57" s="67"/>
      <c r="F57" s="34"/>
      <c r="G57" s="67"/>
      <c r="H57" s="33"/>
      <c r="I57" s="35"/>
      <c r="J57" s="36"/>
      <c r="K57" s="74"/>
      <c r="L57" s="36"/>
      <c r="M57" s="73"/>
      <c r="N57" s="67"/>
      <c r="O57" s="67"/>
      <c r="P57" s="67"/>
      <c r="Q57" s="67"/>
      <c r="R57" s="67"/>
      <c r="S57" s="67"/>
      <c r="T57" s="67"/>
      <c r="U57" s="67"/>
      <c r="V57" s="67"/>
      <c r="W57" s="34"/>
      <c r="X57" s="16"/>
      <c r="AE57" s="17"/>
      <c r="AF57" s="35"/>
      <c r="AG57" s="57"/>
    </row>
    <row r="58" ht="14.25">
      <c r="A58" s="21"/>
      <c r="B58" s="81"/>
      <c r="C58" s="81"/>
      <c r="D58" s="77"/>
      <c r="E58" s="78"/>
      <c r="F58" s="79"/>
      <c r="G58" s="77"/>
      <c r="H58" s="79"/>
      <c r="I58" s="70"/>
      <c r="J58" s="48"/>
      <c r="K58" s="70"/>
      <c r="L58" s="48"/>
      <c r="M58" s="73"/>
      <c r="N58" s="67"/>
      <c r="O58" s="67"/>
      <c r="P58" s="67"/>
      <c r="Q58" s="67"/>
      <c r="R58" s="67"/>
      <c r="S58" s="67"/>
      <c r="T58" s="67"/>
      <c r="U58" s="67"/>
      <c r="V58" s="67"/>
      <c r="W58" s="34"/>
      <c r="X58" s="16"/>
      <c r="AE58" s="17"/>
      <c r="AF58" s="70"/>
      <c r="AG58" s="48"/>
    </row>
    <row r="59" ht="14.25">
      <c r="A59" s="21">
        <v>27</v>
      </c>
      <c r="B59" s="80"/>
      <c r="C59" s="80"/>
      <c r="D59" s="67"/>
      <c r="E59" s="67"/>
      <c r="F59" s="34"/>
      <c r="G59" s="67"/>
      <c r="H59" s="33"/>
      <c r="I59" s="35"/>
      <c r="J59" s="36"/>
      <c r="K59" s="74"/>
      <c r="L59" s="36"/>
      <c r="M59" s="73"/>
      <c r="N59" s="67"/>
      <c r="O59" s="67"/>
      <c r="P59" s="67"/>
      <c r="Q59" s="67"/>
      <c r="R59" s="67"/>
      <c r="S59" s="67"/>
      <c r="T59" s="67"/>
      <c r="U59" s="67"/>
      <c r="V59" s="67"/>
      <c r="W59" s="34"/>
      <c r="X59" s="16"/>
      <c r="AE59" s="17"/>
      <c r="AF59" s="35"/>
      <c r="AG59" s="57"/>
    </row>
    <row r="60" ht="14.25">
      <c r="A60" s="21"/>
      <c r="B60" s="81"/>
      <c r="C60" s="81"/>
      <c r="D60" s="77"/>
      <c r="E60" s="78"/>
      <c r="F60" s="79"/>
      <c r="G60" s="77"/>
      <c r="H60" s="79"/>
      <c r="I60" s="70"/>
      <c r="J60" s="48"/>
      <c r="K60" s="70"/>
      <c r="L60" s="48"/>
      <c r="M60" s="73"/>
      <c r="N60" s="67"/>
      <c r="O60" s="67"/>
      <c r="P60" s="67"/>
      <c r="Q60" s="67"/>
      <c r="R60" s="67"/>
      <c r="S60" s="67"/>
      <c r="T60" s="67"/>
      <c r="U60" s="67"/>
      <c r="V60" s="67"/>
      <c r="W60" s="34"/>
      <c r="X60" s="16"/>
      <c r="AE60" s="17"/>
      <c r="AF60" s="70"/>
      <c r="AG60" s="48"/>
    </row>
    <row r="61" ht="14.25">
      <c r="A61" s="21">
        <v>28</v>
      </c>
      <c r="B61" s="80"/>
      <c r="C61" s="80"/>
      <c r="D61" s="67"/>
      <c r="E61" s="67"/>
      <c r="F61" s="34"/>
      <c r="G61" s="67"/>
      <c r="H61" s="33"/>
      <c r="I61" s="35"/>
      <c r="J61" s="36"/>
      <c r="K61" s="74"/>
      <c r="L61" s="36"/>
      <c r="M61" s="73"/>
      <c r="N61" s="67"/>
      <c r="O61" s="67"/>
      <c r="P61" s="67"/>
      <c r="Q61" s="67"/>
      <c r="R61" s="67"/>
      <c r="S61" s="67"/>
      <c r="T61" s="67"/>
      <c r="U61" s="67"/>
      <c r="V61" s="67"/>
      <c r="W61" s="34"/>
      <c r="X61" s="16"/>
      <c r="AE61" s="17"/>
      <c r="AF61" s="35"/>
      <c r="AG61" s="57"/>
    </row>
    <row r="62" ht="14.25">
      <c r="A62" s="21"/>
      <c r="B62" s="81"/>
      <c r="C62" s="81"/>
      <c r="D62" s="77"/>
      <c r="E62" s="78"/>
      <c r="F62" s="79"/>
      <c r="G62" s="77"/>
      <c r="H62" s="79"/>
      <c r="I62" s="70"/>
      <c r="J62" s="48"/>
      <c r="K62" s="70"/>
      <c r="L62" s="48"/>
      <c r="M62" s="73"/>
      <c r="N62" s="67"/>
      <c r="O62" s="67"/>
      <c r="P62" s="67"/>
      <c r="Q62" s="67"/>
      <c r="R62" s="67"/>
      <c r="S62" s="67"/>
      <c r="T62" s="67"/>
      <c r="U62" s="67"/>
      <c r="V62" s="67"/>
      <c r="W62" s="34"/>
      <c r="X62" s="16"/>
      <c r="AE62" s="17"/>
      <c r="AF62" s="70"/>
      <c r="AG62" s="48"/>
    </row>
    <row r="63" ht="14.25">
      <c r="A63" s="21">
        <v>29</v>
      </c>
      <c r="B63" s="80"/>
      <c r="C63" s="80"/>
      <c r="D63" s="67"/>
      <c r="E63" s="67"/>
      <c r="F63" s="34"/>
      <c r="G63" s="67"/>
      <c r="H63" s="33"/>
      <c r="I63" s="35"/>
      <c r="J63" s="36"/>
      <c r="K63" s="74"/>
      <c r="L63" s="36"/>
      <c r="M63" s="73"/>
      <c r="N63" s="67"/>
      <c r="O63" s="67"/>
      <c r="P63" s="67"/>
      <c r="Q63" s="67"/>
      <c r="R63" s="67"/>
      <c r="S63" s="67"/>
      <c r="T63" s="67"/>
      <c r="U63" s="67"/>
      <c r="V63" s="67"/>
      <c r="W63" s="34"/>
      <c r="X63" s="16"/>
      <c r="AE63" s="17"/>
      <c r="AF63" s="35"/>
      <c r="AG63" s="57"/>
    </row>
    <row r="64" ht="14.25">
      <c r="A64" s="21"/>
      <c r="B64" s="81"/>
      <c r="C64" s="81"/>
      <c r="D64" s="77"/>
      <c r="E64" s="78"/>
      <c r="F64" s="79"/>
      <c r="G64" s="77"/>
      <c r="H64" s="79"/>
      <c r="I64" s="70"/>
      <c r="J64" s="48"/>
      <c r="K64" s="70"/>
      <c r="L64" s="48"/>
      <c r="M64" s="73"/>
      <c r="N64" s="67"/>
      <c r="O64" s="67"/>
      <c r="P64" s="67"/>
      <c r="Q64" s="67"/>
      <c r="R64" s="67"/>
      <c r="S64" s="67"/>
      <c r="T64" s="67"/>
      <c r="U64" s="67"/>
      <c r="V64" s="67"/>
      <c r="W64" s="34"/>
      <c r="X64" s="16"/>
      <c r="AE64" s="17"/>
      <c r="AF64" s="70"/>
      <c r="AG64" s="48"/>
    </row>
    <row r="65" ht="14.25">
      <c r="A65" s="21">
        <v>30</v>
      </c>
      <c r="B65" s="80"/>
      <c r="C65" s="80"/>
      <c r="D65" s="67"/>
      <c r="E65" s="67"/>
      <c r="F65" s="34"/>
      <c r="G65" s="67"/>
      <c r="H65" s="33"/>
      <c r="I65" s="35"/>
      <c r="J65" s="36"/>
      <c r="K65" s="74"/>
      <c r="L65" s="36"/>
      <c r="M65" s="73"/>
      <c r="N65" s="67"/>
      <c r="O65" s="67"/>
      <c r="P65" s="67"/>
      <c r="Q65" s="67"/>
      <c r="R65" s="67"/>
      <c r="S65" s="67"/>
      <c r="T65" s="67"/>
      <c r="U65" s="67"/>
      <c r="V65" s="67"/>
      <c r="W65" s="34"/>
      <c r="X65" s="16"/>
      <c r="AE65" s="17"/>
      <c r="AF65" s="35"/>
      <c r="AG65" s="57"/>
    </row>
    <row r="66" ht="14.25">
      <c r="A66" s="21"/>
      <c r="B66" s="81"/>
      <c r="C66" s="81"/>
      <c r="D66" s="77"/>
      <c r="E66" s="78"/>
      <c r="F66" s="79"/>
      <c r="G66" s="77"/>
      <c r="H66" s="79"/>
      <c r="I66" s="70"/>
      <c r="J66" s="48"/>
      <c r="K66" s="70"/>
      <c r="L66" s="48"/>
      <c r="M66" s="73"/>
      <c r="N66" s="67"/>
      <c r="O66" s="67"/>
      <c r="P66" s="67"/>
      <c r="Q66" s="67"/>
      <c r="R66" s="67"/>
      <c r="S66" s="67"/>
      <c r="T66" s="67"/>
      <c r="U66" s="67"/>
      <c r="V66" s="67"/>
      <c r="W66" s="34"/>
      <c r="X66" s="16"/>
      <c r="AE66" s="17"/>
      <c r="AF66" s="70"/>
      <c r="AG66" s="48"/>
    </row>
    <row r="67" ht="14.25">
      <c r="A67" s="21">
        <v>31</v>
      </c>
      <c r="B67" s="80"/>
      <c r="C67" s="80"/>
      <c r="D67" s="67"/>
      <c r="E67" s="67"/>
      <c r="F67" s="34"/>
      <c r="G67" s="67"/>
      <c r="H67" s="33"/>
      <c r="I67" s="74"/>
      <c r="J67" s="36"/>
      <c r="K67" s="82"/>
      <c r="L67" s="36"/>
      <c r="M67" s="73"/>
      <c r="N67" s="67"/>
      <c r="O67" s="67"/>
      <c r="P67" s="67"/>
      <c r="Q67" s="67"/>
      <c r="R67" s="67"/>
      <c r="S67" s="67"/>
      <c r="T67" s="67"/>
      <c r="U67" s="67"/>
      <c r="V67" s="67"/>
      <c r="W67" s="34"/>
      <c r="X67" s="16"/>
      <c r="AE67" s="17"/>
      <c r="AF67" s="35"/>
      <c r="AG67" s="57"/>
    </row>
    <row r="68" ht="14.25">
      <c r="A68" s="21"/>
      <c r="B68" s="81"/>
      <c r="C68" s="81"/>
      <c r="D68" s="77"/>
      <c r="E68" s="78"/>
      <c r="F68" s="79"/>
      <c r="G68" s="77"/>
      <c r="H68" s="79"/>
      <c r="I68" s="70"/>
      <c r="J68" s="48"/>
      <c r="K68" s="70"/>
      <c r="L68" s="48"/>
      <c r="M68" s="73"/>
      <c r="N68" s="67"/>
      <c r="O68" s="67"/>
      <c r="P68" s="67"/>
      <c r="Q68" s="67"/>
      <c r="R68" s="67"/>
      <c r="S68" s="67"/>
      <c r="T68" s="67"/>
      <c r="U68" s="67"/>
      <c r="V68" s="67"/>
      <c r="W68" s="34"/>
      <c r="X68" s="16"/>
      <c r="AE68" s="17"/>
      <c r="AF68" s="70"/>
      <c r="AG68" s="48"/>
    </row>
    <row r="69" ht="14.25">
      <c r="A69" s="21">
        <v>32</v>
      </c>
      <c r="B69" s="80"/>
      <c r="C69" s="80"/>
      <c r="D69" s="67"/>
      <c r="E69" s="67"/>
      <c r="F69" s="34"/>
      <c r="G69" s="67"/>
      <c r="H69" s="33"/>
      <c r="I69" s="35"/>
      <c r="J69" s="36"/>
      <c r="K69" s="74"/>
      <c r="L69" s="36"/>
      <c r="M69" s="73"/>
      <c r="N69" s="67"/>
      <c r="O69" s="67"/>
      <c r="P69" s="67"/>
      <c r="Q69" s="67"/>
      <c r="R69" s="67"/>
      <c r="S69" s="67"/>
      <c r="T69" s="67"/>
      <c r="U69" s="67"/>
      <c r="V69" s="67"/>
      <c r="W69" s="34"/>
      <c r="X69" s="16"/>
      <c r="AE69" s="17"/>
      <c r="AF69" s="35"/>
      <c r="AG69" s="57"/>
    </row>
    <row r="70" ht="14.25">
      <c r="A70" s="21"/>
      <c r="B70" s="81"/>
      <c r="C70" s="81"/>
      <c r="D70" s="77"/>
      <c r="E70" s="78"/>
      <c r="F70" s="79"/>
      <c r="G70" s="77"/>
      <c r="H70" s="79"/>
      <c r="I70" s="70"/>
      <c r="J70" s="48"/>
      <c r="K70" s="70"/>
      <c r="L70" s="48"/>
      <c r="M70" s="73"/>
      <c r="N70" s="67"/>
      <c r="O70" s="67"/>
      <c r="P70" s="67"/>
      <c r="Q70" s="67"/>
      <c r="R70" s="67"/>
      <c r="S70" s="67"/>
      <c r="T70" s="67"/>
      <c r="U70" s="67"/>
      <c r="V70" s="67"/>
      <c r="W70" s="34"/>
      <c r="X70" s="16"/>
      <c r="AE70" s="17"/>
      <c r="AF70" s="70"/>
      <c r="AG70" s="48"/>
    </row>
    <row r="71" ht="14.25">
      <c r="A71" s="21">
        <v>33</v>
      </c>
      <c r="B71" s="80"/>
      <c r="C71" s="80"/>
      <c r="D71" s="67"/>
      <c r="E71" s="67"/>
      <c r="F71" s="34"/>
      <c r="G71" s="67"/>
      <c r="H71" s="33"/>
      <c r="I71" s="74"/>
      <c r="J71" s="36"/>
      <c r="K71" s="74"/>
      <c r="L71" s="36"/>
      <c r="M71" s="73"/>
      <c r="N71" s="67"/>
      <c r="O71" s="67"/>
      <c r="P71" s="67"/>
      <c r="Q71" s="67"/>
      <c r="R71" s="67"/>
      <c r="S71" s="67"/>
      <c r="T71" s="67"/>
      <c r="U71" s="67"/>
      <c r="V71" s="67"/>
      <c r="W71" s="34"/>
      <c r="X71" s="16"/>
      <c r="AE71" s="17"/>
      <c r="AF71" s="35"/>
      <c r="AG71" s="57"/>
    </row>
    <row r="72" ht="14.25">
      <c r="A72" s="21"/>
      <c r="B72" s="81"/>
      <c r="C72" s="81"/>
      <c r="D72" s="77"/>
      <c r="E72" s="78"/>
      <c r="F72" s="79"/>
      <c r="G72" s="77"/>
      <c r="H72" s="79"/>
      <c r="I72" s="70"/>
      <c r="J72" s="48"/>
      <c r="K72" s="70"/>
      <c r="L72" s="48"/>
      <c r="M72" s="73"/>
      <c r="N72" s="67"/>
      <c r="O72" s="67"/>
      <c r="P72" s="67"/>
      <c r="Q72" s="67"/>
      <c r="R72" s="67"/>
      <c r="S72" s="67"/>
      <c r="T72" s="67"/>
      <c r="U72" s="67"/>
      <c r="V72" s="67"/>
      <c r="W72" s="34"/>
      <c r="X72" s="16"/>
      <c r="AE72" s="17"/>
      <c r="AF72" s="70"/>
      <c r="AG72" s="48"/>
    </row>
    <row r="73" ht="14.25">
      <c r="A73" s="21">
        <v>34</v>
      </c>
      <c r="B73" s="80"/>
      <c r="C73" s="80"/>
      <c r="D73" s="67"/>
      <c r="E73" s="67"/>
      <c r="F73" s="34"/>
      <c r="G73" s="67"/>
      <c r="H73" s="33"/>
      <c r="I73" s="35"/>
      <c r="J73" s="36"/>
      <c r="K73" s="74"/>
      <c r="L73" s="36"/>
      <c r="M73" s="73"/>
      <c r="N73" s="67"/>
      <c r="O73" s="67"/>
      <c r="P73" s="67"/>
      <c r="Q73" s="67"/>
      <c r="R73" s="67"/>
      <c r="S73" s="67"/>
      <c r="T73" s="67"/>
      <c r="U73" s="67"/>
      <c r="V73" s="67"/>
      <c r="W73" s="34"/>
      <c r="X73" s="16"/>
      <c r="AE73" s="17"/>
      <c r="AF73" s="35"/>
      <c r="AG73" s="57"/>
    </row>
    <row r="74" ht="14.25">
      <c r="A74" s="21"/>
      <c r="B74" s="81"/>
      <c r="C74" s="81"/>
      <c r="D74" s="77"/>
      <c r="E74" s="78"/>
      <c r="F74" s="79"/>
      <c r="G74" s="77"/>
      <c r="H74" s="79"/>
      <c r="I74" s="70"/>
      <c r="J74" s="48"/>
      <c r="K74" s="70"/>
      <c r="L74" s="48"/>
      <c r="M74" s="73"/>
      <c r="N74" s="67"/>
      <c r="O74" s="67"/>
      <c r="P74" s="67"/>
      <c r="Q74" s="67"/>
      <c r="R74" s="67"/>
      <c r="S74" s="67"/>
      <c r="T74" s="67"/>
      <c r="U74" s="67"/>
      <c r="V74" s="67"/>
      <c r="W74" s="34"/>
      <c r="X74" s="16"/>
      <c r="AE74" s="17"/>
      <c r="AF74" s="70"/>
      <c r="AG74" s="48"/>
    </row>
    <row r="75" ht="14.25">
      <c r="A75" s="21">
        <v>35</v>
      </c>
      <c r="B75" s="80"/>
      <c r="C75" s="80"/>
      <c r="D75" s="67"/>
      <c r="E75" s="67"/>
      <c r="F75" s="34"/>
      <c r="G75" s="67"/>
      <c r="H75" s="33"/>
      <c r="I75" s="35"/>
      <c r="J75" s="36"/>
      <c r="K75" s="74"/>
      <c r="L75" s="36"/>
      <c r="M75" s="73"/>
      <c r="N75" s="67"/>
      <c r="O75" s="67"/>
      <c r="P75" s="67"/>
      <c r="Q75" s="67"/>
      <c r="R75" s="67"/>
      <c r="S75" s="67"/>
      <c r="T75" s="67"/>
      <c r="U75" s="67"/>
      <c r="V75" s="67"/>
      <c r="W75" s="34"/>
      <c r="X75" s="16"/>
      <c r="AE75" s="17"/>
      <c r="AF75" s="35"/>
      <c r="AG75" s="57"/>
    </row>
    <row r="76" ht="14.25">
      <c r="A76" s="21"/>
      <c r="B76" s="81"/>
      <c r="C76" s="81"/>
      <c r="D76" s="77"/>
      <c r="E76" s="78"/>
      <c r="F76" s="79"/>
      <c r="G76" s="77"/>
      <c r="H76" s="79"/>
      <c r="I76" s="70"/>
      <c r="J76" s="48"/>
      <c r="K76" s="70"/>
      <c r="L76" s="48"/>
      <c r="M76" s="73"/>
      <c r="N76" s="67"/>
      <c r="O76" s="67"/>
      <c r="P76" s="67"/>
      <c r="Q76" s="67"/>
      <c r="R76" s="67"/>
      <c r="S76" s="67"/>
      <c r="T76" s="67"/>
      <c r="U76" s="67"/>
      <c r="V76" s="67"/>
      <c r="W76" s="34"/>
      <c r="X76" s="16"/>
      <c r="AE76" s="17"/>
      <c r="AF76" s="70"/>
      <c r="AG76" s="48"/>
    </row>
    <row r="77" ht="14.25">
      <c r="A77" s="21">
        <v>36</v>
      </c>
      <c r="B77" s="80"/>
      <c r="C77" s="80"/>
      <c r="D77" s="67"/>
      <c r="E77" s="67"/>
      <c r="F77" s="34"/>
      <c r="G77" s="67"/>
      <c r="H77" s="33"/>
      <c r="I77" s="35"/>
      <c r="J77" s="36"/>
      <c r="K77" s="74"/>
      <c r="L77" s="36"/>
      <c r="M77" s="73"/>
      <c r="N77" s="67"/>
      <c r="O77" s="67"/>
      <c r="P77" s="67"/>
      <c r="Q77" s="67"/>
      <c r="R77" s="67"/>
      <c r="S77" s="67"/>
      <c r="T77" s="67"/>
      <c r="U77" s="67"/>
      <c r="V77" s="67"/>
      <c r="W77" s="34"/>
      <c r="X77" s="16"/>
      <c r="AE77" s="17"/>
      <c r="AF77" s="35"/>
      <c r="AG77" s="57"/>
    </row>
    <row r="78" ht="14.25">
      <c r="A78" s="21"/>
      <c r="B78" s="81"/>
      <c r="C78" s="81"/>
      <c r="D78" s="77"/>
      <c r="E78" s="78"/>
      <c r="F78" s="79"/>
      <c r="G78" s="77"/>
      <c r="H78" s="79"/>
      <c r="I78" s="70"/>
      <c r="J78" s="48"/>
      <c r="K78" s="70"/>
      <c r="L78" s="48"/>
      <c r="M78" s="73"/>
      <c r="N78" s="67"/>
      <c r="O78" s="67"/>
      <c r="P78" s="67"/>
      <c r="Q78" s="67"/>
      <c r="R78" s="67"/>
      <c r="S78" s="67"/>
      <c r="T78" s="67"/>
      <c r="U78" s="67"/>
      <c r="V78" s="67"/>
      <c r="W78" s="34"/>
      <c r="X78" s="16"/>
      <c r="AE78" s="17"/>
      <c r="AF78" s="70"/>
      <c r="AG78" s="48"/>
    </row>
    <row r="79" ht="14.25">
      <c r="A79" s="21">
        <v>37</v>
      </c>
      <c r="B79" s="80"/>
      <c r="C79" s="80"/>
      <c r="D79" s="67"/>
      <c r="E79" s="67"/>
      <c r="F79" s="34"/>
      <c r="G79" s="67"/>
      <c r="H79" s="33"/>
      <c r="I79" s="35"/>
      <c r="J79" s="36"/>
      <c r="K79" s="74"/>
      <c r="L79" s="36"/>
      <c r="M79" s="73"/>
      <c r="N79" s="67"/>
      <c r="O79" s="67"/>
      <c r="P79" s="67"/>
      <c r="Q79" s="67"/>
      <c r="R79" s="67"/>
      <c r="S79" s="67"/>
      <c r="T79" s="67"/>
      <c r="U79" s="67"/>
      <c r="V79" s="67"/>
      <c r="W79" s="34"/>
      <c r="X79" s="16"/>
      <c r="AE79" s="17"/>
      <c r="AF79" s="35"/>
      <c r="AG79" s="57"/>
    </row>
    <row r="80" ht="14.25">
      <c r="A80" s="21"/>
      <c r="B80" s="81"/>
      <c r="C80" s="81"/>
      <c r="D80" s="77"/>
      <c r="E80" s="78"/>
      <c r="F80" s="79"/>
      <c r="G80" s="77"/>
      <c r="H80" s="79"/>
      <c r="I80" s="70"/>
      <c r="J80" s="48"/>
      <c r="K80" s="70"/>
      <c r="L80" s="48"/>
      <c r="M80" s="73"/>
      <c r="N80" s="67"/>
      <c r="O80" s="67"/>
      <c r="P80" s="67"/>
      <c r="Q80" s="67"/>
      <c r="R80" s="67"/>
      <c r="S80" s="67"/>
      <c r="T80" s="67"/>
      <c r="U80" s="67"/>
      <c r="V80" s="67"/>
      <c r="W80" s="34"/>
      <c r="X80" s="16"/>
      <c r="AE80" s="17"/>
      <c r="AF80" s="70"/>
      <c r="AG80" s="48"/>
    </row>
    <row r="81" ht="14.25">
      <c r="A81" s="21">
        <v>38</v>
      </c>
      <c r="B81" s="80"/>
      <c r="C81" s="80"/>
      <c r="D81" s="67"/>
      <c r="E81" s="67"/>
      <c r="F81" s="34"/>
      <c r="G81" s="67"/>
      <c r="H81" s="33"/>
      <c r="I81" s="35"/>
      <c r="J81" s="36"/>
      <c r="K81" s="74"/>
      <c r="L81" s="36"/>
      <c r="M81" s="73"/>
      <c r="N81" s="67"/>
      <c r="O81" s="67"/>
      <c r="P81" s="67"/>
      <c r="Q81" s="67"/>
      <c r="R81" s="67"/>
      <c r="S81" s="67"/>
      <c r="T81" s="67"/>
      <c r="U81" s="67"/>
      <c r="V81" s="67"/>
      <c r="W81" s="34"/>
      <c r="X81" s="16"/>
      <c r="AE81" s="17"/>
      <c r="AF81" s="35"/>
      <c r="AG81" s="57"/>
    </row>
    <row r="82" ht="14.25">
      <c r="A82" s="21"/>
      <c r="B82" s="81"/>
      <c r="C82" s="81"/>
      <c r="D82" s="77"/>
      <c r="E82" s="78"/>
      <c r="F82" s="79"/>
      <c r="G82" s="77"/>
      <c r="H82" s="79"/>
      <c r="I82" s="70"/>
      <c r="J82" s="48"/>
      <c r="K82" s="70"/>
      <c r="L82" s="48"/>
      <c r="M82" s="73"/>
      <c r="N82" s="67"/>
      <c r="O82" s="67"/>
      <c r="P82" s="67"/>
      <c r="Q82" s="67"/>
      <c r="R82" s="67"/>
      <c r="S82" s="67"/>
      <c r="T82" s="67"/>
      <c r="U82" s="67"/>
      <c r="V82" s="67"/>
      <c r="W82" s="34"/>
      <c r="X82" s="16"/>
      <c r="AE82" s="17"/>
      <c r="AF82" s="70"/>
      <c r="AG82" s="48"/>
    </row>
    <row r="83" ht="14.25">
      <c r="A83" s="21">
        <v>39</v>
      </c>
      <c r="B83" s="80"/>
      <c r="C83" s="80"/>
      <c r="D83" s="67"/>
      <c r="E83" s="67"/>
      <c r="F83" s="34"/>
      <c r="G83" s="67"/>
      <c r="H83" s="33"/>
      <c r="I83" s="35"/>
      <c r="J83" s="36"/>
      <c r="K83" s="74"/>
      <c r="L83" s="36"/>
      <c r="M83" s="73"/>
      <c r="N83" s="67"/>
      <c r="O83" s="67"/>
      <c r="P83" s="67"/>
      <c r="Q83" s="67"/>
      <c r="R83" s="67"/>
      <c r="S83" s="67"/>
      <c r="T83" s="67"/>
      <c r="U83" s="67"/>
      <c r="V83" s="67"/>
      <c r="W83" s="34"/>
      <c r="X83" s="16"/>
      <c r="AE83" s="17"/>
      <c r="AF83" s="35"/>
      <c r="AG83" s="57"/>
    </row>
    <row r="84" ht="14.25">
      <c r="A84" s="21"/>
      <c r="B84" s="81"/>
      <c r="C84" s="81"/>
      <c r="D84" s="77"/>
      <c r="E84" s="78"/>
      <c r="F84" s="79"/>
      <c r="G84" s="77"/>
      <c r="H84" s="79"/>
      <c r="I84" s="70"/>
      <c r="J84" s="48"/>
      <c r="K84" s="70"/>
      <c r="L84" s="48"/>
      <c r="M84" s="73"/>
      <c r="N84" s="67"/>
      <c r="O84" s="67"/>
      <c r="P84" s="67"/>
      <c r="Q84" s="67"/>
      <c r="R84" s="67"/>
      <c r="S84" s="67"/>
      <c r="T84" s="67"/>
      <c r="U84" s="67"/>
      <c r="V84" s="67"/>
      <c r="W84" s="34"/>
      <c r="X84" s="16"/>
      <c r="AE84" s="17"/>
      <c r="AF84" s="70"/>
      <c r="AG84" s="48"/>
    </row>
    <row r="85" ht="14.25">
      <c r="A85" s="21">
        <v>40</v>
      </c>
      <c r="B85" s="80"/>
      <c r="C85" s="80"/>
      <c r="D85" s="67"/>
      <c r="E85" s="67"/>
      <c r="F85" s="34"/>
      <c r="G85" s="67"/>
      <c r="H85" s="33"/>
      <c r="I85" s="35"/>
      <c r="J85" s="36"/>
      <c r="K85" s="74"/>
      <c r="L85" s="36"/>
      <c r="M85" s="73"/>
      <c r="N85" s="67"/>
      <c r="O85" s="67"/>
      <c r="P85" s="67"/>
      <c r="Q85" s="67"/>
      <c r="R85" s="67"/>
      <c r="S85" s="67"/>
      <c r="T85" s="67"/>
      <c r="U85" s="67"/>
      <c r="V85" s="67"/>
      <c r="W85" s="34"/>
      <c r="X85" s="16"/>
      <c r="AE85" s="17"/>
      <c r="AF85" s="35"/>
      <c r="AG85" s="57"/>
    </row>
    <row r="86" ht="14.25">
      <c r="A86" s="21"/>
      <c r="B86" s="81"/>
      <c r="C86" s="81"/>
      <c r="D86" s="77"/>
      <c r="E86" s="78"/>
      <c r="F86" s="79"/>
      <c r="G86" s="77"/>
      <c r="H86" s="79"/>
      <c r="I86" s="70"/>
      <c r="J86" s="48"/>
      <c r="K86" s="70"/>
      <c r="L86" s="48"/>
      <c r="M86" s="73"/>
      <c r="N86" s="67"/>
      <c r="O86" s="67"/>
      <c r="P86" s="67"/>
      <c r="Q86" s="67"/>
      <c r="R86" s="67"/>
      <c r="S86" s="67"/>
      <c r="T86" s="67"/>
      <c r="U86" s="67"/>
      <c r="V86" s="67"/>
      <c r="W86" s="34"/>
      <c r="X86" s="16"/>
      <c r="AE86" s="17"/>
      <c r="AF86" s="70"/>
      <c r="AG86" s="48"/>
    </row>
    <row r="87" ht="14.25">
      <c r="A87" s="21">
        <v>41</v>
      </c>
      <c r="B87" s="80"/>
      <c r="C87" s="80"/>
      <c r="D87" s="67"/>
      <c r="E87" s="67"/>
      <c r="F87" s="34"/>
      <c r="G87" s="67"/>
      <c r="H87" s="33"/>
      <c r="I87" s="35"/>
      <c r="J87" s="36"/>
      <c r="K87" s="74"/>
      <c r="L87" s="36"/>
      <c r="M87" s="73"/>
      <c r="N87" s="67"/>
      <c r="O87" s="67"/>
      <c r="P87" s="67"/>
      <c r="Q87" s="67"/>
      <c r="R87" s="67"/>
      <c r="S87" s="67"/>
      <c r="T87" s="67"/>
      <c r="U87" s="67"/>
      <c r="V87" s="67"/>
      <c r="W87" s="34"/>
      <c r="X87" s="16"/>
      <c r="AE87" s="17"/>
      <c r="AF87" s="35"/>
      <c r="AG87" s="57"/>
    </row>
    <row r="88" ht="14.25">
      <c r="A88" s="21"/>
      <c r="B88" s="81"/>
      <c r="C88" s="81"/>
      <c r="D88" s="77"/>
      <c r="E88" s="78"/>
      <c r="F88" s="79"/>
      <c r="G88" s="77"/>
      <c r="H88" s="79"/>
      <c r="I88" s="70"/>
      <c r="J88" s="48"/>
      <c r="K88" s="70"/>
      <c r="L88" s="48"/>
      <c r="M88" s="73"/>
      <c r="N88" s="67"/>
      <c r="O88" s="67"/>
      <c r="P88" s="67"/>
      <c r="Q88" s="67"/>
      <c r="R88" s="67"/>
      <c r="S88" s="67"/>
      <c r="T88" s="67"/>
      <c r="U88" s="67"/>
      <c r="V88" s="67"/>
      <c r="W88" s="34"/>
      <c r="X88" s="16"/>
      <c r="AE88" s="17"/>
      <c r="AF88" s="70"/>
      <c r="AG88" s="48"/>
    </row>
    <row r="89" ht="14.25">
      <c r="A89" s="21">
        <v>42</v>
      </c>
      <c r="B89" s="80"/>
      <c r="C89" s="80"/>
      <c r="D89" s="67"/>
      <c r="E89" s="67"/>
      <c r="F89" s="34"/>
      <c r="G89" s="67"/>
      <c r="H89" s="33"/>
      <c r="I89" s="35"/>
      <c r="J89" s="36"/>
      <c r="K89" s="74"/>
      <c r="L89" s="36"/>
      <c r="M89" s="73"/>
      <c r="N89" s="67"/>
      <c r="O89" s="67"/>
      <c r="P89" s="67"/>
      <c r="Q89" s="67"/>
      <c r="R89" s="67"/>
      <c r="S89" s="67"/>
      <c r="T89" s="67"/>
      <c r="U89" s="67"/>
      <c r="V89" s="67"/>
      <c r="W89" s="34"/>
      <c r="X89" s="16"/>
      <c r="AE89" s="17"/>
      <c r="AF89" s="35"/>
      <c r="AG89" s="57"/>
    </row>
    <row r="90" ht="14.25">
      <c r="A90" s="21"/>
      <c r="B90" s="81"/>
      <c r="C90" s="81"/>
      <c r="D90" s="77"/>
      <c r="E90" s="78"/>
      <c r="F90" s="79"/>
      <c r="G90" s="77"/>
      <c r="H90" s="79"/>
      <c r="I90" s="70"/>
      <c r="J90" s="48"/>
      <c r="K90" s="70"/>
      <c r="L90" s="48"/>
      <c r="M90" s="73"/>
      <c r="N90" s="67"/>
      <c r="O90" s="67"/>
      <c r="P90" s="67"/>
      <c r="Q90" s="67"/>
      <c r="R90" s="67"/>
      <c r="S90" s="67"/>
      <c r="T90" s="67"/>
      <c r="U90" s="67"/>
      <c r="V90" s="67"/>
      <c r="W90" s="34"/>
      <c r="X90" s="16"/>
      <c r="AE90" s="17"/>
      <c r="AF90" s="70"/>
      <c r="AG90" s="48"/>
    </row>
    <row r="91" ht="14.25">
      <c r="A91" s="21">
        <v>43</v>
      </c>
      <c r="B91" s="80"/>
      <c r="C91" s="80"/>
      <c r="D91" s="67"/>
      <c r="E91" s="67"/>
      <c r="F91" s="34"/>
      <c r="G91" s="67"/>
      <c r="H91" s="33"/>
      <c r="I91" s="74"/>
      <c r="J91" s="36"/>
      <c r="K91" s="82"/>
      <c r="L91" s="36"/>
      <c r="M91" s="73"/>
      <c r="N91" s="67"/>
      <c r="O91" s="67"/>
      <c r="P91" s="67"/>
      <c r="Q91" s="67"/>
      <c r="R91" s="67"/>
      <c r="S91" s="67"/>
      <c r="T91" s="67"/>
      <c r="U91" s="67"/>
      <c r="V91" s="67"/>
      <c r="W91" s="34"/>
      <c r="X91" s="16"/>
      <c r="AE91" s="17"/>
      <c r="AF91" s="35"/>
      <c r="AG91" s="57"/>
    </row>
    <row r="92" ht="14.25">
      <c r="A92" s="21"/>
      <c r="B92" s="81"/>
      <c r="C92" s="81"/>
      <c r="D92" s="77"/>
      <c r="E92" s="78"/>
      <c r="F92" s="79"/>
      <c r="G92" s="77"/>
      <c r="H92" s="79"/>
      <c r="I92" s="70"/>
      <c r="J92" s="48"/>
      <c r="K92" s="70"/>
      <c r="L92" s="48"/>
      <c r="M92" s="73"/>
      <c r="N92" s="67"/>
      <c r="O92" s="67"/>
      <c r="P92" s="67"/>
      <c r="Q92" s="67"/>
      <c r="R92" s="67"/>
      <c r="S92" s="67"/>
      <c r="T92" s="67"/>
      <c r="U92" s="67"/>
      <c r="V92" s="67"/>
      <c r="W92" s="34"/>
      <c r="X92" s="16"/>
      <c r="AE92" s="17"/>
      <c r="AF92" s="70"/>
      <c r="AG92" s="48"/>
    </row>
    <row r="93" ht="14.25">
      <c r="A93" s="21">
        <v>44</v>
      </c>
      <c r="B93" s="80"/>
      <c r="C93" s="80"/>
      <c r="D93" s="67"/>
      <c r="E93" s="67"/>
      <c r="F93" s="34"/>
      <c r="G93" s="67"/>
      <c r="H93" s="33"/>
      <c r="I93" s="35"/>
      <c r="J93" s="36"/>
      <c r="K93" s="74"/>
      <c r="L93" s="36"/>
      <c r="M93" s="73"/>
      <c r="N93" s="67"/>
      <c r="O93" s="67"/>
      <c r="P93" s="67"/>
      <c r="Q93" s="67"/>
      <c r="R93" s="67"/>
      <c r="S93" s="67"/>
      <c r="T93" s="67"/>
      <c r="U93" s="67"/>
      <c r="V93" s="67"/>
      <c r="W93" s="34"/>
      <c r="X93" s="16"/>
      <c r="AE93" s="17"/>
      <c r="AF93" s="35"/>
      <c r="AG93" s="57"/>
    </row>
    <row r="94" ht="14.25">
      <c r="A94" s="21"/>
      <c r="B94" s="81"/>
      <c r="C94" s="81"/>
      <c r="D94" s="77"/>
      <c r="E94" s="78"/>
      <c r="F94" s="79"/>
      <c r="G94" s="77"/>
      <c r="H94" s="79"/>
      <c r="I94" s="70"/>
      <c r="J94" s="48"/>
      <c r="K94" s="70"/>
      <c r="L94" s="48"/>
      <c r="M94" s="73"/>
      <c r="N94" s="67"/>
      <c r="O94" s="67"/>
      <c r="P94" s="67"/>
      <c r="Q94" s="67"/>
      <c r="R94" s="67"/>
      <c r="S94" s="67"/>
      <c r="T94" s="67"/>
      <c r="U94" s="67"/>
      <c r="V94" s="67"/>
      <c r="W94" s="34"/>
      <c r="X94" s="16"/>
      <c r="AE94" s="17"/>
      <c r="AF94" s="70"/>
      <c r="AG94" s="48"/>
    </row>
    <row r="95" ht="14.25">
      <c r="A95" s="21">
        <v>45</v>
      </c>
      <c r="B95" s="80"/>
      <c r="C95" s="80"/>
      <c r="D95" s="67"/>
      <c r="E95" s="67"/>
      <c r="F95" s="34"/>
      <c r="G95" s="67"/>
      <c r="H95" s="33"/>
      <c r="I95" s="74"/>
      <c r="J95" s="36"/>
      <c r="K95" s="74"/>
      <c r="L95" s="36"/>
      <c r="M95" s="73"/>
      <c r="N95" s="67"/>
      <c r="O95" s="67"/>
      <c r="P95" s="67"/>
      <c r="Q95" s="67"/>
      <c r="R95" s="67"/>
      <c r="S95" s="67"/>
      <c r="T95" s="67"/>
      <c r="U95" s="67"/>
      <c r="V95" s="67"/>
      <c r="W95" s="34"/>
      <c r="X95" s="16"/>
      <c r="AE95" s="17"/>
      <c r="AF95" s="35"/>
      <c r="AG95" s="57"/>
    </row>
    <row r="96" ht="14.25">
      <c r="A96" s="21"/>
      <c r="B96" s="81"/>
      <c r="C96" s="81"/>
      <c r="D96" s="77"/>
      <c r="E96" s="78"/>
      <c r="F96" s="79"/>
      <c r="G96" s="77"/>
      <c r="H96" s="79"/>
      <c r="I96" s="70"/>
      <c r="J96" s="48"/>
      <c r="K96" s="70"/>
      <c r="L96" s="48"/>
      <c r="M96" s="73"/>
      <c r="N96" s="67"/>
      <c r="O96" s="67"/>
      <c r="P96" s="67"/>
      <c r="Q96" s="67"/>
      <c r="R96" s="67"/>
      <c r="S96" s="67"/>
      <c r="T96" s="67"/>
      <c r="U96" s="67"/>
      <c r="V96" s="67"/>
      <c r="W96" s="34"/>
      <c r="X96" s="16"/>
      <c r="AE96" s="17"/>
      <c r="AF96" s="70"/>
      <c r="AG96" s="48"/>
    </row>
    <row r="97" ht="14.25">
      <c r="A97" s="21">
        <v>46</v>
      </c>
      <c r="B97" s="80"/>
      <c r="C97" s="80"/>
      <c r="D97" s="67"/>
      <c r="E97" s="67"/>
      <c r="F97" s="34"/>
      <c r="G97" s="67"/>
      <c r="H97" s="33"/>
      <c r="I97" s="35"/>
      <c r="J97" s="36"/>
      <c r="K97" s="74"/>
      <c r="L97" s="36"/>
      <c r="M97" s="73"/>
      <c r="N97" s="67"/>
      <c r="O97" s="67"/>
      <c r="P97" s="67"/>
      <c r="Q97" s="67"/>
      <c r="R97" s="67"/>
      <c r="S97" s="67"/>
      <c r="T97" s="67"/>
      <c r="U97" s="67"/>
      <c r="V97" s="67"/>
      <c r="W97" s="34"/>
      <c r="X97" s="16"/>
      <c r="AE97" s="17"/>
      <c r="AF97" s="35"/>
      <c r="AG97" s="57"/>
    </row>
    <row r="98" ht="14.25">
      <c r="A98" s="21"/>
      <c r="B98" s="81"/>
      <c r="C98" s="81"/>
      <c r="D98" s="77"/>
      <c r="E98" s="78"/>
      <c r="F98" s="79"/>
      <c r="G98" s="77"/>
      <c r="H98" s="79"/>
      <c r="I98" s="70"/>
      <c r="J98" s="48"/>
      <c r="K98" s="70"/>
      <c r="L98" s="48"/>
      <c r="M98" s="73"/>
      <c r="N98" s="67"/>
      <c r="O98" s="67"/>
      <c r="P98" s="67"/>
      <c r="Q98" s="67"/>
      <c r="R98" s="67"/>
      <c r="S98" s="67"/>
      <c r="T98" s="67"/>
      <c r="U98" s="67"/>
      <c r="V98" s="67"/>
      <c r="W98" s="34"/>
      <c r="X98" s="16"/>
      <c r="AE98" s="17"/>
      <c r="AF98" s="70"/>
      <c r="AG98" s="48"/>
    </row>
    <row r="99" ht="14.25">
      <c r="A99" s="21">
        <v>47</v>
      </c>
      <c r="B99" s="80"/>
      <c r="C99" s="80"/>
      <c r="D99" s="67"/>
      <c r="E99" s="67"/>
      <c r="F99" s="34"/>
      <c r="G99" s="67"/>
      <c r="H99" s="33"/>
      <c r="I99" s="35"/>
      <c r="J99" s="36"/>
      <c r="K99" s="74"/>
      <c r="L99" s="36"/>
      <c r="M99" s="73"/>
      <c r="N99" s="67"/>
      <c r="O99" s="67"/>
      <c r="P99" s="67"/>
      <c r="Q99" s="67"/>
      <c r="R99" s="67"/>
      <c r="S99" s="67"/>
      <c r="T99" s="67"/>
      <c r="U99" s="67"/>
      <c r="V99" s="67"/>
      <c r="W99" s="34"/>
      <c r="X99" s="16"/>
      <c r="AE99" s="17"/>
      <c r="AF99" s="35"/>
      <c r="AG99" s="57"/>
    </row>
    <row r="100" ht="14.25">
      <c r="A100" s="21"/>
      <c r="B100" s="81"/>
      <c r="C100" s="81"/>
      <c r="D100" s="77"/>
      <c r="E100" s="78"/>
      <c r="F100" s="79"/>
      <c r="G100" s="77"/>
      <c r="H100" s="79"/>
      <c r="I100" s="70"/>
      <c r="J100" s="48"/>
      <c r="K100" s="70"/>
      <c r="L100" s="48"/>
      <c r="M100" s="73"/>
      <c r="N100" s="67"/>
      <c r="O100" s="67"/>
      <c r="P100" s="67"/>
      <c r="Q100" s="67"/>
      <c r="R100" s="67"/>
      <c r="S100" s="67"/>
      <c r="T100" s="67"/>
      <c r="U100" s="67"/>
      <c r="V100" s="67"/>
      <c r="W100" s="34"/>
      <c r="X100" s="16"/>
      <c r="AE100" s="17"/>
      <c r="AF100" s="70"/>
      <c r="AG100" s="48"/>
    </row>
    <row r="101" ht="14.25">
      <c r="A101" s="21">
        <v>48</v>
      </c>
      <c r="B101" s="80"/>
      <c r="C101" s="80"/>
      <c r="D101" s="67"/>
      <c r="E101" s="67"/>
      <c r="F101" s="34"/>
      <c r="G101" s="67"/>
      <c r="H101" s="33"/>
      <c r="I101" s="35"/>
      <c r="J101" s="36"/>
      <c r="K101" s="74"/>
      <c r="L101" s="36"/>
      <c r="M101" s="73"/>
      <c r="N101" s="67"/>
      <c r="O101" s="67"/>
      <c r="P101" s="67"/>
      <c r="Q101" s="67"/>
      <c r="R101" s="67"/>
      <c r="S101" s="67"/>
      <c r="T101" s="67"/>
      <c r="U101" s="67"/>
      <c r="V101" s="67"/>
      <c r="W101" s="34"/>
      <c r="X101" s="16"/>
      <c r="AE101" s="17"/>
      <c r="AF101" s="35"/>
      <c r="AG101" s="57"/>
    </row>
    <row r="102" ht="14.25">
      <c r="A102" s="21"/>
      <c r="B102" s="81"/>
      <c r="C102" s="81"/>
      <c r="D102" s="77"/>
      <c r="E102" s="78"/>
      <c r="F102" s="79"/>
      <c r="G102" s="77"/>
      <c r="H102" s="79"/>
      <c r="I102" s="70"/>
      <c r="J102" s="48"/>
      <c r="K102" s="70"/>
      <c r="L102" s="48"/>
      <c r="M102" s="73"/>
      <c r="N102" s="67"/>
      <c r="O102" s="67"/>
      <c r="P102" s="67"/>
      <c r="Q102" s="67"/>
      <c r="R102" s="67"/>
      <c r="S102" s="67"/>
      <c r="T102" s="67"/>
      <c r="U102" s="67"/>
      <c r="V102" s="67"/>
      <c r="W102" s="34"/>
      <c r="X102" s="16"/>
      <c r="AE102" s="17"/>
      <c r="AF102" s="70"/>
      <c r="AG102" s="48"/>
    </row>
    <row r="103" ht="14.25">
      <c r="A103" s="21">
        <v>49</v>
      </c>
      <c r="B103" s="80"/>
      <c r="C103" s="80"/>
      <c r="D103" s="67"/>
      <c r="E103" s="67"/>
      <c r="F103" s="34"/>
      <c r="G103" s="67"/>
      <c r="H103" s="33"/>
      <c r="I103" s="35"/>
      <c r="J103" s="36"/>
      <c r="K103" s="74"/>
      <c r="L103" s="36"/>
      <c r="M103" s="73"/>
      <c r="N103" s="67"/>
      <c r="O103" s="67"/>
      <c r="P103" s="67"/>
      <c r="Q103" s="67"/>
      <c r="R103" s="67"/>
      <c r="S103" s="67"/>
      <c r="T103" s="67"/>
      <c r="U103" s="67"/>
      <c r="V103" s="67"/>
      <c r="W103" s="34"/>
      <c r="X103" s="16"/>
      <c r="AE103" s="17"/>
      <c r="AF103" s="35"/>
      <c r="AG103" s="57"/>
    </row>
    <row r="104" ht="14.25">
      <c r="A104" s="21"/>
      <c r="B104" s="81"/>
      <c r="C104" s="81"/>
      <c r="D104" s="77"/>
      <c r="E104" s="78"/>
      <c r="F104" s="79"/>
      <c r="G104" s="77"/>
      <c r="H104" s="79"/>
      <c r="I104" s="70"/>
      <c r="J104" s="48"/>
      <c r="K104" s="70"/>
      <c r="L104" s="48"/>
      <c r="M104" s="73"/>
      <c r="N104" s="67"/>
      <c r="O104" s="67"/>
      <c r="P104" s="67"/>
      <c r="Q104" s="67"/>
      <c r="R104" s="67"/>
      <c r="S104" s="67"/>
      <c r="T104" s="67"/>
      <c r="U104" s="67"/>
      <c r="V104" s="67"/>
      <c r="W104" s="34"/>
      <c r="X104" s="16"/>
      <c r="AE104" s="17"/>
      <c r="AF104" s="70"/>
      <c r="AG104" s="48"/>
    </row>
    <row r="105" ht="14.25">
      <c r="A105" s="21">
        <v>50</v>
      </c>
      <c r="B105" s="80"/>
      <c r="C105" s="80"/>
      <c r="D105" s="67"/>
      <c r="E105" s="67"/>
      <c r="F105" s="34"/>
      <c r="G105" s="67"/>
      <c r="H105" s="33"/>
      <c r="I105" s="35"/>
      <c r="J105" s="36"/>
      <c r="K105" s="74"/>
      <c r="L105" s="36"/>
      <c r="M105" s="73"/>
      <c r="N105" s="67"/>
      <c r="O105" s="67"/>
      <c r="P105" s="67"/>
      <c r="Q105" s="67"/>
      <c r="R105" s="67"/>
      <c r="S105" s="67"/>
      <c r="T105" s="67"/>
      <c r="U105" s="67"/>
      <c r="V105" s="67"/>
      <c r="W105" s="34"/>
      <c r="X105" s="16"/>
      <c r="AE105" s="17"/>
      <c r="AF105" s="35"/>
      <c r="AG105" s="57"/>
    </row>
    <row r="106" ht="14.25">
      <c r="A106" s="21"/>
      <c r="B106" s="81"/>
      <c r="C106" s="81"/>
      <c r="D106" s="77"/>
      <c r="E106" s="78"/>
      <c r="F106" s="79"/>
      <c r="G106" s="77"/>
      <c r="H106" s="79"/>
      <c r="I106" s="70"/>
      <c r="J106" s="48"/>
      <c r="K106" s="70"/>
      <c r="L106" s="48"/>
      <c r="M106" s="73"/>
      <c r="N106" s="67"/>
      <c r="O106" s="67"/>
      <c r="P106" s="67"/>
      <c r="Q106" s="67"/>
      <c r="R106" s="67"/>
      <c r="S106" s="67"/>
      <c r="T106" s="67"/>
      <c r="U106" s="67"/>
      <c r="V106" s="67"/>
      <c r="W106" s="34"/>
      <c r="X106" s="16"/>
      <c r="AE106" s="17"/>
      <c r="AF106" s="70"/>
      <c r="AG106" s="48"/>
    </row>
    <row r="107" ht="14.25">
      <c r="A107" s="21">
        <v>51</v>
      </c>
      <c r="B107" s="80"/>
      <c r="C107" s="80"/>
      <c r="D107" s="67"/>
      <c r="E107" s="67"/>
      <c r="F107" s="34"/>
      <c r="G107" s="67"/>
      <c r="H107" s="33"/>
      <c r="I107" s="35"/>
      <c r="J107" s="36"/>
      <c r="K107" s="74"/>
      <c r="L107" s="36"/>
      <c r="M107" s="73"/>
      <c r="N107" s="67"/>
      <c r="O107" s="67"/>
      <c r="P107" s="67"/>
      <c r="Q107" s="67"/>
      <c r="R107" s="67"/>
      <c r="S107" s="67"/>
      <c r="T107" s="67"/>
      <c r="U107" s="67"/>
      <c r="V107" s="67"/>
      <c r="W107" s="34"/>
      <c r="X107" s="16"/>
      <c r="AE107" s="17"/>
      <c r="AF107" s="35"/>
      <c r="AG107" s="57"/>
    </row>
    <row r="108" ht="14.25">
      <c r="A108" s="21"/>
      <c r="B108" s="81"/>
      <c r="C108" s="81"/>
      <c r="D108" s="77"/>
      <c r="E108" s="78"/>
      <c r="F108" s="79"/>
      <c r="G108" s="77"/>
      <c r="H108" s="79"/>
      <c r="I108" s="70"/>
      <c r="J108" s="48"/>
      <c r="K108" s="70"/>
      <c r="L108" s="48"/>
      <c r="M108" s="73"/>
      <c r="N108" s="67"/>
      <c r="O108" s="67"/>
      <c r="P108" s="67"/>
      <c r="Q108" s="67"/>
      <c r="R108" s="67"/>
      <c r="S108" s="67"/>
      <c r="T108" s="67"/>
      <c r="U108" s="67"/>
      <c r="V108" s="67"/>
      <c r="W108" s="34"/>
      <c r="X108" s="16"/>
      <c r="AE108" s="17"/>
      <c r="AF108" s="70"/>
      <c r="AG108" s="48"/>
    </row>
    <row r="109" ht="14.25">
      <c r="A109" s="21">
        <v>52</v>
      </c>
      <c r="B109" s="80"/>
      <c r="C109" s="80"/>
      <c r="D109" s="67"/>
      <c r="E109" s="67"/>
      <c r="F109" s="34"/>
      <c r="G109" s="67"/>
      <c r="H109" s="33"/>
      <c r="I109" s="35"/>
      <c r="J109" s="36"/>
      <c r="K109" s="74"/>
      <c r="L109" s="36"/>
      <c r="M109" s="73"/>
      <c r="N109" s="67"/>
      <c r="O109" s="67"/>
      <c r="P109" s="67"/>
      <c r="Q109" s="67"/>
      <c r="R109" s="67"/>
      <c r="S109" s="67"/>
      <c r="T109" s="67"/>
      <c r="U109" s="67"/>
      <c r="V109" s="67"/>
      <c r="W109" s="34"/>
      <c r="X109" s="16"/>
      <c r="AE109" s="17"/>
      <c r="AF109" s="35"/>
      <c r="AG109" s="57"/>
    </row>
    <row r="110" ht="14.25">
      <c r="A110" s="21"/>
      <c r="B110" s="81"/>
      <c r="C110" s="81"/>
      <c r="D110" s="77"/>
      <c r="E110" s="78"/>
      <c r="F110" s="79"/>
      <c r="G110" s="77"/>
      <c r="H110" s="79"/>
      <c r="I110" s="70"/>
      <c r="J110" s="48"/>
      <c r="K110" s="70"/>
      <c r="L110" s="48"/>
      <c r="M110" s="73"/>
      <c r="N110" s="67"/>
      <c r="O110" s="67"/>
      <c r="P110" s="67"/>
      <c r="Q110" s="67"/>
      <c r="R110" s="67"/>
      <c r="S110" s="67"/>
      <c r="T110" s="67"/>
      <c r="U110" s="67"/>
      <c r="V110" s="67"/>
      <c r="W110" s="34"/>
      <c r="X110" s="16"/>
      <c r="AE110" s="17"/>
      <c r="AF110" s="70"/>
      <c r="AG110" s="48"/>
    </row>
    <row r="111" ht="14.25">
      <c r="A111" s="21">
        <v>53</v>
      </c>
      <c r="B111" s="80"/>
      <c r="C111" s="80"/>
      <c r="D111" s="67"/>
      <c r="E111" s="67"/>
      <c r="F111" s="34"/>
      <c r="G111" s="67"/>
      <c r="H111" s="33"/>
      <c r="I111" s="35"/>
      <c r="J111" s="36"/>
      <c r="K111" s="74"/>
      <c r="L111" s="36"/>
      <c r="M111" s="73"/>
      <c r="N111" s="67"/>
      <c r="O111" s="67"/>
      <c r="P111" s="67"/>
      <c r="Q111" s="67"/>
      <c r="R111" s="67"/>
      <c r="S111" s="67"/>
      <c r="T111" s="67"/>
      <c r="U111" s="67"/>
      <c r="V111" s="67"/>
      <c r="W111" s="34"/>
      <c r="X111" s="16"/>
      <c r="AE111" s="17"/>
      <c r="AF111" s="35"/>
      <c r="AG111" s="57"/>
    </row>
    <row r="112" ht="14.25">
      <c r="A112" s="21"/>
      <c r="B112" s="81"/>
      <c r="C112" s="81"/>
      <c r="D112" s="77"/>
      <c r="E112" s="78"/>
      <c r="F112" s="79"/>
      <c r="G112" s="77"/>
      <c r="H112" s="79"/>
      <c r="I112" s="70"/>
      <c r="J112" s="48"/>
      <c r="K112" s="70"/>
      <c r="L112" s="48"/>
      <c r="M112" s="73"/>
      <c r="N112" s="67"/>
      <c r="O112" s="67"/>
      <c r="P112" s="67"/>
      <c r="Q112" s="67"/>
      <c r="R112" s="67"/>
      <c r="S112" s="67"/>
      <c r="T112" s="67"/>
      <c r="U112" s="67"/>
      <c r="V112" s="67"/>
      <c r="W112" s="34"/>
      <c r="X112" s="16"/>
      <c r="AE112" s="17"/>
      <c r="AF112" s="70"/>
      <c r="AG112" s="48"/>
    </row>
    <row r="113" ht="14.25">
      <c r="A113" s="21">
        <v>54</v>
      </c>
      <c r="B113" s="80"/>
      <c r="C113" s="80"/>
      <c r="D113" s="67"/>
      <c r="E113" s="67"/>
      <c r="F113" s="34"/>
      <c r="G113" s="67"/>
      <c r="H113" s="33"/>
      <c r="I113" s="35"/>
      <c r="J113" s="36"/>
      <c r="K113" s="74"/>
      <c r="L113" s="36"/>
      <c r="M113" s="73"/>
      <c r="N113" s="67"/>
      <c r="O113" s="67"/>
      <c r="P113" s="67"/>
      <c r="Q113" s="67"/>
      <c r="R113" s="67"/>
      <c r="S113" s="67"/>
      <c r="T113" s="67"/>
      <c r="U113" s="67"/>
      <c r="V113" s="67"/>
      <c r="W113" s="34"/>
      <c r="X113" s="16"/>
      <c r="AE113" s="17"/>
      <c r="AF113" s="35"/>
      <c r="AG113" s="57"/>
    </row>
    <row r="114" ht="14.25">
      <c r="A114" s="21"/>
      <c r="B114" s="81"/>
      <c r="C114" s="81"/>
      <c r="D114" s="77"/>
      <c r="E114" s="78"/>
      <c r="F114" s="79"/>
      <c r="G114" s="77"/>
      <c r="H114" s="79"/>
      <c r="I114" s="70"/>
      <c r="J114" s="48"/>
      <c r="K114" s="70"/>
      <c r="L114" s="48"/>
      <c r="M114" s="73"/>
      <c r="N114" s="67"/>
      <c r="O114" s="67"/>
      <c r="P114" s="67"/>
      <c r="Q114" s="67"/>
      <c r="R114" s="67"/>
      <c r="S114" s="67"/>
      <c r="T114" s="67"/>
      <c r="U114" s="67"/>
      <c r="V114" s="67"/>
      <c r="W114" s="34"/>
      <c r="X114" s="16"/>
      <c r="AE114" s="17"/>
      <c r="AF114" s="70"/>
      <c r="AG114" s="48"/>
    </row>
    <row r="115" ht="14.25">
      <c r="A115" s="21">
        <v>55</v>
      </c>
      <c r="B115" s="80"/>
      <c r="C115" s="80"/>
      <c r="D115" s="67"/>
      <c r="E115" s="67"/>
      <c r="F115" s="34"/>
      <c r="G115" s="67"/>
      <c r="H115" s="33"/>
      <c r="I115" s="74"/>
      <c r="J115" s="36"/>
      <c r="K115" s="82"/>
      <c r="L115" s="36"/>
      <c r="M115" s="73"/>
      <c r="N115" s="67"/>
      <c r="O115" s="67"/>
      <c r="P115" s="67"/>
      <c r="Q115" s="67"/>
      <c r="R115" s="67"/>
      <c r="S115" s="67"/>
      <c r="T115" s="67"/>
      <c r="U115" s="67"/>
      <c r="V115" s="67"/>
      <c r="W115" s="34"/>
      <c r="X115" s="16"/>
      <c r="AE115" s="17"/>
      <c r="AF115" s="35"/>
      <c r="AG115" s="57"/>
    </row>
    <row r="116" ht="14.25">
      <c r="A116" s="21"/>
      <c r="B116" s="81"/>
      <c r="C116" s="81"/>
      <c r="D116" s="77"/>
      <c r="E116" s="78"/>
      <c r="F116" s="79"/>
      <c r="G116" s="77"/>
      <c r="H116" s="79"/>
      <c r="I116" s="70"/>
      <c r="J116" s="48"/>
      <c r="K116" s="70"/>
      <c r="L116" s="48"/>
      <c r="M116" s="73"/>
      <c r="N116" s="67"/>
      <c r="O116" s="67"/>
      <c r="P116" s="67"/>
      <c r="Q116" s="67"/>
      <c r="R116" s="67"/>
      <c r="S116" s="67"/>
      <c r="T116" s="67"/>
      <c r="U116" s="67"/>
      <c r="V116" s="67"/>
      <c r="W116" s="34"/>
      <c r="X116" s="16"/>
      <c r="AE116" s="17"/>
      <c r="AF116" s="70"/>
      <c r="AG116" s="48"/>
    </row>
    <row r="117" ht="14.25">
      <c r="A117" s="21">
        <v>56</v>
      </c>
      <c r="B117" s="80"/>
      <c r="C117" s="80"/>
      <c r="D117" s="67"/>
      <c r="E117" s="67"/>
      <c r="F117" s="34"/>
      <c r="G117" s="67"/>
      <c r="H117" s="33"/>
      <c r="I117" s="35"/>
      <c r="J117" s="36"/>
      <c r="K117" s="74"/>
      <c r="L117" s="36"/>
      <c r="M117" s="73"/>
      <c r="N117" s="67"/>
      <c r="O117" s="67"/>
      <c r="P117" s="67"/>
      <c r="Q117" s="67"/>
      <c r="R117" s="67"/>
      <c r="S117" s="67"/>
      <c r="T117" s="67"/>
      <c r="U117" s="67"/>
      <c r="V117" s="67"/>
      <c r="W117" s="34"/>
      <c r="X117" s="16"/>
      <c r="AE117" s="17"/>
      <c r="AF117" s="35"/>
      <c r="AG117" s="57"/>
    </row>
    <row r="118" ht="14.25">
      <c r="A118" s="21"/>
      <c r="B118" s="81"/>
      <c r="C118" s="81"/>
      <c r="D118" s="77"/>
      <c r="E118" s="78"/>
      <c r="F118" s="79"/>
      <c r="G118" s="77"/>
      <c r="H118" s="79"/>
      <c r="I118" s="70"/>
      <c r="J118" s="48"/>
      <c r="K118" s="70"/>
      <c r="L118" s="48"/>
      <c r="M118" s="73"/>
      <c r="N118" s="67"/>
      <c r="O118" s="67"/>
      <c r="P118" s="67"/>
      <c r="Q118" s="67"/>
      <c r="R118" s="67"/>
      <c r="S118" s="67"/>
      <c r="T118" s="67"/>
      <c r="U118" s="67"/>
      <c r="V118" s="67"/>
      <c r="W118" s="34"/>
      <c r="X118" s="16"/>
      <c r="AE118" s="17"/>
      <c r="AF118" s="70"/>
      <c r="AG118" s="48"/>
    </row>
    <row r="119" ht="14.25">
      <c r="A119" s="21">
        <v>57</v>
      </c>
      <c r="B119" s="80"/>
      <c r="C119" s="80"/>
      <c r="D119" s="67"/>
      <c r="E119" s="67"/>
      <c r="F119" s="34"/>
      <c r="G119" s="67"/>
      <c r="H119" s="33"/>
      <c r="I119" s="74"/>
      <c r="J119" s="36"/>
      <c r="K119" s="74"/>
      <c r="L119" s="36"/>
      <c r="M119" s="73"/>
      <c r="N119" s="67"/>
      <c r="O119" s="67"/>
      <c r="P119" s="67"/>
      <c r="Q119" s="67"/>
      <c r="R119" s="67"/>
      <c r="S119" s="67"/>
      <c r="T119" s="67"/>
      <c r="U119" s="67"/>
      <c r="V119" s="67"/>
      <c r="W119" s="34"/>
      <c r="X119" s="16"/>
      <c r="AE119" s="17"/>
      <c r="AF119" s="35"/>
      <c r="AG119" s="57"/>
    </row>
    <row r="120" ht="14.25">
      <c r="A120" s="21"/>
      <c r="B120" s="81"/>
      <c r="C120" s="81"/>
      <c r="D120" s="77"/>
      <c r="E120" s="78"/>
      <c r="F120" s="79"/>
      <c r="G120" s="77"/>
      <c r="H120" s="79"/>
      <c r="I120" s="70"/>
      <c r="J120" s="48"/>
      <c r="K120" s="70"/>
      <c r="L120" s="48"/>
      <c r="M120" s="73"/>
      <c r="N120" s="67"/>
      <c r="O120" s="67"/>
      <c r="P120" s="67"/>
      <c r="Q120" s="67"/>
      <c r="R120" s="67"/>
      <c r="S120" s="67"/>
      <c r="T120" s="67"/>
      <c r="U120" s="67"/>
      <c r="V120" s="67"/>
      <c r="W120" s="34"/>
      <c r="X120" s="16"/>
      <c r="AE120" s="17"/>
      <c r="AF120" s="70"/>
      <c r="AG120" s="48"/>
    </row>
    <row r="121" ht="14.25">
      <c r="A121" s="21">
        <v>58</v>
      </c>
      <c r="B121" s="80"/>
      <c r="C121" s="80"/>
      <c r="D121" s="67"/>
      <c r="E121" s="67"/>
      <c r="F121" s="34"/>
      <c r="G121" s="67"/>
      <c r="H121" s="33"/>
      <c r="I121" s="35"/>
      <c r="J121" s="36"/>
      <c r="K121" s="74"/>
      <c r="L121" s="36"/>
      <c r="M121" s="73"/>
      <c r="N121" s="67"/>
      <c r="O121" s="67"/>
      <c r="P121" s="67"/>
      <c r="Q121" s="67"/>
      <c r="R121" s="67"/>
      <c r="S121" s="67"/>
      <c r="T121" s="67"/>
      <c r="U121" s="67"/>
      <c r="V121" s="67"/>
      <c r="W121" s="34"/>
      <c r="X121" s="16"/>
      <c r="AE121" s="17"/>
      <c r="AF121" s="35"/>
      <c r="AG121" s="57"/>
    </row>
    <row r="122" ht="14.25">
      <c r="A122" s="21"/>
      <c r="B122" s="81"/>
      <c r="C122" s="81"/>
      <c r="D122" s="77"/>
      <c r="E122" s="78"/>
      <c r="F122" s="79"/>
      <c r="G122" s="77"/>
      <c r="H122" s="79"/>
      <c r="I122" s="70"/>
      <c r="J122" s="48"/>
      <c r="K122" s="70"/>
      <c r="L122" s="48"/>
      <c r="M122" s="73"/>
      <c r="N122" s="67"/>
      <c r="O122" s="67"/>
      <c r="P122" s="67"/>
      <c r="Q122" s="67"/>
      <c r="R122" s="67"/>
      <c r="S122" s="67"/>
      <c r="T122" s="67"/>
      <c r="U122" s="67"/>
      <c r="V122" s="67"/>
      <c r="W122" s="34"/>
      <c r="X122" s="16"/>
      <c r="AE122" s="17"/>
      <c r="AF122" s="70"/>
      <c r="AG122" s="48"/>
    </row>
    <row r="123" ht="14.25">
      <c r="A123" s="21">
        <v>59</v>
      </c>
      <c r="B123" s="80"/>
      <c r="C123" s="80"/>
      <c r="D123" s="67"/>
      <c r="E123" s="67"/>
      <c r="F123" s="34"/>
      <c r="G123" s="67"/>
      <c r="H123" s="33"/>
      <c r="I123" s="35"/>
      <c r="J123" s="36"/>
      <c r="K123" s="74"/>
      <c r="L123" s="36"/>
      <c r="M123" s="73"/>
      <c r="N123" s="67"/>
      <c r="O123" s="67"/>
      <c r="P123" s="67"/>
      <c r="Q123" s="67"/>
      <c r="R123" s="67"/>
      <c r="S123" s="67"/>
      <c r="T123" s="67"/>
      <c r="U123" s="67"/>
      <c r="V123" s="67"/>
      <c r="W123" s="34"/>
      <c r="X123" s="16"/>
      <c r="AE123" s="17"/>
      <c r="AF123" s="35"/>
      <c r="AG123" s="57"/>
    </row>
    <row r="124" ht="14.25">
      <c r="A124" s="21"/>
      <c r="B124" s="81"/>
      <c r="C124" s="81"/>
      <c r="D124" s="77"/>
      <c r="E124" s="78"/>
      <c r="F124" s="79"/>
      <c r="G124" s="77"/>
      <c r="H124" s="79"/>
      <c r="I124" s="70"/>
      <c r="J124" s="48"/>
      <c r="K124" s="70"/>
      <c r="L124" s="48"/>
      <c r="M124" s="73"/>
      <c r="N124" s="67"/>
      <c r="O124" s="67"/>
      <c r="P124" s="67"/>
      <c r="Q124" s="67"/>
      <c r="R124" s="67"/>
      <c r="S124" s="67"/>
      <c r="T124" s="67"/>
      <c r="U124" s="67"/>
      <c r="V124" s="67"/>
      <c r="W124" s="34"/>
      <c r="X124" s="16"/>
      <c r="AE124" s="17"/>
      <c r="AF124" s="70"/>
      <c r="AG124" s="48"/>
    </row>
    <row r="125" ht="14.25">
      <c r="A125" s="21">
        <v>60</v>
      </c>
      <c r="B125" s="80"/>
      <c r="C125" s="80"/>
      <c r="D125" s="67"/>
      <c r="E125" s="67"/>
      <c r="F125" s="34"/>
      <c r="G125" s="67"/>
      <c r="H125" s="33"/>
      <c r="I125" s="35"/>
      <c r="J125" s="36"/>
      <c r="K125" s="74"/>
      <c r="L125" s="36"/>
      <c r="M125" s="73"/>
      <c r="N125" s="67"/>
      <c r="O125" s="67"/>
      <c r="P125" s="67"/>
      <c r="Q125" s="67"/>
      <c r="R125" s="67"/>
      <c r="S125" s="67"/>
      <c r="T125" s="67"/>
      <c r="U125" s="67"/>
      <c r="V125" s="67"/>
      <c r="W125" s="34"/>
      <c r="X125" s="16"/>
      <c r="AE125" s="17"/>
      <c r="AF125" s="35"/>
      <c r="AG125" s="57"/>
    </row>
    <row r="126" ht="14.25">
      <c r="A126" s="21"/>
      <c r="B126" s="81"/>
      <c r="C126" s="81"/>
      <c r="D126" s="77"/>
      <c r="E126" s="78"/>
      <c r="F126" s="79"/>
      <c r="G126" s="77"/>
      <c r="H126" s="79"/>
      <c r="I126" s="70"/>
      <c r="J126" s="48"/>
      <c r="K126" s="70"/>
      <c r="L126" s="48"/>
      <c r="M126" s="73"/>
      <c r="N126" s="67"/>
      <c r="O126" s="67"/>
      <c r="P126" s="67"/>
      <c r="Q126" s="67"/>
      <c r="R126" s="67"/>
      <c r="S126" s="67"/>
      <c r="T126" s="67"/>
      <c r="U126" s="67"/>
      <c r="V126" s="67"/>
      <c r="W126" s="34"/>
      <c r="X126" s="16"/>
      <c r="AE126" s="17"/>
      <c r="AF126" s="70"/>
      <c r="AG126" s="48"/>
    </row>
    <row r="127" ht="14.25">
      <c r="A127" s="21">
        <v>61</v>
      </c>
      <c r="B127" s="80"/>
      <c r="C127" s="80"/>
      <c r="D127" s="67"/>
      <c r="E127" s="67"/>
      <c r="F127" s="34"/>
      <c r="G127" s="67"/>
      <c r="H127" s="33"/>
      <c r="I127" s="35"/>
      <c r="J127" s="36"/>
      <c r="K127" s="74"/>
      <c r="L127" s="36"/>
      <c r="M127" s="73"/>
      <c r="N127" s="67"/>
      <c r="O127" s="67"/>
      <c r="P127" s="67"/>
      <c r="Q127" s="67"/>
      <c r="R127" s="67"/>
      <c r="S127" s="67"/>
      <c r="T127" s="67"/>
      <c r="U127" s="67"/>
      <c r="V127" s="67"/>
      <c r="W127" s="34"/>
      <c r="X127" s="16"/>
      <c r="AE127" s="17"/>
      <c r="AF127" s="35"/>
      <c r="AG127" s="57"/>
    </row>
    <row r="128" ht="14.25">
      <c r="A128" s="21"/>
      <c r="B128" s="81"/>
      <c r="C128" s="81"/>
      <c r="D128" s="77"/>
      <c r="E128" s="78"/>
      <c r="F128" s="79"/>
      <c r="G128" s="77"/>
      <c r="H128" s="79"/>
      <c r="I128" s="70"/>
      <c r="J128" s="48"/>
      <c r="K128" s="70"/>
      <c r="L128" s="48"/>
      <c r="M128" s="73"/>
      <c r="N128" s="67"/>
      <c r="O128" s="67"/>
      <c r="P128" s="67"/>
      <c r="Q128" s="67"/>
      <c r="R128" s="67"/>
      <c r="S128" s="67"/>
      <c r="T128" s="67"/>
      <c r="U128" s="67"/>
      <c r="V128" s="67"/>
      <c r="W128" s="34"/>
      <c r="X128" s="16"/>
      <c r="AE128" s="17"/>
      <c r="AF128" s="70"/>
      <c r="AG128" s="48"/>
    </row>
    <row r="129" ht="14.25">
      <c r="A129" s="21">
        <v>62</v>
      </c>
      <c r="B129" s="80"/>
      <c r="C129" s="80"/>
      <c r="D129" s="67"/>
      <c r="E129" s="67"/>
      <c r="F129" s="34"/>
      <c r="G129" s="67"/>
      <c r="H129" s="33"/>
      <c r="I129" s="35"/>
      <c r="J129" s="36"/>
      <c r="K129" s="74"/>
      <c r="L129" s="36"/>
      <c r="M129" s="73"/>
      <c r="N129" s="67"/>
      <c r="O129" s="67"/>
      <c r="P129" s="67"/>
      <c r="Q129" s="67"/>
      <c r="R129" s="67"/>
      <c r="S129" s="67"/>
      <c r="T129" s="67"/>
      <c r="U129" s="67"/>
      <c r="V129" s="67"/>
      <c r="W129" s="34"/>
      <c r="X129" s="16"/>
      <c r="AE129" s="17"/>
      <c r="AF129" s="35"/>
      <c r="AG129" s="57"/>
    </row>
    <row r="130" ht="14.25">
      <c r="A130" s="21"/>
      <c r="B130" s="81"/>
      <c r="C130" s="81"/>
      <c r="D130" s="77"/>
      <c r="E130" s="78"/>
      <c r="F130" s="79"/>
      <c r="G130" s="77"/>
      <c r="H130" s="79"/>
      <c r="I130" s="70"/>
      <c r="J130" s="48"/>
      <c r="K130" s="70"/>
      <c r="L130" s="48"/>
      <c r="M130" s="73"/>
      <c r="N130" s="67"/>
      <c r="O130" s="67"/>
      <c r="P130" s="67"/>
      <c r="Q130" s="67"/>
      <c r="R130" s="67"/>
      <c r="S130" s="67"/>
      <c r="T130" s="67"/>
      <c r="U130" s="67"/>
      <c r="V130" s="67"/>
      <c r="W130" s="34"/>
      <c r="X130" s="16"/>
      <c r="AE130" s="17"/>
      <c r="AF130" s="70"/>
      <c r="AG130" s="48"/>
    </row>
    <row r="131" ht="14.25">
      <c r="A131" s="21">
        <v>63</v>
      </c>
      <c r="B131" s="80"/>
      <c r="C131" s="80"/>
      <c r="D131" s="67"/>
      <c r="E131" s="67"/>
      <c r="F131" s="34"/>
      <c r="G131" s="67"/>
      <c r="H131" s="33"/>
      <c r="I131" s="35"/>
      <c r="J131" s="36"/>
      <c r="K131" s="74"/>
      <c r="L131" s="36"/>
      <c r="M131" s="73"/>
      <c r="N131" s="67"/>
      <c r="O131" s="67"/>
      <c r="P131" s="67"/>
      <c r="Q131" s="67"/>
      <c r="R131" s="67"/>
      <c r="S131" s="67"/>
      <c r="T131" s="67"/>
      <c r="U131" s="67"/>
      <c r="V131" s="67"/>
      <c r="W131" s="34"/>
      <c r="X131" s="16"/>
      <c r="AE131" s="17"/>
      <c r="AF131" s="35"/>
      <c r="AG131" s="57"/>
    </row>
    <row r="132" ht="14.25">
      <c r="A132" s="21"/>
      <c r="B132" s="81"/>
      <c r="C132" s="81"/>
      <c r="D132" s="77"/>
      <c r="E132" s="78"/>
      <c r="F132" s="79"/>
      <c r="G132" s="77"/>
      <c r="H132" s="79"/>
      <c r="I132" s="70"/>
      <c r="J132" s="48"/>
      <c r="K132" s="70"/>
      <c r="L132" s="48"/>
      <c r="M132" s="73"/>
      <c r="N132" s="67"/>
      <c r="O132" s="67"/>
      <c r="P132" s="67"/>
      <c r="Q132" s="67"/>
      <c r="R132" s="67"/>
      <c r="S132" s="67"/>
      <c r="T132" s="67"/>
      <c r="U132" s="67"/>
      <c r="V132" s="67"/>
      <c r="W132" s="34"/>
      <c r="X132" s="16"/>
      <c r="AE132" s="17"/>
      <c r="AF132" s="70"/>
      <c r="AG132" s="48"/>
    </row>
    <row r="133" ht="14.25">
      <c r="A133" s="21">
        <v>64</v>
      </c>
      <c r="B133" s="80"/>
      <c r="C133" s="80"/>
      <c r="D133" s="67"/>
      <c r="E133" s="67"/>
      <c r="F133" s="34"/>
      <c r="G133" s="67"/>
      <c r="H133" s="33"/>
      <c r="I133" s="35"/>
      <c r="J133" s="36"/>
      <c r="K133" s="74"/>
      <c r="L133" s="36"/>
      <c r="M133" s="73"/>
      <c r="N133" s="67"/>
      <c r="O133" s="67"/>
      <c r="P133" s="67"/>
      <c r="Q133" s="67"/>
      <c r="R133" s="67"/>
      <c r="S133" s="67"/>
      <c r="T133" s="67"/>
      <c r="U133" s="67"/>
      <c r="V133" s="67"/>
      <c r="W133" s="34"/>
      <c r="X133" s="16"/>
      <c r="AE133" s="17"/>
      <c r="AF133" s="35"/>
      <c r="AG133" s="57"/>
    </row>
    <row r="134" ht="14.25">
      <c r="A134" s="21"/>
      <c r="B134" s="81"/>
      <c r="C134" s="81"/>
      <c r="D134" s="77"/>
      <c r="E134" s="78"/>
      <c r="F134" s="79"/>
      <c r="G134" s="77"/>
      <c r="H134" s="79"/>
      <c r="I134" s="70"/>
      <c r="J134" s="48"/>
      <c r="K134" s="70"/>
      <c r="L134" s="48"/>
      <c r="M134" s="73"/>
      <c r="N134" s="67"/>
      <c r="O134" s="67"/>
      <c r="P134" s="67"/>
      <c r="Q134" s="67"/>
      <c r="R134" s="67"/>
      <c r="S134" s="67"/>
      <c r="T134" s="67"/>
      <c r="U134" s="67"/>
      <c r="V134" s="67"/>
      <c r="W134" s="34"/>
      <c r="X134" s="16"/>
      <c r="AE134" s="17"/>
      <c r="AF134" s="70"/>
      <c r="AG134" s="48"/>
    </row>
    <row r="135" ht="14.25">
      <c r="A135" s="21">
        <v>65</v>
      </c>
      <c r="B135" s="80"/>
      <c r="C135" s="80"/>
      <c r="D135" s="67"/>
      <c r="E135" s="67"/>
      <c r="F135" s="34"/>
      <c r="G135" s="67"/>
      <c r="H135" s="33"/>
      <c r="I135" s="35"/>
      <c r="J135" s="36"/>
      <c r="K135" s="74"/>
      <c r="L135" s="36"/>
      <c r="M135" s="73"/>
      <c r="N135" s="67"/>
      <c r="O135" s="67"/>
      <c r="P135" s="67"/>
      <c r="Q135" s="67"/>
      <c r="R135" s="67"/>
      <c r="S135" s="67"/>
      <c r="T135" s="67"/>
      <c r="U135" s="67"/>
      <c r="V135" s="67"/>
      <c r="W135" s="34"/>
      <c r="X135" s="16"/>
      <c r="AE135" s="17"/>
      <c r="AF135" s="35"/>
      <c r="AG135" s="57"/>
    </row>
    <row r="136" ht="14.25">
      <c r="A136" s="21"/>
      <c r="B136" s="81"/>
      <c r="C136" s="81"/>
      <c r="D136" s="77"/>
      <c r="E136" s="78"/>
      <c r="F136" s="79"/>
      <c r="G136" s="77"/>
      <c r="H136" s="79"/>
      <c r="I136" s="70"/>
      <c r="J136" s="48"/>
      <c r="K136" s="70"/>
      <c r="L136" s="48"/>
      <c r="M136" s="73"/>
      <c r="N136" s="67"/>
      <c r="O136" s="67"/>
      <c r="P136" s="67"/>
      <c r="Q136" s="67"/>
      <c r="R136" s="67"/>
      <c r="S136" s="67"/>
      <c r="T136" s="67"/>
      <c r="U136" s="67"/>
      <c r="V136" s="67"/>
      <c r="W136" s="34"/>
      <c r="X136" s="16"/>
      <c r="AE136" s="17"/>
      <c r="AF136" s="70"/>
      <c r="AG136" s="48"/>
    </row>
    <row r="137" ht="14.25">
      <c r="A137" s="21">
        <v>66</v>
      </c>
      <c r="B137" s="80"/>
      <c r="C137" s="80"/>
      <c r="D137" s="67"/>
      <c r="E137" s="67"/>
      <c r="F137" s="34"/>
      <c r="G137" s="67"/>
      <c r="H137" s="33"/>
      <c r="I137" s="35"/>
      <c r="J137" s="36"/>
      <c r="K137" s="74"/>
      <c r="L137" s="36"/>
      <c r="M137" s="73"/>
      <c r="N137" s="67"/>
      <c r="O137" s="67"/>
      <c r="P137" s="67"/>
      <c r="Q137" s="67"/>
      <c r="R137" s="67"/>
      <c r="S137" s="67"/>
      <c r="T137" s="67"/>
      <c r="U137" s="67"/>
      <c r="V137" s="67"/>
      <c r="W137" s="34"/>
      <c r="X137" s="16"/>
      <c r="AE137" s="17"/>
      <c r="AF137" s="35"/>
      <c r="AG137" s="57"/>
    </row>
    <row r="138" ht="14.25">
      <c r="A138" s="21"/>
      <c r="B138" s="81"/>
      <c r="C138" s="81"/>
      <c r="D138" s="77"/>
      <c r="E138" s="78"/>
      <c r="F138" s="79"/>
      <c r="G138" s="77"/>
      <c r="H138" s="79"/>
      <c r="I138" s="70"/>
      <c r="J138" s="48"/>
      <c r="K138" s="70"/>
      <c r="L138" s="48"/>
      <c r="M138" s="73"/>
      <c r="N138" s="67"/>
      <c r="O138" s="67"/>
      <c r="P138" s="67"/>
      <c r="Q138" s="67"/>
      <c r="R138" s="67"/>
      <c r="S138" s="67"/>
      <c r="T138" s="67"/>
      <c r="U138" s="67"/>
      <c r="V138" s="67"/>
      <c r="W138" s="34"/>
      <c r="X138" s="16"/>
      <c r="AE138" s="17"/>
      <c r="AF138" s="70"/>
      <c r="AG138" s="48"/>
    </row>
    <row r="139" ht="14.25">
      <c r="A139" s="21">
        <v>67</v>
      </c>
      <c r="B139" s="80"/>
      <c r="C139" s="80"/>
      <c r="D139" s="67"/>
      <c r="E139" s="67"/>
      <c r="F139" s="34"/>
      <c r="G139" s="67"/>
      <c r="H139" s="33"/>
      <c r="I139" s="74"/>
      <c r="J139" s="36"/>
      <c r="K139" s="82"/>
      <c r="L139" s="36"/>
      <c r="M139" s="73"/>
      <c r="N139" s="67"/>
      <c r="O139" s="67"/>
      <c r="P139" s="67"/>
      <c r="Q139" s="67"/>
      <c r="R139" s="67"/>
      <c r="S139" s="67"/>
      <c r="T139" s="67"/>
      <c r="U139" s="67"/>
      <c r="V139" s="67"/>
      <c r="W139" s="34"/>
      <c r="X139" s="16"/>
      <c r="AE139" s="17"/>
      <c r="AF139" s="35"/>
      <c r="AG139" s="57"/>
    </row>
    <row r="140" ht="14.25">
      <c r="A140" s="21"/>
      <c r="B140" s="81"/>
      <c r="C140" s="81"/>
      <c r="D140" s="77"/>
      <c r="E140" s="78"/>
      <c r="F140" s="79"/>
      <c r="G140" s="77"/>
      <c r="H140" s="79"/>
      <c r="I140" s="70"/>
      <c r="J140" s="48"/>
      <c r="K140" s="70"/>
      <c r="L140" s="48"/>
      <c r="M140" s="73"/>
      <c r="N140" s="67"/>
      <c r="O140" s="67"/>
      <c r="P140" s="67"/>
      <c r="Q140" s="67"/>
      <c r="R140" s="67"/>
      <c r="S140" s="67"/>
      <c r="T140" s="67"/>
      <c r="U140" s="67"/>
      <c r="V140" s="67"/>
      <c r="W140" s="34"/>
      <c r="X140" s="16"/>
      <c r="AE140" s="17"/>
      <c r="AF140" s="70"/>
      <c r="AG140" s="48"/>
    </row>
    <row r="141" ht="14.25">
      <c r="A141" s="21">
        <v>68</v>
      </c>
      <c r="B141" s="80"/>
      <c r="C141" s="80"/>
      <c r="D141" s="67"/>
      <c r="E141" s="67"/>
      <c r="F141" s="34"/>
      <c r="G141" s="67"/>
      <c r="H141" s="33"/>
      <c r="I141" s="35"/>
      <c r="J141" s="36"/>
      <c r="K141" s="74"/>
      <c r="L141" s="36"/>
      <c r="M141" s="73"/>
      <c r="N141" s="67"/>
      <c r="O141" s="67"/>
      <c r="P141" s="67"/>
      <c r="Q141" s="67"/>
      <c r="R141" s="67"/>
      <c r="S141" s="67"/>
      <c r="T141" s="67"/>
      <c r="U141" s="67"/>
      <c r="V141" s="67"/>
      <c r="W141" s="34"/>
      <c r="X141" s="16"/>
      <c r="AE141" s="17"/>
      <c r="AF141" s="35"/>
      <c r="AG141" s="57"/>
    </row>
    <row r="142" ht="14.25">
      <c r="A142" s="21"/>
      <c r="B142" s="81"/>
      <c r="C142" s="81"/>
      <c r="D142" s="77"/>
      <c r="E142" s="78"/>
      <c r="F142" s="79"/>
      <c r="G142" s="77"/>
      <c r="H142" s="79"/>
      <c r="I142" s="70"/>
      <c r="J142" s="48"/>
      <c r="K142" s="70"/>
      <c r="L142" s="48"/>
      <c r="M142" s="73"/>
      <c r="N142" s="67"/>
      <c r="O142" s="67"/>
      <c r="P142" s="67"/>
      <c r="Q142" s="67"/>
      <c r="R142" s="67"/>
      <c r="S142" s="67"/>
      <c r="T142" s="67"/>
      <c r="U142" s="67"/>
      <c r="V142" s="67"/>
      <c r="W142" s="34"/>
      <c r="X142" s="16"/>
      <c r="AE142" s="17"/>
      <c r="AF142" s="70"/>
      <c r="AG142" s="48"/>
    </row>
    <row r="143" ht="14.25">
      <c r="A143" s="21">
        <v>69</v>
      </c>
      <c r="B143" s="80"/>
      <c r="C143" s="80"/>
      <c r="D143" s="67"/>
      <c r="E143" s="67"/>
      <c r="F143" s="34"/>
      <c r="G143" s="67"/>
      <c r="H143" s="33"/>
      <c r="I143" s="74"/>
      <c r="J143" s="36"/>
      <c r="K143" s="74"/>
      <c r="L143" s="36"/>
      <c r="M143" s="73"/>
      <c r="N143" s="67"/>
      <c r="O143" s="67"/>
      <c r="P143" s="67"/>
      <c r="Q143" s="67"/>
      <c r="R143" s="67"/>
      <c r="S143" s="67"/>
      <c r="T143" s="67"/>
      <c r="U143" s="67"/>
      <c r="V143" s="67"/>
      <c r="W143" s="34"/>
      <c r="X143" s="16"/>
      <c r="AE143" s="17"/>
      <c r="AF143" s="35"/>
      <c r="AG143" s="57"/>
    </row>
    <row r="144" ht="14.25">
      <c r="A144" s="21"/>
      <c r="B144" s="81"/>
      <c r="C144" s="81"/>
      <c r="D144" s="77"/>
      <c r="E144" s="78"/>
      <c r="F144" s="79"/>
      <c r="G144" s="77"/>
      <c r="H144" s="79"/>
      <c r="I144" s="70"/>
      <c r="J144" s="48"/>
      <c r="K144" s="70"/>
      <c r="L144" s="48"/>
      <c r="M144" s="73"/>
      <c r="N144" s="67"/>
      <c r="O144" s="67"/>
      <c r="P144" s="67"/>
      <c r="Q144" s="67"/>
      <c r="R144" s="67"/>
      <c r="S144" s="67"/>
      <c r="T144" s="67"/>
      <c r="U144" s="67"/>
      <c r="V144" s="67"/>
      <c r="W144" s="34"/>
      <c r="X144" s="16"/>
      <c r="AE144" s="17"/>
      <c r="AF144" s="70"/>
      <c r="AG144" s="48"/>
    </row>
    <row r="145" ht="14.25">
      <c r="A145" s="21">
        <v>70</v>
      </c>
      <c r="B145" s="80"/>
      <c r="C145" s="80"/>
      <c r="D145" s="67"/>
      <c r="E145" s="67"/>
      <c r="F145" s="34"/>
      <c r="G145" s="67"/>
      <c r="H145" s="33"/>
      <c r="I145" s="35"/>
      <c r="J145" s="36"/>
      <c r="K145" s="74"/>
      <c r="L145" s="36"/>
      <c r="M145" s="73"/>
      <c r="N145" s="67"/>
      <c r="O145" s="67"/>
      <c r="P145" s="67"/>
      <c r="Q145" s="67"/>
      <c r="R145" s="67"/>
      <c r="S145" s="67"/>
      <c r="T145" s="67"/>
      <c r="U145" s="67"/>
      <c r="V145" s="67"/>
      <c r="W145" s="34"/>
      <c r="X145" s="16"/>
      <c r="AE145" s="17"/>
      <c r="AF145" s="35"/>
      <c r="AG145" s="57"/>
    </row>
    <row r="146" ht="14.25">
      <c r="A146" s="21"/>
      <c r="B146" s="81"/>
      <c r="C146" s="81"/>
      <c r="D146" s="77"/>
      <c r="E146" s="78"/>
      <c r="F146" s="79"/>
      <c r="G146" s="77"/>
      <c r="H146" s="79"/>
      <c r="I146" s="70"/>
      <c r="J146" s="48"/>
      <c r="K146" s="70"/>
      <c r="L146" s="48"/>
      <c r="M146" s="73"/>
      <c r="N146" s="67"/>
      <c r="O146" s="67"/>
      <c r="P146" s="67"/>
      <c r="Q146" s="67"/>
      <c r="R146" s="67"/>
      <c r="S146" s="67"/>
      <c r="T146" s="67"/>
      <c r="U146" s="67"/>
      <c r="V146" s="67"/>
      <c r="W146" s="34"/>
      <c r="X146" s="16"/>
      <c r="AE146" s="17"/>
      <c r="AF146" s="70"/>
      <c r="AG146" s="48"/>
    </row>
    <row r="147" ht="14.25">
      <c r="A147" s="21">
        <v>71</v>
      </c>
      <c r="B147" s="80"/>
      <c r="C147" s="80"/>
      <c r="D147" s="67"/>
      <c r="E147" s="67"/>
      <c r="F147" s="34"/>
      <c r="G147" s="67"/>
      <c r="H147" s="33"/>
      <c r="I147" s="35"/>
      <c r="J147" s="36"/>
      <c r="K147" s="74"/>
      <c r="L147" s="36"/>
      <c r="M147" s="73"/>
      <c r="N147" s="67"/>
      <c r="O147" s="67"/>
      <c r="P147" s="67"/>
      <c r="Q147" s="67"/>
      <c r="R147" s="67"/>
      <c r="S147" s="67"/>
      <c r="T147" s="67"/>
      <c r="U147" s="67"/>
      <c r="V147" s="67"/>
      <c r="W147" s="34"/>
      <c r="X147" s="16"/>
      <c r="AE147" s="17"/>
      <c r="AF147" s="35"/>
      <c r="AG147" s="57"/>
    </row>
    <row r="148" ht="14.25">
      <c r="A148" s="21"/>
      <c r="B148" s="81"/>
      <c r="C148" s="81"/>
      <c r="D148" s="77"/>
      <c r="E148" s="78"/>
      <c r="F148" s="79"/>
      <c r="G148" s="77"/>
      <c r="H148" s="79"/>
      <c r="I148" s="70"/>
      <c r="J148" s="48"/>
      <c r="K148" s="70"/>
      <c r="L148" s="48"/>
      <c r="M148" s="73"/>
      <c r="N148" s="67"/>
      <c r="O148" s="67"/>
      <c r="P148" s="67"/>
      <c r="Q148" s="67"/>
      <c r="R148" s="67"/>
      <c r="S148" s="67"/>
      <c r="T148" s="67"/>
      <c r="U148" s="67"/>
      <c r="V148" s="67"/>
      <c r="W148" s="34"/>
      <c r="X148" s="16"/>
      <c r="AE148" s="17"/>
      <c r="AF148" s="70"/>
      <c r="AG148" s="48"/>
    </row>
    <row r="149" ht="14.25">
      <c r="A149" s="21">
        <v>72</v>
      </c>
      <c r="B149" s="80"/>
      <c r="C149" s="80"/>
      <c r="D149" s="67"/>
      <c r="E149" s="67"/>
      <c r="F149" s="34"/>
      <c r="G149" s="67"/>
      <c r="H149" s="33"/>
      <c r="I149" s="35"/>
      <c r="J149" s="36"/>
      <c r="K149" s="74"/>
      <c r="L149" s="36"/>
      <c r="M149" s="73"/>
      <c r="N149" s="67"/>
      <c r="O149" s="67"/>
      <c r="P149" s="67"/>
      <c r="Q149" s="67"/>
      <c r="R149" s="67"/>
      <c r="S149" s="67"/>
      <c r="T149" s="67"/>
      <c r="U149" s="67"/>
      <c r="V149" s="67"/>
      <c r="W149" s="34"/>
      <c r="X149" s="16"/>
      <c r="AE149" s="17"/>
      <c r="AF149" s="35"/>
      <c r="AG149" s="57"/>
    </row>
    <row r="150" ht="14.25">
      <c r="A150" s="21"/>
      <c r="B150" s="81"/>
      <c r="C150" s="81"/>
      <c r="D150" s="77"/>
      <c r="E150" s="78"/>
      <c r="F150" s="79"/>
      <c r="G150" s="77"/>
      <c r="H150" s="79"/>
      <c r="I150" s="70"/>
      <c r="J150" s="48"/>
      <c r="K150" s="70"/>
      <c r="L150" s="48"/>
      <c r="M150" s="73"/>
      <c r="N150" s="67"/>
      <c r="O150" s="67"/>
      <c r="P150" s="67"/>
      <c r="Q150" s="67"/>
      <c r="R150" s="67"/>
      <c r="S150" s="67"/>
      <c r="T150" s="67"/>
      <c r="U150" s="67"/>
      <c r="V150" s="67"/>
      <c r="W150" s="34"/>
      <c r="X150" s="16"/>
      <c r="AE150" s="17"/>
      <c r="AF150" s="70"/>
      <c r="AG150" s="48"/>
    </row>
    <row r="151" ht="14.25">
      <c r="A151" s="21">
        <v>73</v>
      </c>
      <c r="B151" s="80"/>
      <c r="C151" s="80"/>
      <c r="D151" s="67"/>
      <c r="E151" s="67"/>
      <c r="F151" s="34"/>
      <c r="G151" s="67"/>
      <c r="H151" s="33"/>
      <c r="I151" s="35"/>
      <c r="J151" s="36"/>
      <c r="K151" s="74"/>
      <c r="L151" s="36"/>
      <c r="M151" s="73"/>
      <c r="N151" s="67"/>
      <c r="O151" s="67"/>
      <c r="P151" s="67"/>
      <c r="Q151" s="67"/>
      <c r="R151" s="67"/>
      <c r="S151" s="67"/>
      <c r="T151" s="67"/>
      <c r="U151" s="67"/>
      <c r="V151" s="67"/>
      <c r="W151" s="34"/>
      <c r="X151" s="16"/>
      <c r="AE151" s="17"/>
      <c r="AF151" s="35"/>
      <c r="AG151" s="57"/>
    </row>
    <row r="152" ht="14.25">
      <c r="A152" s="21"/>
      <c r="B152" s="81"/>
      <c r="C152" s="81"/>
      <c r="D152" s="77"/>
      <c r="E152" s="78"/>
      <c r="F152" s="79"/>
      <c r="G152" s="77"/>
      <c r="H152" s="79"/>
      <c r="I152" s="70"/>
      <c r="J152" s="48"/>
      <c r="K152" s="70"/>
      <c r="L152" s="48"/>
      <c r="M152" s="73"/>
      <c r="N152" s="67"/>
      <c r="O152" s="67"/>
      <c r="P152" s="67"/>
      <c r="Q152" s="67"/>
      <c r="R152" s="67"/>
      <c r="S152" s="67"/>
      <c r="T152" s="67"/>
      <c r="U152" s="67"/>
      <c r="V152" s="67"/>
      <c r="W152" s="34"/>
      <c r="X152" s="16"/>
      <c r="AE152" s="17"/>
      <c r="AF152" s="70"/>
      <c r="AG152" s="48"/>
    </row>
    <row r="153" ht="14.25">
      <c r="A153" s="21">
        <v>74</v>
      </c>
      <c r="B153" s="80"/>
      <c r="C153" s="80"/>
      <c r="D153" s="67"/>
      <c r="E153" s="67"/>
      <c r="F153" s="34"/>
      <c r="G153" s="67"/>
      <c r="H153" s="33"/>
      <c r="I153" s="35"/>
      <c r="J153" s="36"/>
      <c r="K153" s="74"/>
      <c r="L153" s="36"/>
      <c r="M153" s="73"/>
      <c r="N153" s="67"/>
      <c r="O153" s="67"/>
      <c r="P153" s="67"/>
      <c r="Q153" s="67"/>
      <c r="R153" s="67"/>
      <c r="S153" s="67"/>
      <c r="T153" s="67"/>
      <c r="U153" s="67"/>
      <c r="V153" s="67"/>
      <c r="W153" s="34"/>
      <c r="X153" s="16"/>
      <c r="AE153" s="17"/>
      <c r="AF153" s="35"/>
      <c r="AG153" s="57"/>
    </row>
    <row r="154" ht="14.25">
      <c r="A154" s="21"/>
      <c r="B154" s="81"/>
      <c r="C154" s="81"/>
      <c r="D154" s="77"/>
      <c r="E154" s="78"/>
      <c r="F154" s="79"/>
      <c r="G154" s="77"/>
      <c r="H154" s="79"/>
      <c r="I154" s="70"/>
      <c r="J154" s="48"/>
      <c r="K154" s="70"/>
      <c r="L154" s="48"/>
      <c r="M154" s="73"/>
      <c r="N154" s="67"/>
      <c r="O154" s="67"/>
      <c r="P154" s="67"/>
      <c r="Q154" s="67"/>
      <c r="R154" s="67"/>
      <c r="S154" s="67"/>
      <c r="T154" s="67"/>
      <c r="U154" s="67"/>
      <c r="V154" s="67"/>
      <c r="W154" s="34"/>
      <c r="X154" s="16"/>
      <c r="AE154" s="17"/>
      <c r="AF154" s="70"/>
      <c r="AG154" s="48"/>
    </row>
    <row r="155" ht="14.25">
      <c r="A155" s="21">
        <v>75</v>
      </c>
      <c r="B155" s="80"/>
      <c r="C155" s="80"/>
      <c r="D155" s="67"/>
      <c r="E155" s="67"/>
      <c r="F155" s="34"/>
      <c r="G155" s="67"/>
      <c r="H155" s="33"/>
      <c r="I155" s="35"/>
      <c r="J155" s="36"/>
      <c r="K155" s="74"/>
      <c r="L155" s="36"/>
      <c r="M155" s="73"/>
      <c r="N155" s="67"/>
      <c r="O155" s="67"/>
      <c r="P155" s="67"/>
      <c r="Q155" s="67"/>
      <c r="R155" s="67"/>
      <c r="S155" s="67"/>
      <c r="T155" s="67"/>
      <c r="U155" s="67"/>
      <c r="V155" s="67"/>
      <c r="W155" s="34"/>
      <c r="X155" s="16"/>
      <c r="AE155" s="17"/>
      <c r="AF155" s="35"/>
      <c r="AG155" s="57"/>
    </row>
    <row r="156" ht="14.25">
      <c r="A156" s="21"/>
      <c r="B156" s="81"/>
      <c r="C156" s="81"/>
      <c r="D156" s="77"/>
      <c r="E156" s="78"/>
      <c r="F156" s="79"/>
      <c r="G156" s="77"/>
      <c r="H156" s="79"/>
      <c r="I156" s="70"/>
      <c r="J156" s="48"/>
      <c r="K156" s="70"/>
      <c r="L156" s="48"/>
      <c r="M156" s="73"/>
      <c r="N156" s="67"/>
      <c r="O156" s="67"/>
      <c r="P156" s="67"/>
      <c r="Q156" s="67"/>
      <c r="R156" s="67"/>
      <c r="S156" s="67"/>
      <c r="T156" s="67"/>
      <c r="U156" s="67"/>
      <c r="V156" s="67"/>
      <c r="W156" s="34"/>
      <c r="X156" s="16"/>
      <c r="AE156" s="17"/>
      <c r="AF156" s="70"/>
      <c r="AG156" s="48"/>
    </row>
    <row r="157" ht="14.25">
      <c r="A157" s="21">
        <v>76</v>
      </c>
      <c r="B157" s="80"/>
      <c r="C157" s="80"/>
      <c r="D157" s="67"/>
      <c r="E157" s="67"/>
      <c r="F157" s="34"/>
      <c r="G157" s="67"/>
      <c r="H157" s="33"/>
      <c r="I157" s="35"/>
      <c r="J157" s="36"/>
      <c r="K157" s="74"/>
      <c r="L157" s="36"/>
      <c r="M157" s="73"/>
      <c r="N157" s="67"/>
      <c r="O157" s="67"/>
      <c r="P157" s="67"/>
      <c r="Q157" s="67"/>
      <c r="R157" s="67"/>
      <c r="S157" s="67"/>
      <c r="T157" s="67"/>
      <c r="U157" s="67"/>
      <c r="V157" s="67"/>
      <c r="W157" s="34"/>
      <c r="X157" s="16"/>
      <c r="AE157" s="17"/>
      <c r="AF157" s="35"/>
      <c r="AG157" s="57"/>
    </row>
    <row r="158" ht="14.25">
      <c r="A158" s="21"/>
      <c r="B158" s="81"/>
      <c r="C158" s="81"/>
      <c r="D158" s="77"/>
      <c r="E158" s="78"/>
      <c r="F158" s="79"/>
      <c r="G158" s="77"/>
      <c r="H158" s="79"/>
      <c r="I158" s="70"/>
      <c r="J158" s="48"/>
      <c r="K158" s="70"/>
      <c r="L158" s="48"/>
      <c r="M158" s="73"/>
      <c r="N158" s="67"/>
      <c r="O158" s="67"/>
      <c r="P158" s="67"/>
      <c r="Q158" s="67"/>
      <c r="R158" s="67"/>
      <c r="S158" s="67"/>
      <c r="T158" s="67"/>
      <c r="U158" s="67"/>
      <c r="V158" s="67"/>
      <c r="W158" s="34"/>
      <c r="X158" s="16"/>
      <c r="AE158" s="17"/>
      <c r="AF158" s="70"/>
      <c r="AG158" s="48"/>
    </row>
    <row r="159" ht="14.25">
      <c r="A159" s="21">
        <v>77</v>
      </c>
      <c r="B159" s="80"/>
      <c r="C159" s="80"/>
      <c r="D159" s="67"/>
      <c r="E159" s="67"/>
      <c r="F159" s="34"/>
      <c r="G159" s="67"/>
      <c r="H159" s="33"/>
      <c r="I159" s="35"/>
      <c r="J159" s="36"/>
      <c r="K159" s="74"/>
      <c r="L159" s="36"/>
      <c r="M159" s="73"/>
      <c r="N159" s="67"/>
      <c r="O159" s="67"/>
      <c r="P159" s="67"/>
      <c r="Q159" s="67"/>
      <c r="R159" s="67"/>
      <c r="S159" s="67"/>
      <c r="T159" s="67"/>
      <c r="U159" s="67"/>
      <c r="V159" s="67"/>
      <c r="W159" s="34"/>
      <c r="X159" s="16"/>
      <c r="AE159" s="17"/>
      <c r="AF159" s="35"/>
      <c r="AG159" s="57"/>
    </row>
    <row r="160" ht="14.25">
      <c r="A160" s="21"/>
      <c r="B160" s="81"/>
      <c r="C160" s="81"/>
      <c r="D160" s="77"/>
      <c r="E160" s="78"/>
      <c r="F160" s="79"/>
      <c r="G160" s="77"/>
      <c r="H160" s="79"/>
      <c r="I160" s="70"/>
      <c r="J160" s="48"/>
      <c r="K160" s="70"/>
      <c r="L160" s="48"/>
      <c r="M160" s="73"/>
      <c r="N160" s="67"/>
      <c r="O160" s="67"/>
      <c r="P160" s="67"/>
      <c r="Q160" s="67"/>
      <c r="R160" s="67"/>
      <c r="S160" s="67"/>
      <c r="T160" s="67"/>
      <c r="U160" s="67"/>
      <c r="V160" s="67"/>
      <c r="W160" s="34"/>
      <c r="X160" s="16"/>
      <c r="AE160" s="17"/>
      <c r="AF160" s="70"/>
      <c r="AG160" s="48"/>
    </row>
    <row r="161" ht="14.25">
      <c r="A161" s="21">
        <v>78</v>
      </c>
      <c r="B161" s="80"/>
      <c r="C161" s="80"/>
      <c r="D161" s="67"/>
      <c r="E161" s="67"/>
      <c r="F161" s="34"/>
      <c r="G161" s="67"/>
      <c r="H161" s="33"/>
      <c r="I161" s="35"/>
      <c r="J161" s="36"/>
      <c r="K161" s="74"/>
      <c r="L161" s="36"/>
      <c r="M161" s="73"/>
      <c r="N161" s="67"/>
      <c r="O161" s="67"/>
      <c r="P161" s="67"/>
      <c r="Q161" s="67"/>
      <c r="R161" s="67"/>
      <c r="S161" s="67"/>
      <c r="T161" s="67"/>
      <c r="U161" s="67"/>
      <c r="V161" s="67"/>
      <c r="W161" s="34"/>
      <c r="X161" s="16"/>
      <c r="AE161" s="17"/>
      <c r="AF161" s="35"/>
      <c r="AG161" s="57"/>
    </row>
    <row r="162" ht="14.25">
      <c r="A162" s="21"/>
      <c r="B162" s="81"/>
      <c r="C162" s="81"/>
      <c r="D162" s="77"/>
      <c r="E162" s="78"/>
      <c r="F162" s="79"/>
      <c r="G162" s="77"/>
      <c r="H162" s="79"/>
      <c r="I162" s="70"/>
      <c r="J162" s="48"/>
      <c r="K162" s="70"/>
      <c r="L162" s="48"/>
      <c r="M162" s="73"/>
      <c r="N162" s="67"/>
      <c r="O162" s="67"/>
      <c r="P162" s="67"/>
      <c r="Q162" s="67"/>
      <c r="R162" s="67"/>
      <c r="S162" s="67"/>
      <c r="T162" s="67"/>
      <c r="U162" s="67"/>
      <c r="V162" s="67"/>
      <c r="W162" s="34"/>
      <c r="X162" s="16"/>
      <c r="AE162" s="17"/>
      <c r="AF162" s="70"/>
      <c r="AG162" s="48"/>
    </row>
    <row r="163" ht="14.25">
      <c r="A163" s="21">
        <v>79</v>
      </c>
      <c r="B163" s="80"/>
      <c r="C163" s="80"/>
      <c r="D163" s="67"/>
      <c r="E163" s="67"/>
      <c r="F163" s="33"/>
      <c r="G163" s="67"/>
      <c r="H163" s="33"/>
      <c r="I163" s="35"/>
      <c r="J163" s="57"/>
      <c r="K163" s="74"/>
      <c r="L163" s="57"/>
      <c r="M163" s="73"/>
      <c r="N163" s="67"/>
      <c r="O163" s="67"/>
      <c r="P163" s="67"/>
      <c r="Q163" s="67"/>
      <c r="R163" s="67"/>
      <c r="S163" s="67"/>
      <c r="T163" s="67"/>
      <c r="U163" s="67"/>
      <c r="V163" s="67"/>
      <c r="W163" s="34"/>
      <c r="X163" s="16"/>
      <c r="AE163" s="17"/>
      <c r="AF163" s="35"/>
      <c r="AG163" s="57"/>
    </row>
    <row r="164" ht="14.25">
      <c r="A164" s="21"/>
      <c r="B164" s="81"/>
      <c r="C164" s="81"/>
      <c r="D164" s="77"/>
      <c r="E164" s="78"/>
      <c r="F164" s="79"/>
      <c r="G164" s="77"/>
      <c r="H164" s="79"/>
      <c r="I164" s="70"/>
      <c r="J164" s="48"/>
      <c r="K164" s="70"/>
      <c r="L164" s="48"/>
      <c r="M164" s="73"/>
      <c r="N164" s="67"/>
      <c r="O164" s="67"/>
      <c r="P164" s="67"/>
      <c r="Q164" s="67"/>
      <c r="R164" s="67"/>
      <c r="S164" s="67"/>
      <c r="T164" s="67"/>
      <c r="U164" s="67"/>
      <c r="V164" s="67"/>
      <c r="W164" s="34"/>
      <c r="X164" s="16"/>
      <c r="AE164" s="17"/>
      <c r="AF164" s="70"/>
      <c r="AG164" s="48"/>
    </row>
    <row r="165" ht="14.25">
      <c r="A165" s="21">
        <v>80</v>
      </c>
      <c r="B165" s="80"/>
      <c r="C165" s="80"/>
      <c r="D165" s="67"/>
      <c r="E165" s="67"/>
      <c r="F165" s="33"/>
      <c r="G165" s="67"/>
      <c r="H165" s="33"/>
      <c r="I165" s="35"/>
      <c r="J165" s="57"/>
      <c r="K165" s="74"/>
      <c r="L165" s="57"/>
      <c r="M165" s="73"/>
      <c r="N165" s="67"/>
      <c r="O165" s="67"/>
      <c r="P165" s="67"/>
      <c r="Q165" s="67"/>
      <c r="R165" s="67"/>
      <c r="S165" s="67"/>
      <c r="T165" s="67"/>
      <c r="U165" s="67"/>
      <c r="V165" s="67"/>
      <c r="W165" s="34"/>
      <c r="X165" s="16"/>
      <c r="AE165" s="17"/>
      <c r="AF165" s="35"/>
      <c r="AG165" s="57"/>
    </row>
    <row r="166" ht="14.25">
      <c r="A166" s="21"/>
      <c r="B166" s="81"/>
      <c r="C166" s="81"/>
      <c r="D166" s="77"/>
      <c r="E166" s="78"/>
      <c r="F166" s="79"/>
      <c r="G166" s="77"/>
      <c r="H166" s="79"/>
      <c r="I166" s="70"/>
      <c r="J166" s="48"/>
      <c r="K166" s="70"/>
      <c r="L166" s="48"/>
      <c r="M166" s="73"/>
      <c r="N166" s="67"/>
      <c r="O166" s="67"/>
      <c r="P166" s="67"/>
      <c r="Q166" s="67"/>
      <c r="R166" s="67"/>
      <c r="S166" s="67"/>
      <c r="T166" s="67"/>
      <c r="U166" s="67"/>
      <c r="V166" s="67"/>
      <c r="W166" s="34"/>
      <c r="X166" s="16"/>
      <c r="AE166" s="17"/>
      <c r="AF166" s="70"/>
      <c r="AG166" s="48"/>
    </row>
    <row r="167" ht="14.25">
      <c r="A167" s="21">
        <v>81</v>
      </c>
      <c r="B167" s="80"/>
      <c r="C167" s="80"/>
      <c r="D167" s="67"/>
      <c r="E167" s="67"/>
      <c r="F167" s="33"/>
      <c r="G167" s="67"/>
      <c r="H167" s="33"/>
      <c r="I167" s="35"/>
      <c r="J167" s="57"/>
      <c r="K167" s="74"/>
      <c r="L167" s="57"/>
      <c r="M167" s="73"/>
      <c r="N167" s="67"/>
      <c r="O167" s="67"/>
      <c r="P167" s="67"/>
      <c r="Q167" s="67"/>
      <c r="R167" s="67"/>
      <c r="S167" s="67"/>
      <c r="T167" s="67"/>
      <c r="U167" s="67"/>
      <c r="V167" s="67"/>
      <c r="W167" s="34"/>
      <c r="X167" s="16"/>
      <c r="AE167" s="17"/>
      <c r="AF167" s="35"/>
      <c r="AG167" s="57"/>
    </row>
    <row r="168" ht="14.25">
      <c r="A168" s="21"/>
      <c r="B168" s="81"/>
      <c r="C168" s="81"/>
      <c r="D168" s="77"/>
      <c r="E168" s="78"/>
      <c r="F168" s="79"/>
      <c r="G168" s="77"/>
      <c r="H168" s="79"/>
      <c r="I168" s="70"/>
      <c r="J168" s="48"/>
      <c r="K168" s="70"/>
      <c r="L168" s="48"/>
      <c r="M168" s="73"/>
      <c r="N168" s="67"/>
      <c r="O168" s="67"/>
      <c r="P168" s="67"/>
      <c r="Q168" s="67"/>
      <c r="R168" s="67"/>
      <c r="S168" s="67"/>
      <c r="T168" s="67"/>
      <c r="U168" s="67"/>
      <c r="V168" s="67"/>
      <c r="W168" s="34"/>
      <c r="X168" s="16"/>
      <c r="AE168" s="17"/>
      <c r="AF168" s="70"/>
      <c r="AG168" s="48"/>
    </row>
    <row r="169" ht="14.25">
      <c r="A169" s="21">
        <v>82</v>
      </c>
      <c r="B169" s="80"/>
      <c r="C169" s="80"/>
      <c r="D169" s="67"/>
      <c r="E169" s="67"/>
      <c r="F169" s="33"/>
      <c r="G169" s="67"/>
      <c r="H169" s="33"/>
      <c r="I169" s="35"/>
      <c r="J169" s="57"/>
      <c r="K169" s="74"/>
      <c r="L169" s="57"/>
      <c r="M169" s="73"/>
      <c r="N169" s="67"/>
      <c r="O169" s="67"/>
      <c r="P169" s="67"/>
      <c r="Q169" s="67"/>
      <c r="R169" s="67"/>
      <c r="S169" s="67"/>
      <c r="T169" s="67"/>
      <c r="U169" s="67"/>
      <c r="V169" s="67"/>
      <c r="W169" s="34"/>
      <c r="X169" s="16"/>
      <c r="AE169" s="17"/>
      <c r="AF169" s="35"/>
      <c r="AG169" s="57"/>
    </row>
    <row r="170" ht="14.25">
      <c r="A170" s="21"/>
      <c r="B170" s="81"/>
      <c r="C170" s="81"/>
      <c r="D170" s="77"/>
      <c r="E170" s="78"/>
      <c r="F170" s="79"/>
      <c r="G170" s="77"/>
      <c r="H170" s="79"/>
      <c r="I170" s="70"/>
      <c r="J170" s="48"/>
      <c r="K170" s="70"/>
      <c r="L170" s="48"/>
      <c r="M170" s="73"/>
      <c r="N170" s="67"/>
      <c r="O170" s="67"/>
      <c r="P170" s="67"/>
      <c r="Q170" s="67"/>
      <c r="R170" s="67"/>
      <c r="S170" s="67"/>
      <c r="T170" s="67"/>
      <c r="U170" s="67"/>
      <c r="V170" s="67"/>
      <c r="W170" s="34"/>
      <c r="X170" s="16"/>
      <c r="AE170" s="17"/>
      <c r="AF170" s="70"/>
      <c r="AG170" s="48"/>
    </row>
    <row r="171" ht="14.25">
      <c r="A171" s="21">
        <v>83</v>
      </c>
      <c r="B171" s="80"/>
      <c r="C171" s="80"/>
      <c r="D171" s="67"/>
      <c r="E171" s="67"/>
      <c r="F171" s="33"/>
      <c r="G171" s="67"/>
      <c r="H171" s="33"/>
      <c r="I171" s="35"/>
      <c r="J171" s="57"/>
      <c r="K171" s="74"/>
      <c r="L171" s="57"/>
      <c r="M171" s="73"/>
      <c r="N171" s="67"/>
      <c r="O171" s="67"/>
      <c r="P171" s="67"/>
      <c r="Q171" s="67"/>
      <c r="R171" s="67"/>
      <c r="S171" s="67"/>
      <c r="T171" s="67"/>
      <c r="U171" s="67"/>
      <c r="V171" s="67"/>
      <c r="W171" s="34"/>
      <c r="X171" s="16"/>
      <c r="AE171" s="17"/>
      <c r="AF171" s="35"/>
      <c r="AG171" s="57"/>
    </row>
    <row r="172" ht="14.25">
      <c r="A172" s="21"/>
      <c r="B172" s="81"/>
      <c r="C172" s="81"/>
      <c r="D172" s="77"/>
      <c r="E172" s="78"/>
      <c r="F172" s="79"/>
      <c r="G172" s="77"/>
      <c r="H172" s="79"/>
      <c r="I172" s="70"/>
      <c r="J172" s="48"/>
      <c r="K172" s="70"/>
      <c r="L172" s="48"/>
      <c r="M172" s="73"/>
      <c r="N172" s="67"/>
      <c r="O172" s="67"/>
      <c r="P172" s="67"/>
      <c r="Q172" s="67"/>
      <c r="R172" s="67"/>
      <c r="S172" s="67"/>
      <c r="T172" s="67"/>
      <c r="U172" s="67"/>
      <c r="V172" s="67"/>
      <c r="W172" s="34"/>
      <c r="X172" s="16"/>
      <c r="AE172" s="17"/>
      <c r="AF172" s="70"/>
      <c r="AG172" s="48"/>
    </row>
    <row r="173" ht="14.25">
      <c r="A173" s="21">
        <v>84</v>
      </c>
      <c r="B173" s="80"/>
      <c r="C173" s="80"/>
      <c r="D173" s="67"/>
      <c r="E173" s="67"/>
      <c r="F173" s="33"/>
      <c r="G173" s="67"/>
      <c r="H173" s="33"/>
      <c r="I173" s="35"/>
      <c r="J173" s="57"/>
      <c r="K173" s="74"/>
      <c r="L173" s="57"/>
      <c r="M173" s="73"/>
      <c r="N173" s="67"/>
      <c r="O173" s="67"/>
      <c r="P173" s="67"/>
      <c r="Q173" s="67"/>
      <c r="R173" s="67"/>
      <c r="S173" s="67"/>
      <c r="T173" s="67"/>
      <c r="U173" s="67"/>
      <c r="V173" s="67"/>
      <c r="W173" s="34"/>
      <c r="X173" s="16"/>
      <c r="AE173" s="17"/>
      <c r="AF173" s="35"/>
      <c r="AG173" s="57"/>
    </row>
    <row r="174" ht="14.25">
      <c r="A174" s="21"/>
      <c r="B174" s="81"/>
      <c r="C174" s="81"/>
      <c r="D174" s="77"/>
      <c r="E174" s="78"/>
      <c r="F174" s="79"/>
      <c r="G174" s="77"/>
      <c r="H174" s="79"/>
      <c r="I174" s="70"/>
      <c r="J174" s="48"/>
      <c r="K174" s="70"/>
      <c r="L174" s="48"/>
      <c r="M174" s="73"/>
      <c r="N174" s="67"/>
      <c r="O174" s="67"/>
      <c r="P174" s="67"/>
      <c r="Q174" s="67"/>
      <c r="R174" s="67"/>
      <c r="S174" s="67"/>
      <c r="T174" s="67"/>
      <c r="U174" s="67"/>
      <c r="V174" s="67"/>
      <c r="W174" s="34"/>
      <c r="X174" s="16"/>
      <c r="AE174" s="17"/>
      <c r="AF174" s="70"/>
      <c r="AG174" s="48"/>
    </row>
    <row r="175" ht="14.25">
      <c r="A175" s="21">
        <v>85</v>
      </c>
      <c r="B175" s="80"/>
      <c r="C175" s="80"/>
      <c r="D175" s="67"/>
      <c r="E175" s="67"/>
      <c r="F175" s="33"/>
      <c r="G175" s="67"/>
      <c r="H175" s="33"/>
      <c r="I175" s="35"/>
      <c r="J175" s="57"/>
      <c r="K175" s="74"/>
      <c r="L175" s="57"/>
      <c r="M175" s="73"/>
      <c r="N175" s="67"/>
      <c r="O175" s="67"/>
      <c r="P175" s="67"/>
      <c r="Q175" s="67"/>
      <c r="R175" s="67"/>
      <c r="S175" s="67"/>
      <c r="T175" s="67"/>
      <c r="U175" s="67"/>
      <c r="V175" s="67"/>
      <c r="W175" s="34"/>
      <c r="X175" s="16"/>
      <c r="AE175" s="17"/>
      <c r="AF175" s="35"/>
      <c r="AG175" s="57"/>
    </row>
    <row r="176" ht="14.25">
      <c r="A176" s="21"/>
      <c r="B176" s="81"/>
      <c r="C176" s="81"/>
      <c r="D176" s="77"/>
      <c r="E176" s="78"/>
      <c r="F176" s="79"/>
      <c r="G176" s="77"/>
      <c r="H176" s="79"/>
      <c r="I176" s="70"/>
      <c r="J176" s="48"/>
      <c r="K176" s="70"/>
      <c r="L176" s="48"/>
      <c r="M176" s="73"/>
      <c r="N176" s="67"/>
      <c r="O176" s="67"/>
      <c r="P176" s="67"/>
      <c r="Q176" s="67"/>
      <c r="R176" s="67"/>
      <c r="S176" s="67"/>
      <c r="T176" s="67"/>
      <c r="U176" s="67"/>
      <c r="V176" s="67"/>
      <c r="W176" s="34"/>
      <c r="X176" s="16"/>
      <c r="AE176" s="17"/>
      <c r="AF176" s="70"/>
      <c r="AG176" s="48"/>
    </row>
    <row r="177" ht="14.25">
      <c r="A177" s="21">
        <v>86</v>
      </c>
      <c r="B177" s="80"/>
      <c r="C177" s="80"/>
      <c r="D177" s="67"/>
      <c r="E177" s="67"/>
      <c r="F177" s="33"/>
      <c r="G177" s="67"/>
      <c r="H177" s="33"/>
      <c r="I177" s="35"/>
      <c r="J177" s="57"/>
      <c r="K177" s="74"/>
      <c r="L177" s="57"/>
      <c r="M177" s="73"/>
      <c r="N177" s="67"/>
      <c r="O177" s="67"/>
      <c r="P177" s="67"/>
      <c r="Q177" s="67"/>
      <c r="R177" s="67"/>
      <c r="S177" s="67"/>
      <c r="T177" s="67"/>
      <c r="U177" s="67"/>
      <c r="V177" s="67"/>
      <c r="W177" s="34"/>
      <c r="X177" s="16"/>
      <c r="AE177" s="17"/>
      <c r="AF177" s="35"/>
      <c r="AG177" s="57"/>
    </row>
    <row r="178" ht="14.25">
      <c r="A178" s="21"/>
      <c r="B178" s="81"/>
      <c r="C178" s="81"/>
      <c r="D178" s="77"/>
      <c r="E178" s="78"/>
      <c r="F178" s="79"/>
      <c r="G178" s="77"/>
      <c r="H178" s="79"/>
      <c r="I178" s="70"/>
      <c r="J178" s="48"/>
      <c r="K178" s="70"/>
      <c r="L178" s="48"/>
      <c r="M178" s="73"/>
      <c r="N178" s="67"/>
      <c r="O178" s="67"/>
      <c r="P178" s="67"/>
      <c r="Q178" s="67"/>
      <c r="R178" s="67"/>
      <c r="S178" s="67"/>
      <c r="T178" s="67"/>
      <c r="U178" s="67"/>
      <c r="V178" s="67"/>
      <c r="W178" s="34"/>
      <c r="X178" s="16"/>
      <c r="AE178" s="17"/>
      <c r="AF178" s="70"/>
      <c r="AG178" s="48"/>
    </row>
    <row r="179" ht="14.25">
      <c r="A179" s="21">
        <v>87</v>
      </c>
      <c r="B179" s="80"/>
      <c r="C179" s="80"/>
      <c r="D179" s="67"/>
      <c r="E179" s="67"/>
      <c r="F179" s="33"/>
      <c r="G179" s="67"/>
      <c r="H179" s="33"/>
      <c r="I179" s="35"/>
      <c r="J179" s="57"/>
      <c r="K179" s="74"/>
      <c r="L179" s="57"/>
      <c r="M179" s="73"/>
      <c r="N179" s="67"/>
      <c r="O179" s="67"/>
      <c r="P179" s="67"/>
      <c r="Q179" s="67"/>
      <c r="R179" s="67"/>
      <c r="S179" s="67"/>
      <c r="T179" s="67"/>
      <c r="U179" s="67"/>
      <c r="V179" s="67"/>
      <c r="W179" s="34"/>
      <c r="X179" s="16"/>
      <c r="AE179" s="17"/>
      <c r="AF179" s="35"/>
      <c r="AG179" s="57"/>
    </row>
    <row r="180" ht="14.25">
      <c r="A180" s="21"/>
      <c r="B180" s="81"/>
      <c r="C180" s="81"/>
      <c r="D180" s="77"/>
      <c r="E180" s="78"/>
      <c r="F180" s="79"/>
      <c r="G180" s="77"/>
      <c r="H180" s="79"/>
      <c r="I180" s="70"/>
      <c r="J180" s="48"/>
      <c r="K180" s="70"/>
      <c r="L180" s="48"/>
      <c r="M180" s="73"/>
      <c r="N180" s="67"/>
      <c r="O180" s="67"/>
      <c r="P180" s="67"/>
      <c r="Q180" s="67"/>
      <c r="R180" s="67"/>
      <c r="S180" s="67"/>
      <c r="T180" s="67"/>
      <c r="U180" s="67"/>
      <c r="V180" s="67"/>
      <c r="W180" s="34"/>
      <c r="X180" s="16"/>
      <c r="AE180" s="17"/>
      <c r="AF180" s="70"/>
      <c r="AG180" s="48"/>
    </row>
    <row r="181" ht="14.25">
      <c r="A181" s="21">
        <v>88</v>
      </c>
      <c r="B181" s="80"/>
      <c r="C181" s="80"/>
      <c r="D181" s="67"/>
      <c r="E181" s="67"/>
      <c r="F181" s="33"/>
      <c r="G181" s="67"/>
      <c r="H181" s="33"/>
      <c r="I181" s="35"/>
      <c r="J181" s="57"/>
      <c r="K181" s="74"/>
      <c r="L181" s="57"/>
      <c r="M181" s="73"/>
      <c r="N181" s="67"/>
      <c r="O181" s="67"/>
      <c r="P181" s="67"/>
      <c r="Q181" s="67"/>
      <c r="R181" s="67"/>
      <c r="S181" s="67"/>
      <c r="T181" s="67"/>
      <c r="U181" s="67"/>
      <c r="V181" s="67"/>
      <c r="W181" s="34"/>
      <c r="X181" s="16"/>
      <c r="AE181" s="17"/>
      <c r="AF181" s="35"/>
      <c r="AG181" s="57"/>
    </row>
    <row r="182" ht="14.25">
      <c r="A182" s="21"/>
      <c r="B182" s="81"/>
      <c r="C182" s="81"/>
      <c r="D182" s="77"/>
      <c r="E182" s="78"/>
      <c r="F182" s="79"/>
      <c r="G182" s="77"/>
      <c r="H182" s="79"/>
      <c r="I182" s="70"/>
      <c r="J182" s="48"/>
      <c r="K182" s="70"/>
      <c r="L182" s="48"/>
      <c r="M182" s="73"/>
      <c r="N182" s="67"/>
      <c r="O182" s="67"/>
      <c r="P182" s="67"/>
      <c r="Q182" s="67"/>
      <c r="R182" s="67"/>
      <c r="S182" s="67"/>
      <c r="T182" s="67"/>
      <c r="U182" s="67"/>
      <c r="V182" s="67"/>
      <c r="W182" s="34"/>
      <c r="X182" s="16"/>
      <c r="AE182" s="17"/>
      <c r="AF182" s="70"/>
      <c r="AG182" s="48"/>
    </row>
    <row r="183" ht="14.25">
      <c r="A183" s="21">
        <v>89</v>
      </c>
      <c r="B183" s="80"/>
      <c r="C183" s="80"/>
      <c r="D183" s="73"/>
      <c r="E183" s="67"/>
      <c r="F183" s="34"/>
      <c r="G183" s="73"/>
      <c r="H183" s="33"/>
      <c r="I183" s="76"/>
      <c r="J183" s="36"/>
      <c r="K183" s="82"/>
      <c r="L183" s="36"/>
      <c r="M183" s="73"/>
      <c r="N183" s="67"/>
      <c r="O183" s="67"/>
      <c r="P183" s="67"/>
      <c r="Q183" s="67"/>
      <c r="R183" s="67"/>
      <c r="S183" s="67"/>
      <c r="T183" s="67"/>
      <c r="U183" s="67"/>
      <c r="V183" s="67"/>
      <c r="W183" s="34"/>
      <c r="X183" s="16"/>
      <c r="AE183" s="17"/>
      <c r="AF183" s="74"/>
      <c r="AG183" s="57"/>
    </row>
    <row r="184" ht="14.25">
      <c r="A184" s="21"/>
      <c r="B184" s="81"/>
      <c r="C184" s="81"/>
      <c r="D184" s="77"/>
      <c r="E184" s="78"/>
      <c r="F184" s="79"/>
      <c r="G184" s="77"/>
      <c r="H184" s="79"/>
      <c r="I184" s="70"/>
      <c r="J184" s="48"/>
      <c r="K184" s="70"/>
      <c r="L184" s="48"/>
      <c r="M184" s="73"/>
      <c r="N184" s="67"/>
      <c r="O184" s="67"/>
      <c r="P184" s="67"/>
      <c r="Q184" s="67"/>
      <c r="R184" s="67"/>
      <c r="S184" s="67"/>
      <c r="T184" s="67"/>
      <c r="U184" s="67"/>
      <c r="V184" s="67"/>
      <c r="W184" s="34"/>
      <c r="X184" s="16"/>
      <c r="AE184" s="17"/>
      <c r="AF184" s="70"/>
      <c r="AG184" s="48"/>
    </row>
    <row r="185" ht="14.25">
      <c r="A185" s="21">
        <v>90</v>
      </c>
      <c r="B185" s="80"/>
      <c r="C185" s="80"/>
      <c r="D185" s="67"/>
      <c r="E185" s="67"/>
      <c r="F185" s="33"/>
      <c r="G185" s="67"/>
      <c r="H185" s="33"/>
      <c r="I185" s="35"/>
      <c r="J185" s="57"/>
      <c r="K185" s="74"/>
      <c r="L185" s="57"/>
      <c r="M185" s="73"/>
      <c r="N185" s="67"/>
      <c r="O185" s="67"/>
      <c r="P185" s="67"/>
      <c r="Q185" s="67"/>
      <c r="R185" s="67"/>
      <c r="S185" s="67"/>
      <c r="T185" s="67"/>
      <c r="U185" s="67"/>
      <c r="V185" s="67"/>
      <c r="W185" s="34"/>
      <c r="X185" s="16"/>
      <c r="AE185" s="17"/>
      <c r="AF185" s="35"/>
      <c r="AG185" s="57"/>
    </row>
    <row r="186" ht="14.25">
      <c r="A186" s="21"/>
      <c r="B186" s="81"/>
      <c r="C186" s="81"/>
      <c r="D186" s="77"/>
      <c r="E186" s="78"/>
      <c r="F186" s="79"/>
      <c r="G186" s="77"/>
      <c r="H186" s="79"/>
      <c r="I186" s="70"/>
      <c r="J186" s="48"/>
      <c r="K186" s="70"/>
      <c r="L186" s="48"/>
      <c r="M186" s="73"/>
      <c r="N186" s="67"/>
      <c r="O186" s="67"/>
      <c r="P186" s="67"/>
      <c r="Q186" s="67"/>
      <c r="R186" s="67"/>
      <c r="S186" s="67"/>
      <c r="T186" s="67"/>
      <c r="U186" s="67"/>
      <c r="V186" s="67"/>
      <c r="W186" s="34"/>
      <c r="X186" s="16"/>
      <c r="AE186" s="17"/>
      <c r="AF186" s="70"/>
      <c r="AG186" s="48"/>
    </row>
    <row r="187" ht="14.25">
      <c r="A187" s="21">
        <v>91</v>
      </c>
      <c r="B187" s="80"/>
      <c r="C187" s="80"/>
      <c r="D187" s="67"/>
      <c r="E187" s="67"/>
      <c r="F187" s="33"/>
      <c r="G187" s="67"/>
      <c r="H187" s="33"/>
      <c r="I187" s="35"/>
      <c r="J187" s="57"/>
      <c r="K187" s="74"/>
      <c r="L187" s="57"/>
      <c r="M187" s="73"/>
      <c r="N187" s="67"/>
      <c r="O187" s="67"/>
      <c r="P187" s="67"/>
      <c r="Q187" s="67"/>
      <c r="R187" s="67"/>
      <c r="S187" s="67"/>
      <c r="T187" s="67"/>
      <c r="U187" s="67"/>
      <c r="V187" s="67"/>
      <c r="W187" s="34"/>
      <c r="X187" s="16"/>
      <c r="AE187" s="17"/>
      <c r="AF187" s="35"/>
      <c r="AG187" s="57"/>
    </row>
    <row r="188" ht="14.25">
      <c r="A188" s="21"/>
      <c r="B188" s="81"/>
      <c r="C188" s="81"/>
      <c r="D188" s="77"/>
      <c r="E188" s="78"/>
      <c r="F188" s="79"/>
      <c r="G188" s="77"/>
      <c r="H188" s="79"/>
      <c r="I188" s="70"/>
      <c r="J188" s="48"/>
      <c r="K188" s="70"/>
      <c r="L188" s="48"/>
      <c r="M188" s="73"/>
      <c r="N188" s="67"/>
      <c r="O188" s="67"/>
      <c r="P188" s="67"/>
      <c r="Q188" s="67"/>
      <c r="R188" s="67"/>
      <c r="S188" s="67"/>
      <c r="T188" s="67"/>
      <c r="U188" s="67"/>
      <c r="V188" s="67"/>
      <c r="W188" s="34"/>
      <c r="X188" s="16"/>
      <c r="AE188" s="17"/>
      <c r="AF188" s="70"/>
      <c r="AG188" s="48"/>
    </row>
    <row r="189" ht="14.25">
      <c r="A189" s="21">
        <v>92</v>
      </c>
      <c r="B189" s="80"/>
      <c r="C189" s="80"/>
      <c r="D189" s="67"/>
      <c r="E189" s="67"/>
      <c r="F189" s="33"/>
      <c r="G189" s="67"/>
      <c r="H189" s="33"/>
      <c r="I189" s="35"/>
      <c r="J189" s="57"/>
      <c r="K189" s="74"/>
      <c r="L189" s="57"/>
      <c r="M189" s="73"/>
      <c r="N189" s="67"/>
      <c r="O189" s="67"/>
      <c r="P189" s="67"/>
      <c r="Q189" s="67"/>
      <c r="R189" s="67"/>
      <c r="S189" s="67"/>
      <c r="T189" s="67"/>
      <c r="U189" s="67"/>
      <c r="V189" s="67"/>
      <c r="W189" s="34"/>
      <c r="X189" s="16"/>
      <c r="AE189" s="17"/>
      <c r="AF189" s="35"/>
      <c r="AG189" s="57"/>
    </row>
    <row r="190" ht="14.25">
      <c r="A190" s="21"/>
      <c r="B190" s="81"/>
      <c r="C190" s="81"/>
      <c r="D190" s="77"/>
      <c r="E190" s="78"/>
      <c r="F190" s="79"/>
      <c r="G190" s="77"/>
      <c r="H190" s="79"/>
      <c r="I190" s="70"/>
      <c r="J190" s="48"/>
      <c r="K190" s="70"/>
      <c r="L190" s="48"/>
      <c r="M190" s="73"/>
      <c r="N190" s="67"/>
      <c r="O190" s="67"/>
      <c r="P190" s="67"/>
      <c r="Q190" s="67"/>
      <c r="R190" s="67"/>
      <c r="S190" s="67"/>
      <c r="T190" s="67"/>
      <c r="U190" s="67"/>
      <c r="V190" s="67"/>
      <c r="W190" s="34"/>
      <c r="X190" s="16"/>
      <c r="AE190" s="17"/>
      <c r="AF190" s="70"/>
      <c r="AG190" s="48"/>
    </row>
    <row r="191" ht="14.25">
      <c r="A191" s="21">
        <v>93</v>
      </c>
      <c r="B191" s="80"/>
      <c r="C191" s="80"/>
      <c r="D191" s="67"/>
      <c r="E191" s="67"/>
      <c r="F191" s="33"/>
      <c r="G191" s="67"/>
      <c r="H191" s="33"/>
      <c r="I191" s="35"/>
      <c r="J191" s="57"/>
      <c r="K191" s="74"/>
      <c r="L191" s="57"/>
      <c r="M191" s="73"/>
      <c r="N191" s="67"/>
      <c r="O191" s="67"/>
      <c r="P191" s="67"/>
      <c r="Q191" s="67"/>
      <c r="R191" s="67"/>
      <c r="S191" s="67"/>
      <c r="T191" s="67"/>
      <c r="U191" s="67"/>
      <c r="V191" s="67"/>
      <c r="W191" s="34"/>
      <c r="X191" s="16"/>
      <c r="AE191" s="17"/>
      <c r="AF191" s="35"/>
      <c r="AG191" s="57"/>
    </row>
    <row r="192" ht="14.25">
      <c r="A192" s="21"/>
      <c r="B192" s="81"/>
      <c r="C192" s="81"/>
      <c r="D192" s="77"/>
      <c r="E192" s="78"/>
      <c r="F192" s="79"/>
      <c r="G192" s="77"/>
      <c r="H192" s="79"/>
      <c r="I192" s="70"/>
      <c r="J192" s="48"/>
      <c r="K192" s="70"/>
      <c r="L192" s="48"/>
      <c r="M192" s="73"/>
      <c r="N192" s="67"/>
      <c r="O192" s="67"/>
      <c r="P192" s="67"/>
      <c r="Q192" s="67"/>
      <c r="R192" s="67"/>
      <c r="S192" s="67"/>
      <c r="T192" s="67"/>
      <c r="U192" s="67"/>
      <c r="V192" s="67"/>
      <c r="W192" s="34"/>
      <c r="X192" s="16"/>
      <c r="AE192" s="17"/>
      <c r="AF192" s="70"/>
      <c r="AG192" s="48"/>
    </row>
    <row r="193" ht="14.25">
      <c r="A193" s="21">
        <v>94</v>
      </c>
      <c r="B193" s="80"/>
      <c r="C193" s="80"/>
      <c r="D193" s="67"/>
      <c r="E193" s="67"/>
      <c r="F193" s="33"/>
      <c r="G193" s="67"/>
      <c r="H193" s="33"/>
      <c r="I193" s="35"/>
      <c r="J193" s="57"/>
      <c r="K193" s="74"/>
      <c r="L193" s="57"/>
      <c r="M193" s="73"/>
      <c r="N193" s="67"/>
      <c r="O193" s="67"/>
      <c r="P193" s="67"/>
      <c r="Q193" s="67"/>
      <c r="R193" s="67"/>
      <c r="S193" s="67"/>
      <c r="T193" s="67"/>
      <c r="U193" s="67"/>
      <c r="V193" s="67"/>
      <c r="W193" s="34"/>
      <c r="X193" s="16"/>
      <c r="AE193" s="17"/>
      <c r="AF193" s="35"/>
      <c r="AG193" s="57"/>
    </row>
    <row r="194" ht="14.25">
      <c r="A194" s="21"/>
      <c r="B194" s="81"/>
      <c r="C194" s="81"/>
      <c r="D194" s="77"/>
      <c r="E194" s="78"/>
      <c r="F194" s="79"/>
      <c r="G194" s="77"/>
      <c r="H194" s="79"/>
      <c r="I194" s="70"/>
      <c r="J194" s="48"/>
      <c r="K194" s="70"/>
      <c r="L194" s="48"/>
      <c r="M194" s="73"/>
      <c r="N194" s="67"/>
      <c r="O194" s="67"/>
      <c r="P194" s="67"/>
      <c r="Q194" s="67"/>
      <c r="R194" s="67"/>
      <c r="S194" s="67"/>
      <c r="T194" s="67"/>
      <c r="U194" s="67"/>
      <c r="V194" s="67"/>
      <c r="W194" s="34"/>
      <c r="X194" s="16"/>
      <c r="AE194" s="17"/>
      <c r="AF194" s="70"/>
      <c r="AG194" s="48"/>
    </row>
    <row r="195" ht="14.25">
      <c r="A195" s="21">
        <v>95</v>
      </c>
      <c r="B195" s="80"/>
      <c r="C195" s="80"/>
      <c r="D195" s="67"/>
      <c r="E195" s="67"/>
      <c r="F195" s="33"/>
      <c r="G195" s="67"/>
      <c r="H195" s="33"/>
      <c r="I195" s="35"/>
      <c r="J195" s="57"/>
      <c r="K195" s="74"/>
      <c r="L195" s="57"/>
      <c r="M195" s="73"/>
      <c r="N195" s="67"/>
      <c r="O195" s="67"/>
      <c r="P195" s="67"/>
      <c r="Q195" s="67"/>
      <c r="R195" s="67"/>
      <c r="S195" s="67"/>
      <c r="T195" s="67"/>
      <c r="U195" s="67"/>
      <c r="V195" s="67"/>
      <c r="W195" s="34"/>
      <c r="X195" s="16"/>
      <c r="AE195" s="17"/>
      <c r="AF195" s="35"/>
      <c r="AG195" s="57"/>
    </row>
    <row r="196" ht="14.25">
      <c r="A196" s="21"/>
      <c r="B196" s="81"/>
      <c r="C196" s="81"/>
      <c r="D196" s="77"/>
      <c r="E196" s="78"/>
      <c r="F196" s="79"/>
      <c r="G196" s="77"/>
      <c r="H196" s="79"/>
      <c r="I196" s="70"/>
      <c r="J196" s="48"/>
      <c r="K196" s="70"/>
      <c r="L196" s="48"/>
      <c r="M196" s="73"/>
      <c r="N196" s="67"/>
      <c r="O196" s="67"/>
      <c r="P196" s="67"/>
      <c r="Q196" s="67"/>
      <c r="R196" s="67"/>
      <c r="S196" s="67"/>
      <c r="T196" s="67"/>
      <c r="U196" s="67"/>
      <c r="V196" s="67"/>
      <c r="W196" s="34"/>
      <c r="X196" s="16"/>
      <c r="AE196" s="17"/>
      <c r="AF196" s="70"/>
      <c r="AG196" s="48"/>
    </row>
    <row r="197" ht="14.25">
      <c r="A197" s="21">
        <v>96</v>
      </c>
      <c r="B197" s="80"/>
      <c r="C197" s="80"/>
      <c r="D197" s="67"/>
      <c r="E197" s="67"/>
      <c r="F197" s="33"/>
      <c r="G197" s="67"/>
      <c r="H197" s="33"/>
      <c r="I197" s="35"/>
      <c r="J197" s="57"/>
      <c r="K197" s="74"/>
      <c r="L197" s="57"/>
      <c r="M197" s="73"/>
      <c r="N197" s="67"/>
      <c r="O197" s="67"/>
      <c r="P197" s="67"/>
      <c r="Q197" s="67"/>
      <c r="R197" s="67"/>
      <c r="S197" s="67"/>
      <c r="T197" s="67"/>
      <c r="U197" s="67"/>
      <c r="V197" s="67"/>
      <c r="W197" s="34"/>
      <c r="X197" s="16"/>
      <c r="AE197" s="17"/>
      <c r="AF197" s="35"/>
      <c r="AG197" s="57"/>
    </row>
    <row r="198" ht="14.25">
      <c r="A198" s="21"/>
      <c r="B198" s="81"/>
      <c r="C198" s="81"/>
      <c r="D198" s="77"/>
      <c r="E198" s="78"/>
      <c r="F198" s="79"/>
      <c r="G198" s="77"/>
      <c r="H198" s="79"/>
      <c r="I198" s="70"/>
      <c r="J198" s="48"/>
      <c r="K198" s="70"/>
      <c r="L198" s="48"/>
      <c r="M198" s="73"/>
      <c r="N198" s="67"/>
      <c r="O198" s="67"/>
      <c r="P198" s="67"/>
      <c r="Q198" s="67"/>
      <c r="R198" s="67"/>
      <c r="S198" s="67"/>
      <c r="T198" s="67"/>
      <c r="U198" s="67"/>
      <c r="V198" s="67"/>
      <c r="W198" s="34"/>
      <c r="X198" s="16"/>
      <c r="AE198" s="17"/>
      <c r="AF198" s="70"/>
      <c r="AG198" s="48"/>
    </row>
    <row r="199" ht="14.25">
      <c r="A199" s="21">
        <v>97</v>
      </c>
      <c r="B199" s="80"/>
      <c r="C199" s="80"/>
      <c r="D199" s="67"/>
      <c r="E199" s="67"/>
      <c r="F199" s="33"/>
      <c r="G199" s="67"/>
      <c r="H199" s="33"/>
      <c r="I199" s="35"/>
      <c r="J199" s="57"/>
      <c r="K199" s="74"/>
      <c r="L199" s="57"/>
      <c r="M199" s="73"/>
      <c r="N199" s="67"/>
      <c r="O199" s="67"/>
      <c r="P199" s="67"/>
      <c r="Q199" s="67"/>
      <c r="R199" s="67"/>
      <c r="S199" s="67"/>
      <c r="T199" s="67"/>
      <c r="U199" s="67"/>
      <c r="V199" s="67"/>
      <c r="W199" s="34"/>
      <c r="X199" s="16"/>
      <c r="AE199" s="17"/>
      <c r="AF199" s="35"/>
      <c r="AG199" s="57"/>
    </row>
    <row r="200" ht="14.25">
      <c r="A200" s="21"/>
      <c r="B200" s="81"/>
      <c r="C200" s="81"/>
      <c r="D200" s="77"/>
      <c r="E200" s="78"/>
      <c r="F200" s="79"/>
      <c r="G200" s="77"/>
      <c r="H200" s="79"/>
      <c r="I200" s="70"/>
      <c r="J200" s="48"/>
      <c r="K200" s="70"/>
      <c r="L200" s="48"/>
      <c r="M200" s="73"/>
      <c r="N200" s="67"/>
      <c r="O200" s="67"/>
      <c r="P200" s="67"/>
      <c r="Q200" s="67"/>
      <c r="R200" s="67"/>
      <c r="S200" s="67"/>
      <c r="T200" s="67"/>
      <c r="U200" s="67"/>
      <c r="V200" s="67"/>
      <c r="W200" s="34"/>
      <c r="X200" s="16"/>
      <c r="AE200" s="17"/>
      <c r="AF200" s="70"/>
      <c r="AG200" s="48"/>
    </row>
    <row r="201" ht="14.25">
      <c r="A201" s="21">
        <v>98</v>
      </c>
      <c r="B201" s="80"/>
      <c r="C201" s="80"/>
      <c r="D201" s="67"/>
      <c r="E201" s="67"/>
      <c r="F201" s="33"/>
      <c r="G201" s="67"/>
      <c r="H201" s="33"/>
      <c r="I201" s="35"/>
      <c r="J201" s="57"/>
      <c r="K201" s="74"/>
      <c r="L201" s="57"/>
      <c r="M201" s="73"/>
      <c r="N201" s="67"/>
      <c r="O201" s="67"/>
      <c r="P201" s="67"/>
      <c r="Q201" s="67"/>
      <c r="R201" s="67"/>
      <c r="S201" s="67"/>
      <c r="T201" s="67"/>
      <c r="U201" s="67"/>
      <c r="V201" s="67"/>
      <c r="W201" s="34"/>
      <c r="X201" s="16"/>
      <c r="AE201" s="17"/>
      <c r="AF201" s="35"/>
      <c r="AG201" s="57"/>
    </row>
    <row r="202" ht="14.25">
      <c r="A202" s="21"/>
      <c r="B202" s="81"/>
      <c r="C202" s="81"/>
      <c r="D202" s="77"/>
      <c r="E202" s="78"/>
      <c r="F202" s="79"/>
      <c r="G202" s="77"/>
      <c r="H202" s="79"/>
      <c r="I202" s="70"/>
      <c r="J202" s="48"/>
      <c r="K202" s="70"/>
      <c r="L202" s="48"/>
      <c r="M202" s="73"/>
      <c r="N202" s="67"/>
      <c r="O202" s="67"/>
      <c r="P202" s="67"/>
      <c r="Q202" s="67"/>
      <c r="R202" s="67"/>
      <c r="S202" s="67"/>
      <c r="T202" s="67"/>
      <c r="U202" s="67"/>
      <c r="V202" s="67"/>
      <c r="W202" s="34"/>
      <c r="X202" s="16"/>
      <c r="AE202" s="17"/>
      <c r="AF202" s="70"/>
      <c r="AG202" s="48"/>
    </row>
    <row r="203" ht="14.25">
      <c r="A203" s="21">
        <v>99</v>
      </c>
      <c r="B203" s="80"/>
      <c r="C203" s="80"/>
      <c r="D203" s="67"/>
      <c r="E203" s="67"/>
      <c r="F203" s="33"/>
      <c r="G203" s="67"/>
      <c r="H203" s="33"/>
      <c r="I203" s="35"/>
      <c r="J203" s="57"/>
      <c r="K203" s="74"/>
      <c r="L203" s="57"/>
      <c r="M203" s="73"/>
      <c r="N203" s="67"/>
      <c r="O203" s="67"/>
      <c r="P203" s="67"/>
      <c r="Q203" s="67"/>
      <c r="R203" s="67"/>
      <c r="S203" s="67"/>
      <c r="T203" s="67"/>
      <c r="U203" s="67"/>
      <c r="V203" s="67"/>
      <c r="W203" s="34"/>
      <c r="X203" s="16"/>
      <c r="AE203" s="17"/>
      <c r="AF203" s="35"/>
      <c r="AG203" s="57"/>
    </row>
    <row r="204" ht="14.25">
      <c r="A204" s="21"/>
      <c r="B204" s="81"/>
      <c r="C204" s="81"/>
      <c r="D204" s="77"/>
      <c r="E204" s="78"/>
      <c r="F204" s="79"/>
      <c r="G204" s="77"/>
      <c r="H204" s="79"/>
      <c r="I204" s="70"/>
      <c r="J204" s="48"/>
      <c r="K204" s="70"/>
      <c r="L204" s="48"/>
      <c r="M204" s="73"/>
      <c r="N204" s="67"/>
      <c r="O204" s="67"/>
      <c r="P204" s="67"/>
      <c r="Q204" s="67"/>
      <c r="R204" s="67"/>
      <c r="S204" s="67"/>
      <c r="T204" s="67"/>
      <c r="U204" s="67"/>
      <c r="V204" s="67"/>
      <c r="W204" s="34"/>
      <c r="X204" s="16"/>
      <c r="AE204" s="17"/>
      <c r="AF204" s="70"/>
      <c r="AG204" s="48"/>
    </row>
    <row r="205" ht="14.25">
      <c r="A205" s="21">
        <v>100</v>
      </c>
      <c r="B205" s="80"/>
      <c r="C205" s="80"/>
      <c r="D205" s="67"/>
      <c r="E205" s="67"/>
      <c r="F205" s="33"/>
      <c r="G205" s="67"/>
      <c r="H205" s="33"/>
      <c r="I205" s="35"/>
      <c r="J205" s="57"/>
      <c r="K205" s="74"/>
      <c r="L205" s="57"/>
      <c r="M205" s="73"/>
      <c r="N205" s="67"/>
      <c r="O205" s="67"/>
      <c r="P205" s="67"/>
      <c r="Q205" s="67"/>
      <c r="R205" s="67"/>
      <c r="S205" s="67"/>
      <c r="T205" s="67"/>
      <c r="U205" s="67"/>
      <c r="V205" s="67"/>
      <c r="W205" s="34"/>
      <c r="X205" s="16"/>
      <c r="AE205" s="17"/>
      <c r="AF205" s="35"/>
      <c r="AG205" s="57"/>
    </row>
    <row r="206" ht="14.25">
      <c r="A206" s="21"/>
      <c r="B206" s="81"/>
      <c r="C206" s="81"/>
      <c r="D206" s="77"/>
      <c r="E206" s="78"/>
      <c r="F206" s="79"/>
      <c r="G206" s="77"/>
      <c r="H206" s="79"/>
      <c r="I206" s="70"/>
      <c r="J206" s="48"/>
      <c r="K206" s="70"/>
      <c r="L206" s="48"/>
      <c r="M206" s="73"/>
      <c r="N206" s="67"/>
      <c r="O206" s="67"/>
      <c r="P206" s="67"/>
      <c r="Q206" s="67"/>
      <c r="R206" s="67"/>
      <c r="S206" s="67"/>
      <c r="T206" s="67"/>
      <c r="U206" s="67"/>
      <c r="V206" s="67"/>
      <c r="W206" s="34"/>
      <c r="X206" s="16"/>
      <c r="AE206" s="17"/>
      <c r="AF206" s="70"/>
      <c r="AG206" s="48"/>
    </row>
    <row r="207" ht="14.25">
      <c r="A207" s="21">
        <v>101</v>
      </c>
      <c r="B207" s="80"/>
      <c r="C207" s="80"/>
      <c r="D207" s="67"/>
      <c r="E207" s="67"/>
      <c r="F207" s="33"/>
      <c r="G207" s="67"/>
      <c r="H207" s="33"/>
      <c r="I207" s="35"/>
      <c r="J207" s="57"/>
      <c r="K207" s="74"/>
      <c r="L207" s="57"/>
      <c r="M207" s="73"/>
      <c r="N207" s="67"/>
      <c r="O207" s="67"/>
      <c r="P207" s="67"/>
      <c r="Q207" s="67"/>
      <c r="R207" s="67"/>
      <c r="S207" s="67"/>
      <c r="T207" s="67"/>
      <c r="U207" s="67"/>
      <c r="V207" s="67"/>
      <c r="W207" s="34"/>
      <c r="X207" s="16"/>
      <c r="AE207" s="17"/>
      <c r="AF207" s="35"/>
      <c r="AG207" s="57"/>
    </row>
    <row r="208" ht="14.25">
      <c r="A208" s="21"/>
      <c r="B208" s="81"/>
      <c r="C208" s="81"/>
      <c r="D208" s="77"/>
      <c r="E208" s="78"/>
      <c r="F208" s="79"/>
      <c r="G208" s="77"/>
      <c r="H208" s="79"/>
      <c r="I208" s="70"/>
      <c r="J208" s="48"/>
      <c r="K208" s="70"/>
      <c r="L208" s="48"/>
      <c r="M208" s="73"/>
      <c r="N208" s="67"/>
      <c r="O208" s="67"/>
      <c r="P208" s="67"/>
      <c r="Q208" s="67"/>
      <c r="R208" s="67"/>
      <c r="S208" s="67"/>
      <c r="T208" s="67"/>
      <c r="U208" s="67"/>
      <c r="V208" s="67"/>
      <c r="W208" s="34"/>
      <c r="X208" s="16"/>
      <c r="AE208" s="17"/>
      <c r="AF208" s="70"/>
      <c r="AG208" s="48"/>
    </row>
    <row r="209" ht="14.25">
      <c r="A209" s="21">
        <v>102</v>
      </c>
      <c r="B209" s="80"/>
      <c r="C209" s="80"/>
      <c r="D209" s="67"/>
      <c r="E209" s="67"/>
      <c r="F209" s="33"/>
      <c r="G209" s="67"/>
      <c r="H209" s="33"/>
      <c r="I209" s="35"/>
      <c r="J209" s="57"/>
      <c r="K209" s="74"/>
      <c r="L209" s="57"/>
      <c r="M209" s="73"/>
      <c r="N209" s="67"/>
      <c r="O209" s="67"/>
      <c r="P209" s="67"/>
      <c r="Q209" s="67"/>
      <c r="R209" s="67"/>
      <c r="S209" s="67"/>
      <c r="T209" s="67"/>
      <c r="U209" s="67"/>
      <c r="V209" s="67"/>
      <c r="W209" s="34"/>
      <c r="X209" s="16"/>
      <c r="AE209" s="17"/>
      <c r="AF209" s="35"/>
      <c r="AG209" s="57"/>
    </row>
    <row r="210" ht="14.25">
      <c r="A210" s="21"/>
      <c r="B210" s="81"/>
      <c r="C210" s="81"/>
      <c r="D210" s="77"/>
      <c r="E210" s="78"/>
      <c r="F210" s="79"/>
      <c r="G210" s="77"/>
      <c r="H210" s="79"/>
      <c r="I210" s="70"/>
      <c r="J210" s="48"/>
      <c r="K210" s="70"/>
      <c r="L210" s="48"/>
      <c r="M210" s="73"/>
      <c r="N210" s="67"/>
      <c r="O210" s="67"/>
      <c r="P210" s="67"/>
      <c r="Q210" s="67"/>
      <c r="R210" s="67"/>
      <c r="S210" s="67"/>
      <c r="T210" s="67"/>
      <c r="U210" s="67"/>
      <c r="V210" s="67"/>
      <c r="W210" s="34"/>
      <c r="X210" s="16"/>
      <c r="AE210" s="17"/>
      <c r="AF210" s="70"/>
      <c r="AG210" s="48"/>
    </row>
    <row r="211" ht="14.25">
      <c r="A211" s="21">
        <v>103</v>
      </c>
      <c r="B211" s="80"/>
      <c r="C211" s="80"/>
      <c r="D211" s="67"/>
      <c r="E211" s="67"/>
      <c r="F211" s="33"/>
      <c r="G211" s="67"/>
      <c r="H211" s="33"/>
      <c r="I211" s="35"/>
      <c r="J211" s="57"/>
      <c r="K211" s="74"/>
      <c r="L211" s="57"/>
      <c r="M211" s="73"/>
      <c r="N211" s="67"/>
      <c r="O211" s="67"/>
      <c r="P211" s="67"/>
      <c r="Q211" s="67"/>
      <c r="R211" s="67"/>
      <c r="S211" s="67"/>
      <c r="T211" s="67"/>
      <c r="U211" s="67"/>
      <c r="V211" s="67"/>
      <c r="W211" s="34"/>
      <c r="X211" s="16"/>
      <c r="AE211" s="17"/>
      <c r="AF211" s="35"/>
      <c r="AG211" s="57"/>
    </row>
    <row r="212" ht="14.25">
      <c r="A212" s="21"/>
      <c r="B212" s="81"/>
      <c r="C212" s="81"/>
      <c r="D212" s="77"/>
      <c r="E212" s="78"/>
      <c r="F212" s="79"/>
      <c r="G212" s="77"/>
      <c r="H212" s="79"/>
      <c r="I212" s="70"/>
      <c r="J212" s="48"/>
      <c r="K212" s="70"/>
      <c r="L212" s="48"/>
      <c r="M212" s="73"/>
      <c r="N212" s="67"/>
      <c r="O212" s="67"/>
      <c r="P212" s="67"/>
      <c r="Q212" s="67"/>
      <c r="R212" s="67"/>
      <c r="S212" s="67"/>
      <c r="T212" s="67"/>
      <c r="U212" s="67"/>
      <c r="V212" s="67"/>
      <c r="W212" s="34"/>
      <c r="X212" s="16"/>
      <c r="AE212" s="17"/>
      <c r="AF212" s="70"/>
      <c r="AG212" s="48"/>
    </row>
    <row r="213" ht="14.25">
      <c r="A213" s="21">
        <v>104</v>
      </c>
      <c r="B213" s="80"/>
      <c r="C213" s="80"/>
      <c r="D213" s="67"/>
      <c r="E213" s="67"/>
      <c r="F213" s="33"/>
      <c r="G213" s="67"/>
      <c r="H213" s="33"/>
      <c r="I213" s="35"/>
      <c r="J213" s="57"/>
      <c r="K213" s="74"/>
      <c r="L213" s="57"/>
      <c r="M213" s="73"/>
      <c r="N213" s="67"/>
      <c r="O213" s="67"/>
      <c r="P213" s="67"/>
      <c r="Q213" s="67"/>
      <c r="R213" s="67"/>
      <c r="S213" s="67"/>
      <c r="T213" s="67"/>
      <c r="U213" s="67"/>
      <c r="V213" s="67"/>
      <c r="W213" s="34"/>
      <c r="X213" s="16"/>
      <c r="AE213" s="17"/>
      <c r="AF213" s="35"/>
      <c r="AG213" s="57"/>
    </row>
    <row r="214" ht="14.25">
      <c r="A214" s="21"/>
      <c r="B214" s="81"/>
      <c r="C214" s="81"/>
      <c r="D214" s="77"/>
      <c r="E214" s="78"/>
      <c r="F214" s="79"/>
      <c r="G214" s="77"/>
      <c r="H214" s="79"/>
      <c r="I214" s="70"/>
      <c r="J214" s="48"/>
      <c r="K214" s="70"/>
      <c r="L214" s="48"/>
      <c r="M214" s="73"/>
      <c r="N214" s="67"/>
      <c r="O214" s="67"/>
      <c r="P214" s="67"/>
      <c r="Q214" s="67"/>
      <c r="R214" s="67"/>
      <c r="S214" s="67"/>
      <c r="T214" s="67"/>
      <c r="U214" s="67"/>
      <c r="V214" s="67"/>
      <c r="W214" s="34"/>
      <c r="X214" s="16"/>
      <c r="AE214" s="17"/>
      <c r="AF214" s="70"/>
      <c r="AG214" s="48"/>
    </row>
    <row r="215" ht="14.25">
      <c r="A215" s="21">
        <v>105</v>
      </c>
      <c r="B215" s="80"/>
      <c r="C215" s="80"/>
      <c r="D215" s="67"/>
      <c r="E215" s="67"/>
      <c r="F215" s="33"/>
      <c r="G215" s="67"/>
      <c r="H215" s="33"/>
      <c r="I215" s="35"/>
      <c r="J215" s="57"/>
      <c r="K215" s="74"/>
      <c r="L215" s="57"/>
      <c r="M215" s="73"/>
      <c r="N215" s="67"/>
      <c r="O215" s="67"/>
      <c r="P215" s="67"/>
      <c r="Q215" s="67"/>
      <c r="R215" s="67"/>
      <c r="S215" s="67"/>
      <c r="T215" s="67"/>
      <c r="U215" s="67"/>
      <c r="V215" s="67"/>
      <c r="W215" s="34"/>
      <c r="X215" s="16"/>
      <c r="AE215" s="17"/>
      <c r="AF215" s="35"/>
      <c r="AG215" s="57"/>
    </row>
    <row r="216" ht="14.25">
      <c r="A216" s="21"/>
      <c r="B216" s="81"/>
      <c r="C216" s="81"/>
      <c r="D216" s="77"/>
      <c r="E216" s="78"/>
      <c r="F216" s="79"/>
      <c r="G216" s="77"/>
      <c r="H216" s="79"/>
      <c r="I216" s="70"/>
      <c r="J216" s="48"/>
      <c r="K216" s="70"/>
      <c r="L216" s="48"/>
      <c r="M216" s="73"/>
      <c r="N216" s="67"/>
      <c r="O216" s="67"/>
      <c r="P216" s="67"/>
      <c r="Q216" s="67"/>
      <c r="R216" s="67"/>
      <c r="S216" s="67"/>
      <c r="T216" s="67"/>
      <c r="U216" s="67"/>
      <c r="V216" s="67"/>
      <c r="W216" s="34"/>
      <c r="X216" s="16"/>
      <c r="AE216" s="17"/>
      <c r="AF216" s="70"/>
      <c r="AG216" s="48"/>
    </row>
    <row r="217" ht="14.25">
      <c r="A217" s="21">
        <v>106</v>
      </c>
      <c r="B217" s="80"/>
      <c r="C217" s="80"/>
      <c r="D217" s="67"/>
      <c r="E217" s="67"/>
      <c r="F217" s="33"/>
      <c r="G217" s="67"/>
      <c r="H217" s="33"/>
      <c r="I217" s="35"/>
      <c r="J217" s="57"/>
      <c r="K217" s="74"/>
      <c r="L217" s="57"/>
      <c r="M217" s="73"/>
      <c r="N217" s="67"/>
      <c r="O217" s="67"/>
      <c r="P217" s="67"/>
      <c r="Q217" s="67"/>
      <c r="R217" s="67"/>
      <c r="S217" s="67"/>
      <c r="T217" s="67"/>
      <c r="U217" s="67"/>
      <c r="V217" s="67"/>
      <c r="W217" s="34"/>
      <c r="X217" s="16"/>
      <c r="AE217" s="17"/>
      <c r="AF217" s="35"/>
      <c r="AG217" s="57"/>
    </row>
    <row r="218" ht="14.25">
      <c r="A218" s="21"/>
      <c r="B218" s="81"/>
      <c r="C218" s="81"/>
      <c r="D218" s="77"/>
      <c r="E218" s="78"/>
      <c r="F218" s="79"/>
      <c r="G218" s="77"/>
      <c r="H218" s="79"/>
      <c r="I218" s="70"/>
      <c r="J218" s="48"/>
      <c r="K218" s="70"/>
      <c r="L218" s="48"/>
      <c r="M218" s="73"/>
      <c r="N218" s="67"/>
      <c r="O218" s="67"/>
      <c r="P218" s="67"/>
      <c r="Q218" s="67"/>
      <c r="R218" s="67"/>
      <c r="S218" s="67"/>
      <c r="T218" s="67"/>
      <c r="U218" s="67"/>
      <c r="V218" s="67"/>
      <c r="W218" s="34"/>
      <c r="X218" s="16"/>
      <c r="AE218" s="17"/>
      <c r="AF218" s="70"/>
      <c r="AG218" s="48"/>
    </row>
    <row r="219" ht="14.25">
      <c r="A219" s="21">
        <v>107</v>
      </c>
      <c r="B219" s="80"/>
      <c r="C219" s="80"/>
      <c r="D219" s="67"/>
      <c r="E219" s="67"/>
      <c r="F219" s="33"/>
      <c r="G219" s="67"/>
      <c r="H219" s="33"/>
      <c r="I219" s="35"/>
      <c r="J219" s="57"/>
      <c r="K219" s="74"/>
      <c r="L219" s="57"/>
      <c r="M219" s="73"/>
      <c r="N219" s="67"/>
      <c r="O219" s="67"/>
      <c r="P219" s="67"/>
      <c r="Q219" s="67"/>
      <c r="R219" s="67"/>
      <c r="S219" s="67"/>
      <c r="T219" s="67"/>
      <c r="U219" s="67"/>
      <c r="V219" s="67"/>
      <c r="W219" s="34"/>
      <c r="X219" s="16"/>
      <c r="AE219" s="17"/>
      <c r="AF219" s="35"/>
      <c r="AG219" s="57"/>
    </row>
    <row r="220" ht="14.25">
      <c r="A220" s="21"/>
      <c r="B220" s="81"/>
      <c r="C220" s="81"/>
      <c r="D220" s="77"/>
      <c r="E220" s="78"/>
      <c r="F220" s="79"/>
      <c r="G220" s="77"/>
      <c r="H220" s="79"/>
      <c r="I220" s="70"/>
      <c r="J220" s="48"/>
      <c r="K220" s="70"/>
      <c r="L220" s="48"/>
      <c r="M220" s="73"/>
      <c r="N220" s="67"/>
      <c r="O220" s="67"/>
      <c r="P220" s="67"/>
      <c r="Q220" s="67"/>
      <c r="R220" s="67"/>
      <c r="S220" s="67"/>
      <c r="T220" s="67"/>
      <c r="U220" s="67"/>
      <c r="V220" s="67"/>
      <c r="W220" s="34"/>
      <c r="X220" s="16"/>
      <c r="AE220" s="17"/>
      <c r="AF220" s="70"/>
      <c r="AG220" s="48"/>
    </row>
    <row r="221" ht="14.25">
      <c r="A221" s="21">
        <v>108</v>
      </c>
      <c r="B221" s="80"/>
      <c r="C221" s="80"/>
      <c r="D221" s="67"/>
      <c r="E221" s="67"/>
      <c r="F221" s="33"/>
      <c r="G221" s="67"/>
      <c r="H221" s="33"/>
      <c r="I221" s="35"/>
      <c r="J221" s="57"/>
      <c r="K221" s="74"/>
      <c r="L221" s="57"/>
      <c r="M221" s="73"/>
      <c r="N221" s="67"/>
      <c r="O221" s="67"/>
      <c r="P221" s="67"/>
      <c r="Q221" s="67"/>
      <c r="R221" s="67"/>
      <c r="S221" s="67"/>
      <c r="T221" s="67"/>
      <c r="U221" s="67"/>
      <c r="V221" s="67"/>
      <c r="W221" s="34"/>
      <c r="X221" s="16"/>
      <c r="AE221" s="17"/>
      <c r="AF221" s="35"/>
      <c r="AG221" s="57"/>
    </row>
    <row r="222" ht="14.25">
      <c r="A222" s="21"/>
      <c r="B222" s="81"/>
      <c r="C222" s="81"/>
      <c r="D222" s="77"/>
      <c r="E222" s="78"/>
      <c r="F222" s="79"/>
      <c r="G222" s="77"/>
      <c r="H222" s="79"/>
      <c r="I222" s="70"/>
      <c r="J222" s="48"/>
      <c r="K222" s="70"/>
      <c r="L222" s="48"/>
      <c r="M222" s="73"/>
      <c r="N222" s="67"/>
      <c r="O222" s="67"/>
      <c r="P222" s="67"/>
      <c r="Q222" s="67"/>
      <c r="R222" s="67"/>
      <c r="S222" s="67"/>
      <c r="T222" s="67"/>
      <c r="U222" s="67"/>
      <c r="V222" s="67"/>
      <c r="W222" s="34"/>
      <c r="X222" s="16"/>
      <c r="AE222" s="17"/>
      <c r="AF222" s="70"/>
      <c r="AG222" s="48"/>
    </row>
    <row r="223" ht="14.25">
      <c r="A223" s="21">
        <v>109</v>
      </c>
      <c r="B223" s="80"/>
      <c r="C223" s="80"/>
      <c r="D223" s="67"/>
      <c r="E223" s="67"/>
      <c r="F223" s="33"/>
      <c r="G223" s="67"/>
      <c r="H223" s="33"/>
      <c r="I223" s="35"/>
      <c r="J223" s="57"/>
      <c r="K223" s="74"/>
      <c r="L223" s="57"/>
      <c r="M223" s="73"/>
      <c r="N223" s="67"/>
      <c r="O223" s="67"/>
      <c r="P223" s="67"/>
      <c r="Q223" s="67"/>
      <c r="R223" s="67"/>
      <c r="S223" s="67"/>
      <c r="T223" s="67"/>
      <c r="U223" s="67"/>
      <c r="V223" s="67"/>
      <c r="W223" s="34"/>
      <c r="X223" s="16"/>
      <c r="AE223" s="17"/>
      <c r="AF223" s="35"/>
      <c r="AG223" s="57"/>
    </row>
    <row r="224" ht="14.25">
      <c r="A224" s="21"/>
      <c r="B224" s="81"/>
      <c r="C224" s="81"/>
      <c r="D224" s="77"/>
      <c r="E224" s="78"/>
      <c r="F224" s="79"/>
      <c r="G224" s="77"/>
      <c r="H224" s="79"/>
      <c r="I224" s="70"/>
      <c r="J224" s="48"/>
      <c r="K224" s="70"/>
      <c r="L224" s="48"/>
      <c r="M224" s="73"/>
      <c r="N224" s="67"/>
      <c r="O224" s="67"/>
      <c r="P224" s="67"/>
      <c r="Q224" s="67"/>
      <c r="R224" s="67"/>
      <c r="S224" s="67"/>
      <c r="T224" s="67"/>
      <c r="U224" s="67"/>
      <c r="V224" s="67"/>
      <c r="W224" s="34"/>
      <c r="X224" s="16"/>
      <c r="AE224" s="17"/>
      <c r="AF224" s="70"/>
      <c r="AG224" s="48"/>
    </row>
    <row r="225" ht="14.25">
      <c r="A225" s="21">
        <v>110</v>
      </c>
      <c r="B225" s="80"/>
      <c r="C225" s="80"/>
      <c r="D225" s="67"/>
      <c r="E225" s="67"/>
      <c r="F225" s="33"/>
      <c r="G225" s="67"/>
      <c r="H225" s="33"/>
      <c r="I225" s="35"/>
      <c r="J225" s="57"/>
      <c r="K225" s="74"/>
      <c r="L225" s="57"/>
      <c r="M225" s="73"/>
      <c r="N225" s="67"/>
      <c r="O225" s="67"/>
      <c r="P225" s="67"/>
      <c r="Q225" s="67"/>
      <c r="R225" s="67"/>
      <c r="S225" s="67"/>
      <c r="T225" s="67"/>
      <c r="U225" s="67"/>
      <c r="V225" s="67"/>
      <c r="W225" s="34"/>
      <c r="X225" s="16"/>
      <c r="AE225" s="17"/>
      <c r="AF225" s="35"/>
      <c r="AG225" s="57"/>
    </row>
    <row r="226" ht="14.25">
      <c r="A226" s="21"/>
      <c r="B226" s="81"/>
      <c r="C226" s="81"/>
      <c r="D226" s="77"/>
      <c r="E226" s="78"/>
      <c r="F226" s="79"/>
      <c r="G226" s="77"/>
      <c r="H226" s="79"/>
      <c r="I226" s="70"/>
      <c r="J226" s="48"/>
      <c r="K226" s="70"/>
      <c r="L226" s="48"/>
      <c r="M226" s="73"/>
      <c r="N226" s="67"/>
      <c r="O226" s="67"/>
      <c r="P226" s="67"/>
      <c r="Q226" s="67"/>
      <c r="R226" s="67"/>
      <c r="S226" s="67"/>
      <c r="T226" s="67"/>
      <c r="U226" s="67"/>
      <c r="V226" s="67"/>
      <c r="W226" s="34"/>
      <c r="X226" s="16"/>
      <c r="AE226" s="17"/>
      <c r="AF226" s="70"/>
      <c r="AG226" s="48"/>
    </row>
    <row r="227" ht="14.25">
      <c r="A227" s="21">
        <v>100</v>
      </c>
      <c r="B227" s="80"/>
      <c r="C227" s="80"/>
      <c r="D227" s="67"/>
      <c r="E227" s="67"/>
      <c r="F227" s="33"/>
      <c r="G227" s="67"/>
      <c r="H227" s="33"/>
      <c r="I227" s="35"/>
      <c r="J227" s="57"/>
      <c r="K227" s="74"/>
      <c r="L227" s="57"/>
      <c r="M227" s="73"/>
      <c r="N227" s="67"/>
      <c r="O227" s="67"/>
      <c r="P227" s="67"/>
      <c r="Q227" s="67"/>
      <c r="R227" s="67"/>
      <c r="S227" s="67"/>
      <c r="T227" s="67"/>
      <c r="U227" s="67"/>
      <c r="V227" s="67"/>
      <c r="W227" s="34"/>
      <c r="X227" s="16"/>
      <c r="AE227" s="17"/>
      <c r="AF227" s="35"/>
      <c r="AG227" s="57"/>
    </row>
    <row r="228" ht="14.25">
      <c r="A228" s="21"/>
      <c r="B228" s="81"/>
      <c r="C228" s="81"/>
      <c r="D228" s="77"/>
      <c r="E228" s="78"/>
      <c r="F228" s="79"/>
      <c r="G228" s="77"/>
      <c r="H228" s="79"/>
      <c r="I228" s="70"/>
      <c r="J228" s="48"/>
      <c r="K228" s="70"/>
      <c r="L228" s="48"/>
      <c r="M228" s="73"/>
      <c r="N228" s="67"/>
      <c r="O228" s="67"/>
      <c r="P228" s="67"/>
      <c r="Q228" s="67"/>
      <c r="R228" s="67"/>
      <c r="S228" s="67"/>
      <c r="T228" s="67"/>
      <c r="U228" s="67"/>
      <c r="V228" s="67"/>
      <c r="W228" s="34"/>
      <c r="X228" s="16"/>
      <c r="AE228" s="17"/>
      <c r="AF228" s="70"/>
      <c r="AG228" s="48"/>
    </row>
    <row r="229" ht="14.25">
      <c r="A229" s="21">
        <v>101</v>
      </c>
      <c r="B229" s="80"/>
      <c r="C229" s="80"/>
      <c r="D229" s="73"/>
      <c r="E229" s="67"/>
      <c r="F229" s="34"/>
      <c r="G229" s="73"/>
      <c r="H229" s="33"/>
      <c r="I229" s="76"/>
      <c r="J229" s="36"/>
      <c r="K229" s="82"/>
      <c r="L229" s="36"/>
      <c r="M229" s="73"/>
      <c r="N229" s="67"/>
      <c r="O229" s="67"/>
      <c r="P229" s="67"/>
      <c r="Q229" s="67"/>
      <c r="R229" s="67"/>
      <c r="S229" s="67"/>
      <c r="T229" s="67"/>
      <c r="U229" s="67"/>
      <c r="V229" s="67"/>
      <c r="W229" s="34"/>
      <c r="X229" s="16"/>
      <c r="AE229" s="17"/>
      <c r="AF229" s="74"/>
      <c r="AG229" s="57"/>
    </row>
    <row r="230" ht="14.25">
      <c r="A230" s="21"/>
      <c r="B230" s="81"/>
      <c r="C230" s="81"/>
      <c r="D230" s="77"/>
      <c r="E230" s="78"/>
      <c r="F230" s="79"/>
      <c r="G230" s="77"/>
      <c r="H230" s="79"/>
      <c r="I230" s="70"/>
      <c r="J230" s="48"/>
      <c r="K230" s="70"/>
      <c r="L230" s="48"/>
      <c r="M230" s="73"/>
      <c r="N230" s="67"/>
      <c r="O230" s="67"/>
      <c r="P230" s="67"/>
      <c r="Q230" s="67"/>
      <c r="R230" s="67"/>
      <c r="S230" s="67"/>
      <c r="T230" s="67"/>
      <c r="U230" s="67"/>
      <c r="V230" s="67"/>
      <c r="W230" s="34"/>
      <c r="X230" s="16"/>
      <c r="AE230" s="17"/>
      <c r="AF230" s="70"/>
      <c r="AG230" s="48"/>
    </row>
    <row r="231" ht="14.25">
      <c r="A231" s="21">
        <v>102</v>
      </c>
      <c r="B231" s="80"/>
      <c r="C231" s="80"/>
      <c r="D231" s="67"/>
      <c r="E231" s="67"/>
      <c r="F231" s="33"/>
      <c r="G231" s="67"/>
      <c r="H231" s="33"/>
      <c r="I231" s="35"/>
      <c r="J231" s="57"/>
      <c r="K231" s="74"/>
      <c r="L231" s="57"/>
      <c r="M231" s="73"/>
      <c r="N231" s="67"/>
      <c r="O231" s="67"/>
      <c r="P231" s="67"/>
      <c r="Q231" s="67"/>
      <c r="R231" s="67"/>
      <c r="S231" s="67"/>
      <c r="T231" s="67"/>
      <c r="U231" s="67"/>
      <c r="V231" s="67"/>
      <c r="W231" s="34"/>
      <c r="X231" s="16"/>
      <c r="AE231" s="17"/>
      <c r="AF231" s="35"/>
      <c r="AG231" s="57"/>
    </row>
    <row r="232" ht="14.25">
      <c r="A232" s="21"/>
      <c r="B232" s="81"/>
      <c r="C232" s="81"/>
      <c r="D232" s="77"/>
      <c r="E232" s="78"/>
      <c r="F232" s="79"/>
      <c r="G232" s="77"/>
      <c r="H232" s="79"/>
      <c r="I232" s="70"/>
      <c r="J232" s="48"/>
      <c r="K232" s="70"/>
      <c r="L232" s="48"/>
      <c r="M232" s="73"/>
      <c r="N232" s="67"/>
      <c r="O232" s="67"/>
      <c r="P232" s="67"/>
      <c r="Q232" s="67"/>
      <c r="R232" s="67"/>
      <c r="S232" s="67"/>
      <c r="T232" s="67"/>
      <c r="U232" s="67"/>
      <c r="V232" s="67"/>
      <c r="W232" s="34"/>
      <c r="X232" s="16"/>
      <c r="AE232" s="17"/>
      <c r="AF232" s="70"/>
      <c r="AG232" s="48"/>
    </row>
    <row r="233" ht="14.25">
      <c r="A233" s="21">
        <v>103</v>
      </c>
      <c r="B233" s="80"/>
      <c r="C233" s="80"/>
      <c r="D233" s="67"/>
      <c r="E233" s="67"/>
      <c r="F233" s="33"/>
      <c r="G233" s="67"/>
      <c r="H233" s="33"/>
      <c r="I233" s="35"/>
      <c r="J233" s="57"/>
      <c r="K233" s="74"/>
      <c r="L233" s="57"/>
      <c r="M233" s="73"/>
      <c r="N233" s="67"/>
      <c r="O233" s="67"/>
      <c r="P233" s="67"/>
      <c r="Q233" s="67"/>
      <c r="R233" s="67"/>
      <c r="S233" s="67"/>
      <c r="T233" s="67"/>
      <c r="U233" s="67"/>
      <c r="V233" s="67"/>
      <c r="W233" s="34"/>
      <c r="X233" s="16"/>
      <c r="AE233" s="17"/>
      <c r="AF233" s="35"/>
      <c r="AG233" s="57"/>
    </row>
    <row r="234" ht="14.25">
      <c r="A234" s="21"/>
      <c r="B234" s="81"/>
      <c r="C234" s="81"/>
      <c r="D234" s="77"/>
      <c r="E234" s="78"/>
      <c r="F234" s="79"/>
      <c r="G234" s="77"/>
      <c r="H234" s="79"/>
      <c r="I234" s="70"/>
      <c r="J234" s="48"/>
      <c r="K234" s="70"/>
      <c r="L234" s="48"/>
      <c r="M234" s="73"/>
      <c r="N234" s="67"/>
      <c r="O234" s="67"/>
      <c r="P234" s="67"/>
      <c r="Q234" s="67"/>
      <c r="R234" s="67"/>
      <c r="S234" s="67"/>
      <c r="T234" s="67"/>
      <c r="U234" s="67"/>
      <c r="V234" s="67"/>
      <c r="W234" s="34"/>
      <c r="X234" s="16"/>
      <c r="AE234" s="17"/>
      <c r="AF234" s="70"/>
      <c r="AG234" s="48"/>
    </row>
    <row r="235" ht="14.25">
      <c r="A235" s="21">
        <v>104</v>
      </c>
      <c r="B235" s="80"/>
      <c r="C235" s="80"/>
      <c r="D235" s="67"/>
      <c r="E235" s="67"/>
      <c r="F235" s="33"/>
      <c r="G235" s="67"/>
      <c r="H235" s="33"/>
      <c r="I235" s="35"/>
      <c r="J235" s="57"/>
      <c r="K235" s="74"/>
      <c r="L235" s="57"/>
      <c r="M235" s="73"/>
      <c r="N235" s="67"/>
      <c r="O235" s="67"/>
      <c r="P235" s="67"/>
      <c r="Q235" s="67"/>
      <c r="R235" s="67"/>
      <c r="S235" s="67"/>
      <c r="T235" s="67"/>
      <c r="U235" s="67"/>
      <c r="V235" s="67"/>
      <c r="W235" s="34"/>
      <c r="X235" s="16"/>
      <c r="AE235" s="17"/>
      <c r="AF235" s="35"/>
      <c r="AG235" s="57"/>
    </row>
    <row r="236" ht="14.25">
      <c r="A236" s="21"/>
      <c r="B236" s="81"/>
      <c r="C236" s="81"/>
      <c r="D236" s="77"/>
      <c r="E236" s="78"/>
      <c r="F236" s="79"/>
      <c r="G236" s="77"/>
      <c r="H236" s="79"/>
      <c r="I236" s="70"/>
      <c r="J236" s="48"/>
      <c r="K236" s="70"/>
      <c r="L236" s="48"/>
      <c r="M236" s="73"/>
      <c r="N236" s="67"/>
      <c r="O236" s="67"/>
      <c r="P236" s="67"/>
      <c r="Q236" s="67"/>
      <c r="R236" s="67"/>
      <c r="S236" s="67"/>
      <c r="T236" s="67"/>
      <c r="U236" s="67"/>
      <c r="V236" s="67"/>
      <c r="W236" s="34"/>
      <c r="X236" s="16"/>
      <c r="AE236" s="17"/>
      <c r="AF236" s="70"/>
      <c r="AG236" s="48"/>
    </row>
    <row r="237" ht="14.25">
      <c r="A237" s="21">
        <v>105</v>
      </c>
      <c r="B237" s="80"/>
      <c r="C237" s="80"/>
      <c r="D237" s="67"/>
      <c r="E237" s="67"/>
      <c r="F237" s="33"/>
      <c r="G237" s="67"/>
      <c r="H237" s="33"/>
      <c r="I237" s="35"/>
      <c r="J237" s="57"/>
      <c r="K237" s="74"/>
      <c r="L237" s="57"/>
      <c r="M237" s="73"/>
      <c r="N237" s="67"/>
      <c r="O237" s="67"/>
      <c r="P237" s="67"/>
      <c r="Q237" s="67"/>
      <c r="R237" s="67"/>
      <c r="S237" s="67"/>
      <c r="T237" s="67"/>
      <c r="U237" s="67"/>
      <c r="V237" s="67"/>
      <c r="W237" s="34"/>
      <c r="X237" s="16"/>
      <c r="AE237" s="17"/>
      <c r="AF237" s="35"/>
      <c r="AG237" s="57"/>
    </row>
    <row r="238" ht="14.25">
      <c r="A238" s="21"/>
      <c r="B238" s="81"/>
      <c r="C238" s="81"/>
      <c r="D238" s="77"/>
      <c r="E238" s="78"/>
      <c r="F238" s="79"/>
      <c r="G238" s="77"/>
      <c r="H238" s="79"/>
      <c r="I238" s="70"/>
      <c r="J238" s="48"/>
      <c r="K238" s="70"/>
      <c r="L238" s="48"/>
      <c r="M238" s="73"/>
      <c r="N238" s="67"/>
      <c r="O238" s="67"/>
      <c r="P238" s="67"/>
      <c r="Q238" s="67"/>
      <c r="R238" s="67"/>
      <c r="S238" s="67"/>
      <c r="T238" s="67"/>
      <c r="U238" s="67"/>
      <c r="V238" s="67"/>
      <c r="W238" s="34"/>
      <c r="X238" s="16"/>
      <c r="AE238" s="17"/>
      <c r="AF238" s="70"/>
      <c r="AG238" s="48"/>
    </row>
    <row r="239" ht="14.25">
      <c r="A239" s="21">
        <v>106</v>
      </c>
      <c r="B239" s="80"/>
      <c r="C239" s="80"/>
      <c r="D239" s="67"/>
      <c r="E239" s="67"/>
      <c r="F239" s="33"/>
      <c r="G239" s="67"/>
      <c r="H239" s="33"/>
      <c r="I239" s="35"/>
      <c r="J239" s="57"/>
      <c r="K239" s="74"/>
      <c r="L239" s="57"/>
      <c r="M239" s="73"/>
      <c r="N239" s="67"/>
      <c r="O239" s="67"/>
      <c r="P239" s="67"/>
      <c r="Q239" s="67"/>
      <c r="R239" s="67"/>
      <c r="S239" s="67"/>
      <c r="T239" s="67"/>
      <c r="U239" s="67"/>
      <c r="V239" s="67"/>
      <c r="W239" s="34"/>
      <c r="X239" s="16"/>
      <c r="AE239" s="17"/>
      <c r="AF239" s="35"/>
      <c r="AG239" s="57"/>
    </row>
    <row r="240" ht="14.25">
      <c r="A240" s="21"/>
      <c r="B240" s="81"/>
      <c r="C240" s="81"/>
      <c r="D240" s="77"/>
      <c r="E240" s="78"/>
      <c r="F240" s="79"/>
      <c r="G240" s="77"/>
      <c r="H240" s="79"/>
      <c r="I240" s="70"/>
      <c r="J240" s="48"/>
      <c r="K240" s="70"/>
      <c r="L240" s="48"/>
      <c r="M240" s="73"/>
      <c r="N240" s="67"/>
      <c r="O240" s="67"/>
      <c r="P240" s="67"/>
      <c r="Q240" s="67"/>
      <c r="R240" s="67"/>
      <c r="S240" s="67"/>
      <c r="T240" s="67"/>
      <c r="U240" s="67"/>
      <c r="V240" s="67"/>
      <c r="W240" s="34"/>
      <c r="X240" s="16"/>
      <c r="AE240" s="17"/>
      <c r="AF240" s="70"/>
      <c r="AG240" s="48"/>
    </row>
    <row r="241" ht="14.25">
      <c r="A241" s="21">
        <v>107</v>
      </c>
      <c r="B241" s="80"/>
      <c r="C241" s="80"/>
      <c r="D241" s="67"/>
      <c r="E241" s="67"/>
      <c r="F241" s="33"/>
      <c r="G241" s="67"/>
      <c r="H241" s="33"/>
      <c r="I241" s="35"/>
      <c r="J241" s="57"/>
      <c r="K241" s="74"/>
      <c r="L241" s="57"/>
      <c r="M241" s="73"/>
      <c r="N241" s="67"/>
      <c r="O241" s="67"/>
      <c r="P241" s="67"/>
      <c r="Q241" s="67"/>
      <c r="R241" s="67"/>
      <c r="S241" s="67"/>
      <c r="T241" s="67"/>
      <c r="U241" s="67"/>
      <c r="V241" s="67"/>
      <c r="W241" s="34"/>
      <c r="X241" s="16"/>
      <c r="AE241" s="17"/>
      <c r="AF241" s="35"/>
      <c r="AG241" s="57"/>
    </row>
    <row r="242" ht="14.25">
      <c r="A242" s="21"/>
      <c r="B242" s="81"/>
      <c r="C242" s="81"/>
      <c r="D242" s="77"/>
      <c r="E242" s="78"/>
      <c r="F242" s="79"/>
      <c r="G242" s="77"/>
      <c r="H242" s="79"/>
      <c r="I242" s="70"/>
      <c r="J242" s="48"/>
      <c r="K242" s="70"/>
      <c r="L242" s="48"/>
      <c r="M242" s="73"/>
      <c r="N242" s="67"/>
      <c r="O242" s="67"/>
      <c r="P242" s="67"/>
      <c r="Q242" s="67"/>
      <c r="R242" s="67"/>
      <c r="S242" s="67"/>
      <c r="T242" s="67"/>
      <c r="U242" s="67"/>
      <c r="V242" s="67"/>
      <c r="W242" s="34"/>
      <c r="X242" s="16"/>
      <c r="AE242" s="17"/>
      <c r="AF242" s="70"/>
      <c r="AG242" s="48"/>
    </row>
    <row r="243" ht="14.25">
      <c r="A243" s="21">
        <v>108</v>
      </c>
      <c r="B243" s="80"/>
      <c r="C243" s="80"/>
      <c r="D243" s="67"/>
      <c r="E243" s="67"/>
      <c r="F243" s="33"/>
      <c r="G243" s="67"/>
      <c r="H243" s="33"/>
      <c r="I243" s="35"/>
      <c r="J243" s="57"/>
      <c r="K243" s="74"/>
      <c r="L243" s="57"/>
      <c r="M243" s="73"/>
      <c r="N243" s="67"/>
      <c r="O243" s="67"/>
      <c r="P243" s="67"/>
      <c r="Q243" s="67"/>
      <c r="R243" s="67"/>
      <c r="S243" s="67"/>
      <c r="T243" s="67"/>
      <c r="U243" s="67"/>
      <c r="V243" s="67"/>
      <c r="W243" s="34"/>
      <c r="X243" s="16"/>
      <c r="AE243" s="17"/>
      <c r="AF243" s="35"/>
      <c r="AG243" s="57"/>
    </row>
    <row r="244" ht="14.25">
      <c r="A244" s="21"/>
      <c r="B244" s="81"/>
      <c r="C244" s="81"/>
      <c r="D244" s="77"/>
      <c r="E244" s="78"/>
      <c r="F244" s="79"/>
      <c r="G244" s="77"/>
      <c r="H244" s="79"/>
      <c r="I244" s="70"/>
      <c r="J244" s="48"/>
      <c r="K244" s="70"/>
      <c r="L244" s="48"/>
      <c r="M244" s="73"/>
      <c r="N244" s="67"/>
      <c r="O244" s="67"/>
      <c r="P244" s="67"/>
      <c r="Q244" s="67"/>
      <c r="R244" s="67"/>
      <c r="S244" s="67"/>
      <c r="T244" s="67"/>
      <c r="U244" s="67"/>
      <c r="V244" s="67"/>
      <c r="W244" s="34"/>
      <c r="X244" s="16"/>
      <c r="AE244" s="17"/>
      <c r="AF244" s="70"/>
      <c r="AG244" s="48"/>
    </row>
    <row r="245" ht="14.25">
      <c r="A245" s="21">
        <v>109</v>
      </c>
      <c r="B245" s="80"/>
      <c r="C245" s="80"/>
      <c r="D245" s="67"/>
      <c r="E245" s="67"/>
      <c r="F245" s="33"/>
      <c r="G245" s="67"/>
      <c r="H245" s="33"/>
      <c r="I245" s="35"/>
      <c r="J245" s="57"/>
      <c r="K245" s="74"/>
      <c r="L245" s="57"/>
      <c r="M245" s="73"/>
      <c r="N245" s="67"/>
      <c r="O245" s="67"/>
      <c r="P245" s="67"/>
      <c r="Q245" s="67"/>
      <c r="R245" s="67"/>
      <c r="S245" s="67"/>
      <c r="T245" s="67"/>
      <c r="U245" s="67"/>
      <c r="V245" s="67"/>
      <c r="W245" s="34"/>
      <c r="X245" s="16"/>
      <c r="AE245" s="17"/>
      <c r="AF245" s="35"/>
      <c r="AG245" s="57"/>
    </row>
    <row r="246" ht="14.25">
      <c r="A246" s="21"/>
      <c r="B246" s="81"/>
      <c r="C246" s="81"/>
      <c r="D246" s="77"/>
      <c r="E246" s="78"/>
      <c r="F246" s="79"/>
      <c r="G246" s="77"/>
      <c r="H246" s="79"/>
      <c r="I246" s="70"/>
      <c r="J246" s="48"/>
      <c r="K246" s="70"/>
      <c r="L246" s="48"/>
      <c r="M246" s="73"/>
      <c r="N246" s="67"/>
      <c r="O246" s="67"/>
      <c r="P246" s="67"/>
      <c r="Q246" s="67"/>
      <c r="R246" s="67"/>
      <c r="S246" s="67"/>
      <c r="T246" s="67"/>
      <c r="U246" s="67"/>
      <c r="V246" s="67"/>
      <c r="W246" s="34"/>
      <c r="X246" s="16"/>
      <c r="AE246" s="17"/>
      <c r="AF246" s="70"/>
      <c r="AG246" s="48"/>
    </row>
    <row r="247" ht="14.25">
      <c r="A247" s="21">
        <v>110</v>
      </c>
      <c r="B247" s="80"/>
      <c r="C247" s="80"/>
      <c r="D247" s="67"/>
      <c r="E247" s="67"/>
      <c r="F247" s="33"/>
      <c r="G247" s="67"/>
      <c r="H247" s="33"/>
      <c r="I247" s="35"/>
      <c r="J247" s="57"/>
      <c r="K247" s="74"/>
      <c r="L247" s="57"/>
      <c r="M247" s="73"/>
      <c r="N247" s="67"/>
      <c r="O247" s="67"/>
      <c r="P247" s="67"/>
      <c r="Q247" s="67"/>
      <c r="R247" s="67"/>
      <c r="S247" s="67"/>
      <c r="T247" s="67"/>
      <c r="U247" s="67"/>
      <c r="V247" s="67"/>
      <c r="W247" s="34"/>
      <c r="X247" s="16"/>
      <c r="AE247" s="17"/>
      <c r="AF247" s="35"/>
      <c r="AG247" s="57"/>
    </row>
    <row r="248" ht="14.25">
      <c r="A248" s="21"/>
      <c r="B248" s="81"/>
      <c r="C248" s="81"/>
      <c r="D248" s="77"/>
      <c r="E248" s="78"/>
      <c r="F248" s="79"/>
      <c r="G248" s="77"/>
      <c r="H248" s="79"/>
      <c r="I248" s="70"/>
      <c r="J248" s="48"/>
      <c r="K248" s="70"/>
      <c r="L248" s="48"/>
      <c r="M248" s="73"/>
      <c r="N248" s="67"/>
      <c r="O248" s="67"/>
      <c r="P248" s="67"/>
      <c r="Q248" s="67"/>
      <c r="R248" s="67"/>
      <c r="S248" s="67"/>
      <c r="T248" s="67"/>
      <c r="U248" s="67"/>
      <c r="V248" s="67"/>
      <c r="W248" s="34"/>
      <c r="X248" s="16"/>
      <c r="AE248" s="17"/>
      <c r="AF248" s="70"/>
      <c r="AG248" s="48"/>
    </row>
    <row r="249" ht="14.25">
      <c r="A249" s="21">
        <v>111</v>
      </c>
      <c r="B249" s="80"/>
      <c r="C249" s="80"/>
      <c r="D249" s="67"/>
      <c r="E249" s="67"/>
      <c r="F249" s="33"/>
      <c r="G249" s="67"/>
      <c r="H249" s="33"/>
      <c r="I249" s="35"/>
      <c r="J249" s="57"/>
      <c r="K249" s="74"/>
      <c r="L249" s="57"/>
      <c r="M249" s="73"/>
      <c r="N249" s="67"/>
      <c r="O249" s="67"/>
      <c r="P249" s="67"/>
      <c r="Q249" s="67"/>
      <c r="R249" s="67"/>
      <c r="S249" s="67"/>
      <c r="T249" s="67"/>
      <c r="U249" s="67"/>
      <c r="V249" s="67"/>
      <c r="W249" s="34"/>
      <c r="X249" s="16"/>
      <c r="AE249" s="17"/>
      <c r="AF249" s="35"/>
      <c r="AG249" s="57"/>
    </row>
    <row r="250" ht="14.25">
      <c r="A250" s="21"/>
      <c r="B250" s="81"/>
      <c r="C250" s="81"/>
      <c r="D250" s="77"/>
      <c r="E250" s="78"/>
      <c r="F250" s="79"/>
      <c r="G250" s="77"/>
      <c r="H250" s="79"/>
      <c r="I250" s="70"/>
      <c r="J250" s="48"/>
      <c r="K250" s="70"/>
      <c r="L250" s="48"/>
      <c r="M250" s="73"/>
      <c r="N250" s="67"/>
      <c r="O250" s="67"/>
      <c r="P250" s="67"/>
      <c r="Q250" s="67"/>
      <c r="R250" s="67"/>
      <c r="S250" s="67"/>
      <c r="T250" s="67"/>
      <c r="U250" s="67"/>
      <c r="V250" s="67"/>
      <c r="W250" s="34"/>
      <c r="X250" s="16"/>
      <c r="AE250" s="17"/>
      <c r="AF250" s="70"/>
      <c r="AG250" s="48"/>
    </row>
    <row r="251" ht="14.25">
      <c r="A251" s="21">
        <v>112</v>
      </c>
      <c r="B251" s="80"/>
      <c r="C251" s="80"/>
      <c r="D251" s="67"/>
      <c r="E251" s="67"/>
      <c r="F251" s="33"/>
      <c r="G251" s="67"/>
      <c r="H251" s="33"/>
      <c r="I251" s="35"/>
      <c r="J251" s="57"/>
      <c r="K251" s="74"/>
      <c r="L251" s="57"/>
      <c r="M251" s="73"/>
      <c r="N251" s="67"/>
      <c r="O251" s="67"/>
      <c r="P251" s="67"/>
      <c r="Q251" s="67"/>
      <c r="R251" s="67"/>
      <c r="S251" s="67"/>
      <c r="T251" s="67"/>
      <c r="U251" s="67"/>
      <c r="V251" s="67"/>
      <c r="W251" s="34"/>
      <c r="X251" s="16"/>
      <c r="AE251" s="17"/>
      <c r="AF251" s="35"/>
      <c r="AG251" s="57"/>
    </row>
    <row r="252" ht="14.25">
      <c r="A252" s="21"/>
      <c r="B252" s="81"/>
      <c r="C252" s="81"/>
      <c r="D252" s="77"/>
      <c r="E252" s="78"/>
      <c r="F252" s="79"/>
      <c r="G252" s="77"/>
      <c r="H252" s="79"/>
      <c r="I252" s="70"/>
      <c r="J252" s="48"/>
      <c r="K252" s="70"/>
      <c r="L252" s="48"/>
      <c r="M252" s="73"/>
      <c r="N252" s="67"/>
      <c r="O252" s="67"/>
      <c r="P252" s="67"/>
      <c r="Q252" s="67"/>
      <c r="R252" s="67"/>
      <c r="S252" s="67"/>
      <c r="T252" s="67"/>
      <c r="U252" s="67"/>
      <c r="V252" s="67"/>
      <c r="W252" s="34"/>
      <c r="X252" s="16"/>
      <c r="AE252" s="17"/>
      <c r="AF252" s="70"/>
      <c r="AG252" s="48"/>
    </row>
    <row r="253" ht="14.25">
      <c r="A253" s="21">
        <v>113</v>
      </c>
      <c r="B253" s="80"/>
      <c r="C253" s="80"/>
      <c r="D253" s="67"/>
      <c r="E253" s="67"/>
      <c r="F253" s="33"/>
      <c r="G253" s="67"/>
      <c r="H253" s="33"/>
      <c r="I253" s="35"/>
      <c r="J253" s="57"/>
      <c r="K253" s="74"/>
      <c r="L253" s="57"/>
      <c r="M253" s="73"/>
      <c r="N253" s="67"/>
      <c r="O253" s="67"/>
      <c r="P253" s="67"/>
      <c r="Q253" s="67"/>
      <c r="R253" s="67"/>
      <c r="S253" s="67"/>
      <c r="T253" s="67"/>
      <c r="U253" s="67"/>
      <c r="V253" s="67"/>
      <c r="W253" s="34"/>
      <c r="X253" s="16"/>
      <c r="AE253" s="17"/>
      <c r="AF253" s="35"/>
      <c r="AG253" s="57"/>
    </row>
    <row r="254" ht="14.25">
      <c r="A254" s="21"/>
      <c r="B254" s="81"/>
      <c r="C254" s="81"/>
      <c r="D254" s="77"/>
      <c r="E254" s="78"/>
      <c r="F254" s="79"/>
      <c r="G254" s="77"/>
      <c r="H254" s="79"/>
      <c r="I254" s="70"/>
      <c r="J254" s="48"/>
      <c r="K254" s="70"/>
      <c r="L254" s="48"/>
      <c r="M254" s="73"/>
      <c r="N254" s="67"/>
      <c r="O254" s="67"/>
      <c r="P254" s="67"/>
      <c r="Q254" s="67"/>
      <c r="R254" s="67"/>
      <c r="S254" s="67"/>
      <c r="T254" s="67"/>
      <c r="U254" s="67"/>
      <c r="V254" s="67"/>
      <c r="W254" s="34"/>
      <c r="X254" s="16"/>
      <c r="AE254" s="17"/>
      <c r="AF254" s="70"/>
      <c r="AG254" s="48"/>
    </row>
    <row r="255" ht="14.25">
      <c r="A255" s="21">
        <v>114</v>
      </c>
      <c r="B255" s="80"/>
      <c r="C255" s="80"/>
      <c r="D255" s="67"/>
      <c r="E255" s="67"/>
      <c r="F255" s="33"/>
      <c r="G255" s="67"/>
      <c r="H255" s="33"/>
      <c r="I255" s="35"/>
      <c r="J255" s="57"/>
      <c r="K255" s="74"/>
      <c r="L255" s="57"/>
      <c r="M255" s="73"/>
      <c r="N255" s="67"/>
      <c r="O255" s="67"/>
      <c r="P255" s="67"/>
      <c r="Q255" s="67"/>
      <c r="R255" s="67"/>
      <c r="S255" s="67"/>
      <c r="T255" s="67"/>
      <c r="U255" s="67"/>
      <c r="V255" s="67"/>
      <c r="W255" s="34"/>
      <c r="X255" s="16"/>
      <c r="AE255" s="17"/>
      <c r="AF255" s="35"/>
      <c r="AG255" s="57"/>
    </row>
    <row r="256" ht="14.25">
      <c r="A256" s="21"/>
      <c r="B256" s="81"/>
      <c r="C256" s="81"/>
      <c r="D256" s="77"/>
      <c r="E256" s="78"/>
      <c r="F256" s="79"/>
      <c r="G256" s="77"/>
      <c r="H256" s="79"/>
      <c r="I256" s="70"/>
      <c r="J256" s="48"/>
      <c r="K256" s="70"/>
      <c r="L256" s="48"/>
      <c r="M256" s="73"/>
      <c r="N256" s="67"/>
      <c r="O256" s="67"/>
      <c r="P256" s="67"/>
      <c r="Q256" s="67"/>
      <c r="R256" s="67"/>
      <c r="S256" s="67"/>
      <c r="T256" s="67"/>
      <c r="U256" s="67"/>
      <c r="V256" s="67"/>
      <c r="W256" s="34"/>
      <c r="X256" s="16"/>
      <c r="AE256" s="17"/>
      <c r="AF256" s="70"/>
      <c r="AG256" s="48"/>
    </row>
    <row r="257" ht="14.25">
      <c r="A257" s="21">
        <v>115</v>
      </c>
      <c r="B257" s="80"/>
      <c r="C257" s="80"/>
      <c r="D257" s="67"/>
      <c r="E257" s="67"/>
      <c r="F257" s="33"/>
      <c r="G257" s="67"/>
      <c r="H257" s="33"/>
      <c r="I257" s="35"/>
      <c r="J257" s="57"/>
      <c r="K257" s="74"/>
      <c r="L257" s="57"/>
      <c r="M257" s="73"/>
      <c r="N257" s="67"/>
      <c r="O257" s="67"/>
      <c r="P257" s="67"/>
      <c r="Q257" s="67"/>
      <c r="R257" s="67"/>
      <c r="S257" s="67"/>
      <c r="T257" s="67"/>
      <c r="U257" s="67"/>
      <c r="V257" s="67"/>
      <c r="W257" s="34"/>
      <c r="X257" s="16"/>
      <c r="AE257" s="17"/>
      <c r="AF257" s="35"/>
      <c r="AG257" s="57"/>
    </row>
    <row r="258" ht="14.25">
      <c r="A258" s="21"/>
      <c r="B258" s="81"/>
      <c r="C258" s="81"/>
      <c r="D258" s="77"/>
      <c r="E258" s="78"/>
      <c r="F258" s="79"/>
      <c r="G258" s="77"/>
      <c r="H258" s="79"/>
      <c r="I258" s="70"/>
      <c r="J258" s="48"/>
      <c r="K258" s="70"/>
      <c r="L258" s="48"/>
      <c r="M258" s="73"/>
      <c r="N258" s="67"/>
      <c r="O258" s="67"/>
      <c r="P258" s="67"/>
      <c r="Q258" s="67"/>
      <c r="R258" s="67"/>
      <c r="S258" s="67"/>
      <c r="T258" s="67"/>
      <c r="U258" s="67"/>
      <c r="V258" s="67"/>
      <c r="W258" s="34"/>
      <c r="X258" s="16"/>
      <c r="AE258" s="17"/>
      <c r="AF258" s="70"/>
      <c r="AG258" s="48"/>
    </row>
    <row r="259" ht="14.25">
      <c r="A259" s="21">
        <v>116</v>
      </c>
      <c r="B259" s="80"/>
      <c r="C259" s="80"/>
      <c r="D259" s="67"/>
      <c r="E259" s="67"/>
      <c r="F259" s="33"/>
      <c r="G259" s="67"/>
      <c r="H259" s="33"/>
      <c r="I259" s="35"/>
      <c r="J259" s="57"/>
      <c r="K259" s="82"/>
      <c r="L259" s="57"/>
      <c r="M259" s="73"/>
      <c r="N259" s="67"/>
      <c r="O259" s="67"/>
      <c r="P259" s="67"/>
      <c r="Q259" s="67"/>
      <c r="R259" s="67"/>
      <c r="S259" s="67"/>
      <c r="T259" s="67"/>
      <c r="U259" s="67"/>
      <c r="V259" s="67"/>
      <c r="W259" s="34"/>
      <c r="X259" s="16"/>
      <c r="AE259" s="17"/>
      <c r="AF259" s="35"/>
      <c r="AG259" s="57"/>
    </row>
    <row r="260" ht="14.25">
      <c r="A260" s="21"/>
      <c r="B260" s="81"/>
      <c r="C260" s="81"/>
      <c r="D260" s="77"/>
      <c r="E260" s="78"/>
      <c r="F260" s="79"/>
      <c r="G260" s="77"/>
      <c r="H260" s="79"/>
      <c r="I260" s="70"/>
      <c r="J260" s="48"/>
      <c r="K260" s="70"/>
      <c r="L260" s="48"/>
      <c r="M260" s="73"/>
      <c r="N260" s="67"/>
      <c r="O260" s="67"/>
      <c r="P260" s="67"/>
      <c r="Q260" s="67"/>
      <c r="R260" s="67"/>
      <c r="S260" s="67"/>
      <c r="T260" s="67"/>
      <c r="U260" s="67"/>
      <c r="V260" s="67"/>
      <c r="W260" s="34"/>
      <c r="X260" s="16"/>
      <c r="AE260" s="17"/>
      <c r="AF260" s="70"/>
      <c r="AG260" s="48"/>
    </row>
    <row r="261" ht="14.25">
      <c r="A261" s="21">
        <v>117</v>
      </c>
      <c r="B261" s="80"/>
      <c r="C261" s="80"/>
      <c r="D261" s="67"/>
      <c r="E261" s="67"/>
      <c r="F261" s="33"/>
      <c r="G261" s="67"/>
      <c r="H261" s="33"/>
      <c r="I261" s="35"/>
      <c r="J261" s="57"/>
      <c r="K261" s="74"/>
      <c r="L261" s="57"/>
      <c r="M261" s="73"/>
      <c r="N261" s="67"/>
      <c r="O261" s="67"/>
      <c r="P261" s="67"/>
      <c r="Q261" s="67"/>
      <c r="R261" s="67"/>
      <c r="S261" s="67"/>
      <c r="T261" s="67"/>
      <c r="U261" s="67"/>
      <c r="V261" s="67"/>
      <c r="W261" s="34"/>
      <c r="X261" s="16"/>
      <c r="AE261" s="17"/>
      <c r="AF261" s="35"/>
      <c r="AG261" s="57"/>
    </row>
    <row r="262" ht="14.25">
      <c r="A262" s="21"/>
      <c r="B262" s="81"/>
      <c r="C262" s="81"/>
      <c r="D262" s="77"/>
      <c r="E262" s="78"/>
      <c r="F262" s="79"/>
      <c r="G262" s="77"/>
      <c r="H262" s="79"/>
      <c r="I262" s="70"/>
      <c r="J262" s="48"/>
      <c r="K262" s="70"/>
      <c r="L262" s="48"/>
      <c r="M262" s="73"/>
      <c r="N262" s="67"/>
      <c r="O262" s="67"/>
      <c r="P262" s="67"/>
      <c r="Q262" s="67"/>
      <c r="R262" s="67"/>
      <c r="S262" s="67"/>
      <c r="T262" s="67"/>
      <c r="U262" s="67"/>
      <c r="V262" s="67"/>
      <c r="W262" s="34"/>
      <c r="X262" s="16"/>
      <c r="AE262" s="17"/>
      <c r="AF262" s="70"/>
      <c r="AG262" s="48"/>
    </row>
    <row r="263" ht="14.25">
      <c r="A263" s="21">
        <v>118</v>
      </c>
      <c r="B263" s="80"/>
      <c r="C263" s="80"/>
      <c r="D263" s="67"/>
      <c r="E263" s="67"/>
      <c r="F263" s="33"/>
      <c r="G263" s="67"/>
      <c r="H263" s="33"/>
      <c r="I263" s="35"/>
      <c r="J263" s="57"/>
      <c r="K263" s="74"/>
      <c r="L263" s="57"/>
      <c r="M263" s="73"/>
      <c r="N263" s="67"/>
      <c r="O263" s="67"/>
      <c r="P263" s="67"/>
      <c r="Q263" s="67"/>
      <c r="R263" s="67"/>
      <c r="S263" s="67"/>
      <c r="T263" s="67"/>
      <c r="U263" s="67"/>
      <c r="V263" s="67"/>
      <c r="W263" s="34"/>
      <c r="X263" s="16"/>
      <c r="AE263" s="17"/>
      <c r="AF263" s="35"/>
      <c r="AG263" s="57"/>
    </row>
    <row r="264" ht="14.25">
      <c r="A264" s="21"/>
      <c r="B264" s="81"/>
      <c r="C264" s="81"/>
      <c r="D264" s="77"/>
      <c r="E264" s="78"/>
      <c r="F264" s="79"/>
      <c r="G264" s="77"/>
      <c r="H264" s="79"/>
      <c r="I264" s="70"/>
      <c r="J264" s="48"/>
      <c r="K264" s="70"/>
      <c r="L264" s="48"/>
      <c r="M264" s="73"/>
      <c r="N264" s="67"/>
      <c r="O264" s="67"/>
      <c r="P264" s="67"/>
      <c r="Q264" s="67"/>
      <c r="R264" s="67"/>
      <c r="S264" s="67"/>
      <c r="T264" s="67"/>
      <c r="U264" s="67"/>
      <c r="V264" s="67"/>
      <c r="W264" s="34"/>
      <c r="X264" s="16"/>
      <c r="AE264" s="17"/>
      <c r="AF264" s="70"/>
      <c r="AG264" s="48"/>
    </row>
    <row r="265" ht="14.25">
      <c r="A265" s="21">
        <v>119</v>
      </c>
      <c r="B265" s="80"/>
      <c r="C265" s="80"/>
      <c r="D265" s="67"/>
      <c r="E265" s="67"/>
      <c r="F265" s="33"/>
      <c r="G265" s="67"/>
      <c r="H265" s="33"/>
      <c r="I265" s="35"/>
      <c r="J265" s="57"/>
      <c r="K265" s="74"/>
      <c r="L265" s="57"/>
      <c r="M265" s="73"/>
      <c r="N265" s="67"/>
      <c r="O265" s="67"/>
      <c r="P265" s="67"/>
      <c r="Q265" s="67"/>
      <c r="R265" s="67"/>
      <c r="S265" s="67"/>
      <c r="T265" s="67"/>
      <c r="U265" s="67"/>
      <c r="V265" s="67"/>
      <c r="W265" s="34"/>
      <c r="X265" s="16"/>
      <c r="AE265" s="17"/>
      <c r="AF265" s="35"/>
      <c r="AG265" s="57"/>
    </row>
    <row r="266" ht="14.25">
      <c r="A266" s="21"/>
      <c r="B266" s="81"/>
      <c r="C266" s="81"/>
      <c r="D266" s="77"/>
      <c r="E266" s="78"/>
      <c r="F266" s="79"/>
      <c r="G266" s="77"/>
      <c r="H266" s="79"/>
      <c r="I266" s="70"/>
      <c r="J266" s="48"/>
      <c r="K266" s="70"/>
      <c r="L266" s="48"/>
      <c r="M266" s="73"/>
      <c r="N266" s="67"/>
      <c r="O266" s="67"/>
      <c r="P266" s="67"/>
      <c r="Q266" s="67"/>
      <c r="R266" s="67"/>
      <c r="S266" s="67"/>
      <c r="T266" s="67"/>
      <c r="U266" s="67"/>
      <c r="V266" s="67"/>
      <c r="W266" s="34"/>
      <c r="X266" s="16"/>
      <c r="AE266" s="17"/>
      <c r="AF266" s="70"/>
      <c r="AG266" s="48"/>
    </row>
    <row r="267" ht="14.25">
      <c r="A267" s="21">
        <v>120</v>
      </c>
      <c r="B267" s="80"/>
      <c r="C267" s="80"/>
      <c r="D267" s="67"/>
      <c r="E267" s="67"/>
      <c r="F267" s="33"/>
      <c r="G267" s="67"/>
      <c r="H267" s="33"/>
      <c r="I267" s="35"/>
      <c r="J267" s="57"/>
      <c r="K267" s="74"/>
      <c r="L267" s="57"/>
      <c r="M267" s="73"/>
      <c r="N267" s="67"/>
      <c r="O267" s="67"/>
      <c r="P267" s="67"/>
      <c r="Q267" s="67"/>
      <c r="R267" s="67"/>
      <c r="S267" s="67"/>
      <c r="T267" s="67"/>
      <c r="U267" s="67"/>
      <c r="V267" s="67"/>
      <c r="W267" s="34"/>
      <c r="X267" s="16"/>
      <c r="AE267" s="17"/>
      <c r="AF267" s="35"/>
      <c r="AG267" s="57"/>
    </row>
    <row r="268" ht="14.25">
      <c r="A268" s="21"/>
      <c r="B268" s="81"/>
      <c r="C268" s="81"/>
      <c r="D268" s="77"/>
      <c r="E268" s="78"/>
      <c r="F268" s="79"/>
      <c r="G268" s="77"/>
      <c r="H268" s="79"/>
      <c r="I268" s="70"/>
      <c r="J268" s="48"/>
      <c r="K268" s="70"/>
      <c r="L268" s="48"/>
      <c r="M268" s="73"/>
      <c r="N268" s="67"/>
      <c r="O268" s="67"/>
      <c r="P268" s="67"/>
      <c r="Q268" s="67"/>
      <c r="R268" s="67"/>
      <c r="S268" s="67"/>
      <c r="T268" s="67"/>
      <c r="U268" s="67"/>
      <c r="V268" s="67"/>
      <c r="W268" s="34"/>
      <c r="X268" s="16"/>
      <c r="AE268" s="17"/>
      <c r="AF268" s="70"/>
      <c r="AG268" s="48"/>
    </row>
    <row r="269" ht="14.25">
      <c r="A269" s="21">
        <v>121</v>
      </c>
      <c r="B269" s="80"/>
      <c r="C269" s="80"/>
      <c r="D269" s="67"/>
      <c r="E269" s="67"/>
      <c r="F269" s="33"/>
      <c r="G269" s="67"/>
      <c r="H269" s="33"/>
      <c r="I269" s="35"/>
      <c r="J269" s="57"/>
      <c r="K269" s="74"/>
      <c r="L269" s="57"/>
      <c r="M269" s="73"/>
      <c r="N269" s="67"/>
      <c r="O269" s="67"/>
      <c r="P269" s="67"/>
      <c r="Q269" s="67"/>
      <c r="R269" s="67"/>
      <c r="S269" s="67"/>
      <c r="T269" s="67"/>
      <c r="U269" s="67"/>
      <c r="V269" s="67"/>
      <c r="W269" s="34"/>
      <c r="X269" s="16"/>
      <c r="AE269" s="17"/>
      <c r="AF269" s="35"/>
      <c r="AG269" s="57"/>
    </row>
    <row r="270" ht="14.25">
      <c r="A270" s="21"/>
      <c r="B270" s="81"/>
      <c r="C270" s="81"/>
      <c r="D270" s="77"/>
      <c r="E270" s="78"/>
      <c r="F270" s="79"/>
      <c r="G270" s="77"/>
      <c r="H270" s="79"/>
      <c r="I270" s="70"/>
      <c r="J270" s="48"/>
      <c r="K270" s="70"/>
      <c r="L270" s="48"/>
      <c r="M270" s="73"/>
      <c r="N270" s="67"/>
      <c r="O270" s="67"/>
      <c r="P270" s="67"/>
      <c r="Q270" s="67"/>
      <c r="R270" s="67"/>
      <c r="S270" s="67"/>
      <c r="T270" s="67"/>
      <c r="U270" s="67"/>
      <c r="V270" s="67"/>
      <c r="W270" s="34"/>
      <c r="X270" s="16"/>
      <c r="AE270" s="17"/>
      <c r="AF270" s="70"/>
      <c r="AG270" s="48"/>
    </row>
    <row r="271" ht="14.25">
      <c r="A271" s="21">
        <v>122</v>
      </c>
      <c r="B271" s="80"/>
      <c r="C271" s="80"/>
      <c r="D271" s="67"/>
      <c r="E271" s="67"/>
      <c r="F271" s="33"/>
      <c r="G271" s="67"/>
      <c r="H271" s="33"/>
      <c r="I271" s="35"/>
      <c r="J271" s="57"/>
      <c r="K271" s="74"/>
      <c r="L271" s="57"/>
      <c r="M271" s="73"/>
      <c r="N271" s="67"/>
      <c r="O271" s="67"/>
      <c r="P271" s="67"/>
      <c r="Q271" s="67"/>
      <c r="R271" s="67"/>
      <c r="S271" s="67"/>
      <c r="T271" s="67"/>
      <c r="U271" s="67"/>
      <c r="V271" s="67"/>
      <c r="W271" s="34"/>
      <c r="X271" s="16"/>
      <c r="AE271" s="17"/>
      <c r="AF271" s="35"/>
      <c r="AG271" s="57"/>
    </row>
    <row r="272" ht="14.25">
      <c r="A272" s="21"/>
      <c r="B272" s="81"/>
      <c r="C272" s="81"/>
      <c r="D272" s="77"/>
      <c r="E272" s="78"/>
      <c r="F272" s="79"/>
      <c r="G272" s="77"/>
      <c r="H272" s="79"/>
      <c r="I272" s="70"/>
      <c r="J272" s="48"/>
      <c r="K272" s="70"/>
      <c r="L272" s="48"/>
      <c r="M272" s="73"/>
      <c r="N272" s="67"/>
      <c r="O272" s="67"/>
      <c r="P272" s="67"/>
      <c r="Q272" s="67"/>
      <c r="R272" s="67"/>
      <c r="S272" s="67"/>
      <c r="T272" s="67"/>
      <c r="U272" s="67"/>
      <c r="V272" s="67"/>
      <c r="W272" s="34"/>
      <c r="X272" s="16"/>
      <c r="AE272" s="17"/>
      <c r="AF272" s="70"/>
      <c r="AG272" s="48"/>
    </row>
    <row r="273" ht="14.25">
      <c r="A273" s="21">
        <v>123</v>
      </c>
      <c r="B273" s="80"/>
      <c r="C273" s="80"/>
      <c r="D273" s="67"/>
      <c r="E273" s="67"/>
      <c r="F273" s="33"/>
      <c r="G273" s="67"/>
      <c r="H273" s="33"/>
      <c r="I273" s="35"/>
      <c r="J273" s="57"/>
      <c r="K273" s="74"/>
      <c r="L273" s="57"/>
      <c r="M273" s="73"/>
      <c r="N273" s="67"/>
      <c r="O273" s="67"/>
      <c r="P273" s="67"/>
      <c r="Q273" s="67"/>
      <c r="R273" s="67"/>
      <c r="S273" s="67"/>
      <c r="T273" s="67"/>
      <c r="U273" s="67"/>
      <c r="V273" s="67"/>
      <c r="W273" s="34"/>
      <c r="X273" s="16"/>
      <c r="AE273" s="17"/>
      <c r="AF273" s="35"/>
      <c r="AG273" s="57"/>
    </row>
    <row r="274" ht="14.25">
      <c r="A274" s="21"/>
      <c r="B274" s="81"/>
      <c r="C274" s="81"/>
      <c r="D274" s="77"/>
      <c r="E274" s="78"/>
      <c r="F274" s="79"/>
      <c r="G274" s="77"/>
      <c r="H274" s="79"/>
      <c r="I274" s="70"/>
      <c r="J274" s="48"/>
      <c r="K274" s="70"/>
      <c r="L274" s="48"/>
      <c r="M274" s="73"/>
      <c r="N274" s="67"/>
      <c r="O274" s="67"/>
      <c r="P274" s="67"/>
      <c r="Q274" s="67"/>
      <c r="R274" s="67"/>
      <c r="S274" s="67"/>
      <c r="T274" s="67"/>
      <c r="U274" s="67"/>
      <c r="V274" s="67"/>
      <c r="W274" s="34"/>
      <c r="X274" s="16"/>
      <c r="AE274" s="17"/>
      <c r="AF274" s="70"/>
      <c r="AG274" s="48"/>
    </row>
    <row r="275" ht="14.25">
      <c r="A275" s="21">
        <v>124</v>
      </c>
      <c r="B275" s="80"/>
      <c r="C275" s="80"/>
      <c r="D275" s="73"/>
      <c r="E275" s="67"/>
      <c r="F275" s="33"/>
      <c r="G275" s="73"/>
      <c r="H275" s="33"/>
      <c r="I275" s="76"/>
      <c r="J275" s="57"/>
      <c r="K275" s="82"/>
      <c r="L275" s="57"/>
      <c r="M275" s="73"/>
      <c r="N275" s="67"/>
      <c r="O275" s="67"/>
      <c r="P275" s="67"/>
      <c r="Q275" s="67"/>
      <c r="R275" s="67"/>
      <c r="S275" s="67"/>
      <c r="T275" s="67"/>
      <c r="U275" s="67"/>
      <c r="V275" s="67"/>
      <c r="W275" s="34"/>
      <c r="X275" s="16"/>
      <c r="AE275" s="17"/>
      <c r="AF275" s="74"/>
      <c r="AG275" s="57"/>
    </row>
    <row r="276" ht="14.25">
      <c r="A276" s="21"/>
      <c r="B276" s="81"/>
      <c r="C276" s="81"/>
      <c r="D276" s="77"/>
      <c r="E276" s="78"/>
      <c r="F276" s="79"/>
      <c r="G276" s="77"/>
      <c r="H276" s="79"/>
      <c r="I276" s="70"/>
      <c r="J276" s="48"/>
      <c r="K276" s="70"/>
      <c r="L276" s="48"/>
      <c r="M276" s="73"/>
      <c r="N276" s="67"/>
      <c r="O276" s="67"/>
      <c r="P276" s="67"/>
      <c r="Q276" s="67"/>
      <c r="R276" s="67"/>
      <c r="S276" s="67"/>
      <c r="T276" s="67"/>
      <c r="U276" s="67"/>
      <c r="V276" s="67"/>
      <c r="W276" s="34"/>
      <c r="X276" s="16"/>
      <c r="AE276" s="17"/>
      <c r="AF276" s="70"/>
      <c r="AG276" s="48"/>
    </row>
    <row r="277" ht="14.25">
      <c r="A277" s="21">
        <v>125</v>
      </c>
      <c r="B277" s="80"/>
      <c r="C277" s="80"/>
      <c r="D277" s="67"/>
      <c r="E277" s="67"/>
      <c r="F277" s="33"/>
      <c r="G277" s="67"/>
      <c r="H277" s="33"/>
      <c r="I277" s="35"/>
      <c r="J277" s="57"/>
      <c r="K277" s="74"/>
      <c r="L277" s="57"/>
      <c r="M277" s="73"/>
      <c r="N277" s="67"/>
      <c r="O277" s="67"/>
      <c r="P277" s="67"/>
      <c r="Q277" s="67"/>
      <c r="R277" s="67"/>
      <c r="S277" s="67"/>
      <c r="T277" s="67"/>
      <c r="U277" s="67"/>
      <c r="V277" s="67"/>
      <c r="W277" s="34"/>
      <c r="X277" s="16"/>
      <c r="AE277" s="17"/>
      <c r="AF277" s="35"/>
      <c r="AG277" s="57"/>
    </row>
    <row r="278" ht="14.25">
      <c r="A278" s="21"/>
      <c r="B278" s="81"/>
      <c r="C278" s="81"/>
      <c r="D278" s="77"/>
      <c r="E278" s="78"/>
      <c r="F278" s="79"/>
      <c r="G278" s="77"/>
      <c r="H278" s="79"/>
      <c r="I278" s="70"/>
      <c r="J278" s="48"/>
      <c r="K278" s="70"/>
      <c r="L278" s="48"/>
      <c r="M278" s="73"/>
      <c r="N278" s="67"/>
      <c r="O278" s="67"/>
      <c r="P278" s="67"/>
      <c r="Q278" s="67"/>
      <c r="R278" s="67"/>
      <c r="S278" s="67"/>
      <c r="T278" s="67"/>
      <c r="U278" s="67"/>
      <c r="V278" s="67"/>
      <c r="W278" s="34"/>
      <c r="X278" s="16"/>
      <c r="AE278" s="17"/>
      <c r="AF278" s="70"/>
      <c r="AG278" s="48"/>
    </row>
    <row r="279" ht="14.25">
      <c r="A279" s="21">
        <v>126</v>
      </c>
      <c r="B279" s="80"/>
      <c r="C279" s="80"/>
      <c r="D279" s="67"/>
      <c r="E279" s="67"/>
      <c r="F279" s="33"/>
      <c r="G279" s="67"/>
      <c r="H279" s="33"/>
      <c r="I279" s="35"/>
      <c r="J279" s="57"/>
      <c r="K279" s="74"/>
      <c r="L279" s="57"/>
      <c r="M279" s="73"/>
      <c r="N279" s="67"/>
      <c r="O279" s="67"/>
      <c r="P279" s="67"/>
      <c r="Q279" s="67"/>
      <c r="R279" s="67"/>
      <c r="S279" s="67"/>
      <c r="T279" s="67"/>
      <c r="U279" s="67"/>
      <c r="V279" s="67"/>
      <c r="W279" s="34"/>
      <c r="X279" s="16"/>
      <c r="AE279" s="17"/>
      <c r="AF279" s="35"/>
      <c r="AG279" s="57"/>
    </row>
    <row r="280" ht="14.25">
      <c r="A280" s="21"/>
      <c r="B280" s="81"/>
      <c r="C280" s="81"/>
      <c r="D280" s="77"/>
      <c r="E280" s="78"/>
      <c r="F280" s="79"/>
      <c r="G280" s="77"/>
      <c r="H280" s="79"/>
      <c r="I280" s="70"/>
      <c r="J280" s="48"/>
      <c r="K280" s="70"/>
      <c r="L280" s="48"/>
      <c r="M280" s="73"/>
      <c r="N280" s="67"/>
      <c r="O280" s="67"/>
      <c r="P280" s="67"/>
      <c r="Q280" s="67"/>
      <c r="R280" s="67"/>
      <c r="S280" s="67"/>
      <c r="T280" s="67"/>
      <c r="U280" s="67"/>
      <c r="V280" s="67"/>
      <c r="W280" s="34"/>
      <c r="X280" s="16"/>
      <c r="AE280" s="17"/>
      <c r="AF280" s="70"/>
      <c r="AG280" s="48"/>
    </row>
    <row r="281" ht="14.25">
      <c r="A281" s="21">
        <v>127</v>
      </c>
      <c r="B281" s="80"/>
      <c r="C281" s="80"/>
      <c r="D281" s="67"/>
      <c r="E281" s="67"/>
      <c r="F281" s="33"/>
      <c r="G281" s="67"/>
      <c r="H281" s="33"/>
      <c r="I281" s="35"/>
      <c r="J281" s="57"/>
      <c r="K281" s="82"/>
      <c r="L281" s="57"/>
      <c r="M281" s="73"/>
      <c r="N281" s="67"/>
      <c r="O281" s="67"/>
      <c r="P281" s="67"/>
      <c r="Q281" s="67"/>
      <c r="R281" s="67"/>
      <c r="S281" s="67"/>
      <c r="T281" s="67"/>
      <c r="U281" s="67"/>
      <c r="V281" s="67"/>
      <c r="W281" s="34"/>
      <c r="X281" s="16"/>
      <c r="AE281" s="17"/>
      <c r="AF281" s="35"/>
      <c r="AG281" s="57"/>
    </row>
    <row r="282" ht="14.25">
      <c r="A282" s="21"/>
      <c r="B282" s="81"/>
      <c r="C282" s="81"/>
      <c r="D282" s="77"/>
      <c r="E282" s="78"/>
      <c r="F282" s="79"/>
      <c r="G282" s="77"/>
      <c r="H282" s="79"/>
      <c r="I282" s="70"/>
      <c r="J282" s="48"/>
      <c r="K282" s="70"/>
      <c r="L282" s="48"/>
      <c r="M282" s="73"/>
      <c r="N282" s="67"/>
      <c r="O282" s="67"/>
      <c r="P282" s="67"/>
      <c r="Q282" s="67"/>
      <c r="R282" s="67"/>
      <c r="S282" s="67"/>
      <c r="T282" s="67"/>
      <c r="U282" s="67"/>
      <c r="V282" s="67"/>
      <c r="W282" s="34"/>
      <c r="X282" s="16"/>
      <c r="AE282" s="17"/>
      <c r="AF282" s="70"/>
      <c r="AG282" s="48"/>
    </row>
    <row r="283" ht="14.25">
      <c r="A283" s="21">
        <v>128</v>
      </c>
      <c r="B283" s="80"/>
      <c r="C283" s="80"/>
      <c r="D283" s="67"/>
      <c r="E283" s="67"/>
      <c r="F283" s="33"/>
      <c r="G283" s="67"/>
      <c r="H283" s="33"/>
      <c r="I283" s="35"/>
      <c r="J283" s="57"/>
      <c r="K283" s="74"/>
      <c r="L283" s="57"/>
      <c r="M283" s="73"/>
      <c r="N283" s="67"/>
      <c r="O283" s="67"/>
      <c r="P283" s="67"/>
      <c r="Q283" s="67"/>
      <c r="R283" s="67"/>
      <c r="S283" s="67"/>
      <c r="T283" s="67"/>
      <c r="U283" s="67"/>
      <c r="V283" s="67"/>
      <c r="W283" s="34"/>
      <c r="X283" s="16"/>
      <c r="AE283" s="17"/>
      <c r="AF283" s="35"/>
      <c r="AG283" s="57"/>
    </row>
    <row r="284" ht="14.25">
      <c r="A284" s="21"/>
      <c r="B284" s="81"/>
      <c r="C284" s="81"/>
      <c r="D284" s="77"/>
      <c r="E284" s="78"/>
      <c r="F284" s="79"/>
      <c r="G284" s="77"/>
      <c r="H284" s="79"/>
      <c r="I284" s="70"/>
      <c r="J284" s="48"/>
      <c r="K284" s="70"/>
      <c r="L284" s="48"/>
      <c r="M284" s="73"/>
      <c r="N284" s="67"/>
      <c r="O284" s="67"/>
      <c r="P284" s="67"/>
      <c r="Q284" s="67"/>
      <c r="R284" s="67"/>
      <c r="S284" s="67"/>
      <c r="T284" s="67"/>
      <c r="U284" s="67"/>
      <c r="V284" s="67"/>
      <c r="W284" s="34"/>
      <c r="X284" s="16"/>
      <c r="AE284" s="17"/>
      <c r="AF284" s="70"/>
      <c r="AG284" s="48"/>
    </row>
    <row r="285" ht="14.25">
      <c r="A285" s="21">
        <v>129</v>
      </c>
      <c r="B285" s="80"/>
      <c r="C285" s="80"/>
      <c r="D285" s="67"/>
      <c r="E285" s="67"/>
      <c r="F285" s="33"/>
      <c r="G285" s="67"/>
      <c r="H285" s="33"/>
      <c r="I285" s="35"/>
      <c r="J285" s="57"/>
      <c r="K285" s="74"/>
      <c r="L285" s="57"/>
      <c r="M285" s="73"/>
      <c r="N285" s="67"/>
      <c r="O285" s="67"/>
      <c r="P285" s="67"/>
      <c r="Q285" s="67"/>
      <c r="R285" s="67"/>
      <c r="S285" s="67"/>
      <c r="T285" s="67"/>
      <c r="U285" s="67"/>
      <c r="V285" s="67"/>
      <c r="W285" s="34"/>
      <c r="X285" s="16"/>
      <c r="AE285" s="17"/>
      <c r="AF285" s="35"/>
      <c r="AG285" s="57"/>
    </row>
    <row r="286" ht="14.25">
      <c r="A286" s="21"/>
      <c r="B286" s="81"/>
      <c r="C286" s="81"/>
      <c r="D286" s="77"/>
      <c r="E286" s="78"/>
      <c r="F286" s="79"/>
      <c r="G286" s="77"/>
      <c r="H286" s="79"/>
      <c r="I286" s="70"/>
      <c r="J286" s="48"/>
      <c r="K286" s="70"/>
      <c r="L286" s="48"/>
      <c r="M286" s="73"/>
      <c r="N286" s="67"/>
      <c r="O286" s="67"/>
      <c r="P286" s="67"/>
      <c r="Q286" s="67"/>
      <c r="R286" s="67"/>
      <c r="S286" s="67"/>
      <c r="T286" s="67"/>
      <c r="U286" s="67"/>
      <c r="V286" s="67"/>
      <c r="W286" s="34"/>
      <c r="X286" s="16"/>
      <c r="AE286" s="17"/>
      <c r="AF286" s="70"/>
      <c r="AG286" s="48"/>
    </row>
    <row r="287" ht="14.25">
      <c r="A287" s="21">
        <v>130</v>
      </c>
      <c r="B287" s="80"/>
      <c r="C287" s="80"/>
      <c r="D287" s="67"/>
      <c r="E287" s="67"/>
      <c r="F287" s="33"/>
      <c r="G287" s="67"/>
      <c r="H287" s="33"/>
      <c r="I287" s="35"/>
      <c r="J287" s="57"/>
      <c r="K287" s="74"/>
      <c r="L287" s="57"/>
      <c r="M287" s="73"/>
      <c r="N287" s="67"/>
      <c r="O287" s="67"/>
      <c r="P287" s="67"/>
      <c r="Q287" s="67"/>
      <c r="R287" s="67"/>
      <c r="S287" s="67"/>
      <c r="T287" s="67"/>
      <c r="U287" s="67"/>
      <c r="V287" s="67"/>
      <c r="W287" s="34"/>
      <c r="X287" s="16"/>
      <c r="AE287" s="17"/>
      <c r="AF287" s="35"/>
      <c r="AG287" s="57"/>
    </row>
    <row r="288" ht="14.25">
      <c r="A288" s="21"/>
      <c r="B288" s="81"/>
      <c r="C288" s="81"/>
      <c r="D288" s="77"/>
      <c r="E288" s="78"/>
      <c r="F288" s="79"/>
      <c r="G288" s="77"/>
      <c r="H288" s="79"/>
      <c r="I288" s="70"/>
      <c r="J288" s="48"/>
      <c r="K288" s="70"/>
      <c r="L288" s="48"/>
      <c r="M288" s="73"/>
      <c r="N288" s="67"/>
      <c r="O288" s="67"/>
      <c r="P288" s="67"/>
      <c r="Q288" s="67"/>
      <c r="R288" s="67"/>
      <c r="S288" s="67"/>
      <c r="T288" s="67"/>
      <c r="U288" s="67"/>
      <c r="V288" s="67"/>
      <c r="W288" s="34"/>
      <c r="X288" s="16"/>
      <c r="AE288" s="17"/>
      <c r="AF288" s="70"/>
      <c r="AG288" s="48"/>
    </row>
    <row r="289" ht="14.25">
      <c r="A289" s="21">
        <v>131</v>
      </c>
      <c r="B289" s="80"/>
      <c r="C289" s="80"/>
      <c r="D289" s="73"/>
      <c r="E289" s="67"/>
      <c r="F289" s="33"/>
      <c r="G289" s="73"/>
      <c r="H289" s="33"/>
      <c r="I289" s="76"/>
      <c r="J289" s="57"/>
      <c r="K289" s="82"/>
      <c r="L289" s="57"/>
      <c r="M289" s="73"/>
      <c r="N289" s="67"/>
      <c r="O289" s="67"/>
      <c r="P289" s="67"/>
      <c r="Q289" s="67"/>
      <c r="R289" s="67"/>
      <c r="S289" s="67"/>
      <c r="T289" s="67"/>
      <c r="U289" s="67"/>
      <c r="V289" s="67"/>
      <c r="W289" s="34"/>
      <c r="X289" s="16"/>
      <c r="AE289" s="17"/>
      <c r="AF289" s="74"/>
      <c r="AG289" s="57"/>
    </row>
    <row r="290" ht="14.25">
      <c r="A290" s="21"/>
      <c r="B290" s="81"/>
      <c r="C290" s="81"/>
      <c r="D290" s="77"/>
      <c r="E290" s="78"/>
      <c r="F290" s="79"/>
      <c r="G290" s="77"/>
      <c r="H290" s="79"/>
      <c r="I290" s="70"/>
      <c r="J290" s="48"/>
      <c r="K290" s="70"/>
      <c r="L290" s="48"/>
      <c r="M290" s="73"/>
      <c r="N290" s="67"/>
      <c r="O290" s="67"/>
      <c r="P290" s="67"/>
      <c r="Q290" s="67"/>
      <c r="R290" s="67"/>
      <c r="S290" s="67"/>
      <c r="T290" s="67"/>
      <c r="U290" s="67"/>
      <c r="V290" s="67"/>
      <c r="W290" s="34"/>
      <c r="X290" s="16"/>
      <c r="AE290" s="17"/>
      <c r="AF290" s="70"/>
      <c r="AG290" s="48"/>
    </row>
    <row r="291" ht="14.25">
      <c r="A291" s="21">
        <v>132</v>
      </c>
      <c r="B291" s="80"/>
      <c r="C291" s="80"/>
      <c r="D291" s="67"/>
      <c r="E291" s="67"/>
      <c r="F291" s="33"/>
      <c r="G291" s="67"/>
      <c r="H291" s="33"/>
      <c r="I291" s="35"/>
      <c r="J291" s="57"/>
      <c r="K291" s="74"/>
      <c r="L291" s="57"/>
      <c r="M291" s="73"/>
      <c r="N291" s="67"/>
      <c r="O291" s="67"/>
      <c r="P291" s="67"/>
      <c r="Q291" s="67"/>
      <c r="R291" s="67"/>
      <c r="S291" s="67"/>
      <c r="T291" s="67"/>
      <c r="U291" s="67"/>
      <c r="V291" s="67"/>
      <c r="W291" s="34"/>
      <c r="X291" s="16"/>
      <c r="AE291" s="17"/>
      <c r="AF291" s="35"/>
      <c r="AG291" s="57"/>
    </row>
    <row r="292" ht="14.25">
      <c r="A292" s="21"/>
      <c r="B292" s="81"/>
      <c r="C292" s="81"/>
      <c r="D292" s="77"/>
      <c r="E292" s="78"/>
      <c r="F292" s="79"/>
      <c r="G292" s="77"/>
      <c r="H292" s="79"/>
      <c r="I292" s="70"/>
      <c r="J292" s="48"/>
      <c r="K292" s="70"/>
      <c r="L292" s="48"/>
      <c r="M292" s="73"/>
      <c r="N292" s="67"/>
      <c r="O292" s="67"/>
      <c r="P292" s="67"/>
      <c r="Q292" s="67"/>
      <c r="R292" s="67"/>
      <c r="S292" s="67"/>
      <c r="T292" s="67"/>
      <c r="U292" s="67"/>
      <c r="V292" s="67"/>
      <c r="W292" s="34"/>
      <c r="X292" s="16"/>
      <c r="AE292" s="17"/>
      <c r="AF292" s="70"/>
      <c r="AG292" s="48"/>
    </row>
    <row r="293" ht="14.25">
      <c r="A293" s="21">
        <v>133</v>
      </c>
      <c r="B293" s="80"/>
      <c r="C293" s="80"/>
      <c r="D293" s="73"/>
      <c r="E293" s="67"/>
      <c r="F293" s="33"/>
      <c r="G293" s="73"/>
      <c r="H293" s="33"/>
      <c r="I293" s="82"/>
      <c r="J293" s="57"/>
      <c r="K293" s="82"/>
      <c r="L293" s="57"/>
      <c r="M293" s="73"/>
      <c r="N293" s="67"/>
      <c r="O293" s="67"/>
      <c r="P293" s="67"/>
      <c r="Q293" s="67"/>
      <c r="R293" s="67"/>
      <c r="S293" s="67"/>
      <c r="T293" s="67"/>
      <c r="U293" s="67"/>
      <c r="V293" s="67"/>
      <c r="W293" s="34"/>
      <c r="X293" s="16"/>
      <c r="AE293" s="17"/>
      <c r="AF293" s="74"/>
      <c r="AG293" s="57"/>
    </row>
    <row r="294" ht="14.25">
      <c r="A294" s="21"/>
      <c r="B294" s="81"/>
      <c r="C294" s="81"/>
      <c r="D294" s="77"/>
      <c r="E294" s="78"/>
      <c r="F294" s="79"/>
      <c r="G294" s="77"/>
      <c r="H294" s="79"/>
      <c r="I294" s="70"/>
      <c r="J294" s="48"/>
      <c r="K294" s="70"/>
      <c r="L294" s="48"/>
      <c r="M294" s="73"/>
      <c r="N294" s="67"/>
      <c r="O294" s="67"/>
      <c r="P294" s="67"/>
      <c r="Q294" s="67"/>
      <c r="R294" s="67"/>
      <c r="S294" s="67"/>
      <c r="T294" s="67"/>
      <c r="U294" s="67"/>
      <c r="V294" s="67"/>
      <c r="W294" s="34"/>
      <c r="X294" s="16"/>
      <c r="AE294" s="17"/>
      <c r="AF294" s="70"/>
      <c r="AG294" s="48"/>
    </row>
    <row r="295" ht="14.25">
      <c r="A295" s="21">
        <v>134</v>
      </c>
      <c r="B295" s="80"/>
      <c r="C295" s="80"/>
      <c r="D295" s="67"/>
      <c r="E295" s="67"/>
      <c r="F295" s="33"/>
      <c r="G295" s="67"/>
      <c r="H295" s="33"/>
      <c r="I295" s="35"/>
      <c r="J295" s="57"/>
      <c r="K295" s="74"/>
      <c r="L295" s="57"/>
      <c r="M295" s="73"/>
      <c r="N295" s="67"/>
      <c r="O295" s="67"/>
      <c r="P295" s="67"/>
      <c r="Q295" s="67"/>
      <c r="R295" s="67"/>
      <c r="S295" s="67"/>
      <c r="T295" s="67"/>
      <c r="U295" s="67"/>
      <c r="V295" s="67"/>
      <c r="W295" s="34"/>
      <c r="X295" s="16"/>
      <c r="AE295" s="17"/>
      <c r="AF295" s="35"/>
      <c r="AG295" s="57"/>
    </row>
    <row r="296" ht="14.25">
      <c r="A296" s="21"/>
      <c r="B296" s="81"/>
      <c r="C296" s="81"/>
      <c r="D296" s="77"/>
      <c r="E296" s="78"/>
      <c r="F296" s="79"/>
      <c r="G296" s="77"/>
      <c r="H296" s="79"/>
      <c r="I296" s="70"/>
      <c r="J296" s="48"/>
      <c r="K296" s="70"/>
      <c r="L296" s="48"/>
      <c r="M296" s="73"/>
      <c r="N296" s="67"/>
      <c r="O296" s="67"/>
      <c r="P296" s="67"/>
      <c r="Q296" s="67"/>
      <c r="R296" s="67"/>
      <c r="S296" s="67"/>
      <c r="T296" s="67"/>
      <c r="U296" s="67"/>
      <c r="V296" s="67"/>
      <c r="W296" s="34"/>
      <c r="X296" s="16"/>
      <c r="AE296" s="17"/>
      <c r="AF296" s="70"/>
      <c r="AG296" s="48"/>
    </row>
    <row r="297" ht="14.25">
      <c r="A297" s="21">
        <v>135</v>
      </c>
      <c r="B297" s="80"/>
      <c r="C297" s="80"/>
      <c r="D297" s="67"/>
      <c r="E297" s="67"/>
      <c r="F297" s="33"/>
      <c r="G297" s="67"/>
      <c r="H297" s="33"/>
      <c r="I297" s="35"/>
      <c r="J297" s="57"/>
      <c r="K297" s="74"/>
      <c r="L297" s="57"/>
      <c r="M297" s="73"/>
      <c r="N297" s="67"/>
      <c r="O297" s="67"/>
      <c r="P297" s="67"/>
      <c r="Q297" s="67"/>
      <c r="R297" s="67"/>
      <c r="S297" s="67"/>
      <c r="T297" s="67"/>
      <c r="U297" s="67"/>
      <c r="V297" s="67"/>
      <c r="W297" s="34"/>
      <c r="X297" s="16"/>
      <c r="AE297" s="17"/>
      <c r="AF297" s="35"/>
      <c r="AG297" s="57"/>
    </row>
    <row r="298" ht="14.25">
      <c r="A298" s="21"/>
      <c r="B298" s="81"/>
      <c r="C298" s="81"/>
      <c r="D298" s="77"/>
      <c r="E298" s="78"/>
      <c r="F298" s="79"/>
      <c r="G298" s="77"/>
      <c r="H298" s="79"/>
      <c r="I298" s="70"/>
      <c r="J298" s="48"/>
      <c r="K298" s="70"/>
      <c r="L298" s="48"/>
      <c r="M298" s="77"/>
      <c r="N298" s="78"/>
      <c r="O298" s="78"/>
      <c r="P298" s="78"/>
      <c r="Q298" s="78"/>
      <c r="R298" s="78"/>
      <c r="S298" s="78"/>
      <c r="T298" s="78"/>
      <c r="U298" s="78"/>
      <c r="V298" s="78"/>
      <c r="W298" s="79"/>
      <c r="X298" s="18"/>
      <c r="Y298" s="19"/>
      <c r="Z298" s="19"/>
      <c r="AA298" s="19"/>
      <c r="AB298" s="19"/>
      <c r="AC298" s="19"/>
      <c r="AD298" s="19"/>
      <c r="AE298" s="20"/>
      <c r="AF298" s="70"/>
      <c r="AG298" s="48"/>
    </row>
    <row r="299" ht="14.25"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</row>
    <row r="300" ht="14.25"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</row>
    <row r="301" ht="14.25"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</row>
    <row r="302" ht="14.25">
      <c r="M302" s="1"/>
      <c r="N302" s="1"/>
      <c r="O302" s="67"/>
      <c r="P302" s="67"/>
      <c r="Q302" s="67"/>
      <c r="R302" s="67"/>
      <c r="S302" s="67"/>
      <c r="T302" s="67"/>
      <c r="U302" s="67"/>
      <c r="V302" s="67"/>
      <c r="W302" s="67"/>
    </row>
    <row r="303" ht="14.25">
      <c r="M303" s="1"/>
      <c r="N303" s="1"/>
      <c r="O303" s="67"/>
      <c r="P303" s="67"/>
      <c r="Q303" s="67"/>
      <c r="R303" s="67"/>
      <c r="S303" s="67"/>
      <c r="T303" s="67"/>
      <c r="U303" s="67"/>
      <c r="V303" s="67"/>
      <c r="W303" s="67"/>
    </row>
    <row r="304" ht="14.25">
      <c r="M304" s="1"/>
      <c r="N304" s="1"/>
      <c r="O304" s="67"/>
      <c r="P304" s="67"/>
      <c r="Q304" s="67"/>
      <c r="R304" s="67"/>
      <c r="S304" s="67"/>
      <c r="T304" s="67"/>
      <c r="U304" s="67"/>
      <c r="V304" s="67"/>
      <c r="W304" s="67"/>
    </row>
    <row r="305" ht="14.25">
      <c r="M305" s="1"/>
      <c r="N305" s="1"/>
      <c r="O305" s="67"/>
      <c r="P305" s="67"/>
      <c r="Q305" s="67"/>
      <c r="R305" s="67"/>
      <c r="S305" s="67"/>
      <c r="T305" s="67"/>
      <c r="U305" s="67"/>
      <c r="V305" s="67"/>
      <c r="W305" s="67"/>
    </row>
    <row r="306" ht="14.25">
      <c r="M306" s="1"/>
      <c r="N306" s="1"/>
      <c r="O306" s="67"/>
      <c r="P306" s="67"/>
      <c r="Q306" s="67"/>
      <c r="R306" s="67"/>
      <c r="S306" s="67"/>
      <c r="T306" s="67"/>
      <c r="U306" s="67"/>
      <c r="V306" s="67"/>
      <c r="W306" s="67"/>
    </row>
    <row r="307" ht="14.25"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</row>
    <row r="308" ht="14.25"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</row>
    <row r="309" ht="14.25"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</row>
    <row r="310" ht="14.25"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</row>
  </sheetData>
  <mergeCells count="453">
    <mergeCell ref="A1:A2"/>
    <mergeCell ref="B1:B2"/>
    <mergeCell ref="C1:C2"/>
    <mergeCell ref="M1:AE1"/>
    <mergeCell ref="M2:AE2"/>
    <mergeCell ref="A5:A6"/>
    <mergeCell ref="B5:B6"/>
    <mergeCell ref="C5:C6"/>
    <mergeCell ref="D5:F5"/>
    <mergeCell ref="G5:H5"/>
    <mergeCell ref="I5:J5"/>
    <mergeCell ref="K5:L5"/>
    <mergeCell ref="M5:W5"/>
    <mergeCell ref="X5:AE5"/>
    <mergeCell ref="AF5:AG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105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33</v>
      </c>
    </row>
    <row r="2" ht="14.25">
      <c r="A2" s="83" t="s">
        <v>13</v>
      </c>
      <c r="B2" s="83" t="s">
        <v>34</v>
      </c>
      <c r="C2" s="83" t="s">
        <v>35</v>
      </c>
      <c r="D2" s="84">
        <v>1</v>
      </c>
      <c r="E2" s="84">
        <v>2</v>
      </c>
      <c r="F2" s="84">
        <v>3</v>
      </c>
      <c r="G2" s="84">
        <v>4</v>
      </c>
      <c r="H2" s="84">
        <v>5</v>
      </c>
      <c r="I2" s="84">
        <v>6</v>
      </c>
      <c r="J2" s="84">
        <v>7</v>
      </c>
      <c r="K2" s="84">
        <v>8</v>
      </c>
      <c r="L2" s="84">
        <v>9</v>
      </c>
      <c r="M2" s="84">
        <v>10</v>
      </c>
      <c r="N2" s="84">
        <v>11</v>
      </c>
      <c r="O2" s="84">
        <v>12</v>
      </c>
      <c r="P2" s="84">
        <v>13</v>
      </c>
      <c r="Q2" s="84">
        <v>14</v>
      </c>
      <c r="R2" s="83" t="s">
        <v>36</v>
      </c>
      <c r="S2" s="85" t="s">
        <v>37</v>
      </c>
      <c r="T2" s="86" t="s">
        <v>38</v>
      </c>
      <c r="U2" s="86" t="s">
        <v>39</v>
      </c>
      <c r="V2" s="86" t="s">
        <v>40</v>
      </c>
      <c r="W2" s="86" t="s">
        <v>41</v>
      </c>
      <c r="X2" s="86" t="s">
        <v>42</v>
      </c>
      <c r="Y2" s="86" t="s">
        <v>43</v>
      </c>
      <c r="Z2" s="86" t="s">
        <v>44</v>
      </c>
      <c r="AA2" s="86" t="s">
        <v>45</v>
      </c>
      <c r="AB2" s="86" t="s">
        <v>46</v>
      </c>
      <c r="AC2" s="86" t="s">
        <v>47</v>
      </c>
      <c r="AD2" s="86" t="s">
        <v>48</v>
      </c>
      <c r="AE2" s="86" t="s">
        <v>49</v>
      </c>
      <c r="AF2" s="83" t="s">
        <v>50</v>
      </c>
      <c r="AG2" s="83" t="s">
        <v>7</v>
      </c>
      <c r="AH2" s="83" t="s">
        <v>51</v>
      </c>
      <c r="AI2" s="6" t="s">
        <v>10</v>
      </c>
      <c r="AJ2" s="6" t="s">
        <v>52</v>
      </c>
      <c r="AK2" s="87" t="s">
        <v>53</v>
      </c>
    </row>
    <row r="3" ht="14.25">
      <c r="A3" s="88">
        <v>45409.375</v>
      </c>
      <c r="B3" s="89" t="s">
        <v>54</v>
      </c>
      <c r="C3" s="89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27">
        <v>0</v>
      </c>
      <c r="R3" s="22">
        <v>13.02</v>
      </c>
      <c r="S3" s="90">
        <f>SUM(D3:Q3)</f>
        <v>10</v>
      </c>
      <c r="T3" s="23">
        <f>15-S3</f>
        <v>5</v>
      </c>
      <c r="U3" s="65">
        <v>5</v>
      </c>
      <c r="V3" s="65">
        <v>0</v>
      </c>
      <c r="W3" s="65">
        <v>2</v>
      </c>
      <c r="X3" s="65">
        <v>2</v>
      </c>
      <c r="Y3" s="65">
        <v>2</v>
      </c>
      <c r="Z3" s="65">
        <v>0</v>
      </c>
      <c r="AA3" s="65">
        <v>3</v>
      </c>
      <c r="AB3" s="65">
        <v>0</v>
      </c>
      <c r="AC3" s="65">
        <v>0</v>
      </c>
      <c r="AD3" s="65">
        <v>2</v>
      </c>
      <c r="AE3" s="65">
        <v>0</v>
      </c>
      <c r="AF3" s="65">
        <f>S3/(S3+T3)</f>
        <v>0.66666666666666663</v>
      </c>
      <c r="AG3" s="65">
        <f>SUM(D4:Q4)/60</f>
        <v>18.783333333333335</v>
      </c>
      <c r="AH3" s="65">
        <f>R3+AG3</f>
        <v>31.803333333333335</v>
      </c>
      <c r="AI3" s="6"/>
      <c r="AJ3" s="6"/>
      <c r="AK3" s="91" t="s">
        <v>55</v>
      </c>
    </row>
    <row r="4" ht="14.25">
      <c r="A4" s="92"/>
      <c r="B4" s="93"/>
      <c r="C4" s="93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1"/>
      <c r="S4" s="94"/>
      <c r="T4" s="9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21"/>
      <c r="AG4" s="21"/>
      <c r="AH4" s="21"/>
      <c r="AI4" s="6"/>
      <c r="AJ4" s="6"/>
      <c r="AK4" s="6"/>
    </row>
    <row r="5" ht="14.25">
      <c r="A5" s="88">
        <v>45409.5</v>
      </c>
      <c r="B5" s="89" t="s">
        <v>54</v>
      </c>
      <c r="C5" s="89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27">
        <v>1</v>
      </c>
      <c r="R5" s="22">
        <v>13.33</v>
      </c>
      <c r="S5" s="2">
        <f>SUM(D5:Q5)</f>
        <v>8</v>
      </c>
      <c r="T5" s="27">
        <f>15-S5</f>
        <v>7</v>
      </c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22">
        <f>S5/(S5+T5)</f>
        <v>0.53333333333333333</v>
      </c>
      <c r="AG5" s="22">
        <f>SUM(D6:Q6)/60</f>
        <v>18.366666666666667</v>
      </c>
      <c r="AH5" s="22">
        <f>R5+AG5</f>
        <v>31.696666666666665</v>
      </c>
      <c r="AI5" s="6"/>
      <c r="AJ5" s="6"/>
      <c r="AK5" s="6"/>
    </row>
    <row r="6" ht="14.25">
      <c r="A6" s="92"/>
      <c r="B6" s="93"/>
      <c r="C6" s="93"/>
      <c r="D6" s="94">
        <v>3</v>
      </c>
      <c r="E6" s="96">
        <v>127</v>
      </c>
      <c r="F6" s="96">
        <v>10</v>
      </c>
      <c r="G6" s="96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1"/>
      <c r="S6" s="94"/>
      <c r="T6" s="9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21"/>
      <c r="AG6" s="21"/>
      <c r="AH6" s="21"/>
      <c r="AI6" s="6"/>
      <c r="AJ6" s="6"/>
      <c r="AK6" s="6"/>
    </row>
    <row r="7" ht="14.25">
      <c r="A7" s="88">
        <v>45409.5</v>
      </c>
      <c r="B7" s="89" t="s">
        <v>54</v>
      </c>
      <c r="C7" s="89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27">
        <v>1</v>
      </c>
      <c r="R7" s="22">
        <v>14.699999999999999</v>
      </c>
      <c r="S7" s="2">
        <f>SUM(D7:Q7)</f>
        <v>10</v>
      </c>
      <c r="T7" s="27">
        <f>15-S7</f>
        <v>5</v>
      </c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22">
        <f>S7/(S7+T7)</f>
        <v>0.66666666666666663</v>
      </c>
      <c r="AG7" s="22">
        <f>SUM(D8:Q8)/60</f>
        <v>18.366666666666667</v>
      </c>
      <c r="AH7" s="22">
        <f>R7+AG7</f>
        <v>33.066666666666663</v>
      </c>
      <c r="AI7" s="6"/>
      <c r="AJ7" s="6"/>
      <c r="AK7" s="6"/>
    </row>
    <row r="8" ht="14.25">
      <c r="A8" s="92"/>
      <c r="B8" s="93"/>
      <c r="C8" s="93"/>
      <c r="D8" s="94">
        <v>3</v>
      </c>
      <c r="E8" s="96">
        <v>127</v>
      </c>
      <c r="F8" s="96">
        <v>10</v>
      </c>
      <c r="G8" s="96">
        <v>123</v>
      </c>
      <c r="H8" s="96">
        <v>125</v>
      </c>
      <c r="I8" s="96">
        <v>22</v>
      </c>
      <c r="J8" s="96">
        <v>183</v>
      </c>
      <c r="K8" s="96">
        <v>86</v>
      </c>
      <c r="L8" s="96">
        <v>103</v>
      </c>
      <c r="M8" s="96">
        <v>40</v>
      </c>
      <c r="N8" s="96">
        <v>65</v>
      </c>
      <c r="O8" s="96">
        <v>85</v>
      </c>
      <c r="P8" s="96">
        <v>107</v>
      </c>
      <c r="Q8" s="95">
        <v>23</v>
      </c>
      <c r="R8" s="21"/>
      <c r="S8" s="94"/>
      <c r="T8" s="95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21"/>
      <c r="AG8" s="21"/>
      <c r="AH8" s="21"/>
      <c r="AI8" s="6">
        <f>SUM(AH3:AH8)</f>
        <v>96.566666666666663</v>
      </c>
      <c r="AJ8" s="6">
        <f>AVERAGE(AF3:AF8)*30</f>
        <v>18.666666666666668</v>
      </c>
      <c r="AK8" s="6"/>
    </row>
    <row r="9" ht="14.25">
      <c r="A9" s="92">
        <v>45412.375</v>
      </c>
      <c r="B9" s="93" t="s">
        <v>56</v>
      </c>
      <c r="C9" s="97">
        <v>1</v>
      </c>
      <c r="D9" s="94">
        <v>1</v>
      </c>
      <c r="E9" s="96">
        <v>1</v>
      </c>
      <c r="F9" s="96">
        <v>1</v>
      </c>
      <c r="G9" s="96">
        <v>0</v>
      </c>
      <c r="H9" s="96">
        <v>1</v>
      </c>
      <c r="I9" s="96">
        <v>0</v>
      </c>
      <c r="J9" s="96">
        <v>1</v>
      </c>
      <c r="K9" s="96">
        <v>0</v>
      </c>
      <c r="L9" s="96">
        <v>1</v>
      </c>
      <c r="M9" s="96">
        <v>0</v>
      </c>
      <c r="N9" s="96">
        <v>1</v>
      </c>
      <c r="O9" s="96">
        <v>0</v>
      </c>
      <c r="P9" s="96">
        <v>1</v>
      </c>
      <c r="Q9" s="95">
        <v>0</v>
      </c>
      <c r="R9" s="21">
        <v>13.02</v>
      </c>
      <c r="S9" s="13">
        <f>SUM(D9:Q9)</f>
        <v>8</v>
      </c>
      <c r="T9" s="28">
        <f>15-S9</f>
        <v>7</v>
      </c>
      <c r="U9" s="23">
        <v>6</v>
      </c>
      <c r="V9" s="23">
        <v>0</v>
      </c>
      <c r="W9" s="23">
        <v>0</v>
      </c>
      <c r="X9" s="23">
        <v>1</v>
      </c>
      <c r="Y9" s="23">
        <v>2</v>
      </c>
      <c r="Z9" s="23">
        <v>0</v>
      </c>
      <c r="AA9" s="23">
        <v>1</v>
      </c>
      <c r="AB9" s="23">
        <v>0</v>
      </c>
      <c r="AC9" s="23">
        <v>0</v>
      </c>
      <c r="AD9" s="23">
        <v>0</v>
      </c>
      <c r="AE9" s="23">
        <v>1</v>
      </c>
      <c r="AF9" s="66">
        <f>S9/(S9+T9)</f>
        <v>0.53333333333333333</v>
      </c>
      <c r="AG9" s="66">
        <f>SUM(D10:Q10)/60</f>
        <v>18.783333333333335</v>
      </c>
      <c r="AH9" s="66">
        <f>R9+AG9</f>
        <v>31.803333333333335</v>
      </c>
    </row>
    <row r="10" ht="14.25">
      <c r="A10" s="92"/>
      <c r="B10" s="93"/>
      <c r="C10" s="97"/>
      <c r="D10" s="12">
        <v>75</v>
      </c>
      <c r="E10" s="13">
        <v>79</v>
      </c>
      <c r="F10" s="13">
        <v>75</v>
      </c>
      <c r="G10" s="98">
        <v>52</v>
      </c>
      <c r="H10" s="98">
        <v>125</v>
      </c>
      <c r="I10" s="98">
        <v>99</v>
      </c>
      <c r="J10" s="13">
        <v>42</v>
      </c>
      <c r="K10" s="98">
        <v>1</v>
      </c>
      <c r="L10" s="13">
        <v>53</v>
      </c>
      <c r="M10" s="98">
        <v>64</v>
      </c>
      <c r="N10" s="13">
        <v>117</v>
      </c>
      <c r="O10" s="98">
        <v>34</v>
      </c>
      <c r="P10" s="13">
        <v>165</v>
      </c>
      <c r="Q10" s="99">
        <v>146</v>
      </c>
      <c r="R10" s="21"/>
      <c r="S10" s="13"/>
      <c r="T10" s="28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66"/>
      <c r="AG10" s="66"/>
      <c r="AH10" s="66"/>
    </row>
    <row r="11" ht="13.800000000000001">
      <c r="A11" s="92">
        <v>45412.5</v>
      </c>
      <c r="B11" s="93" t="s">
        <v>56</v>
      </c>
      <c r="C11" s="93">
        <v>2</v>
      </c>
      <c r="D11" s="94">
        <v>1</v>
      </c>
      <c r="E11" s="96">
        <v>1</v>
      </c>
      <c r="F11" s="96">
        <v>1</v>
      </c>
      <c r="G11" s="96">
        <v>1</v>
      </c>
      <c r="H11" s="96">
        <v>1</v>
      </c>
      <c r="I11" s="96">
        <v>1</v>
      </c>
      <c r="J11" s="96">
        <v>1</v>
      </c>
      <c r="K11" s="96">
        <v>1</v>
      </c>
      <c r="L11" s="96">
        <v>0</v>
      </c>
      <c r="M11" s="96">
        <v>0</v>
      </c>
      <c r="N11" s="96">
        <v>1</v>
      </c>
      <c r="O11" s="96">
        <v>1</v>
      </c>
      <c r="P11" s="96">
        <v>0</v>
      </c>
      <c r="Q11" s="95">
        <v>0</v>
      </c>
      <c r="R11" s="21">
        <v>13.33</v>
      </c>
      <c r="S11" s="13">
        <f>SUM(D11:Q11)</f>
        <v>10</v>
      </c>
      <c r="T11" s="28">
        <f>15-S11</f>
        <v>5</v>
      </c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66">
        <f>S11/(S11+T11)</f>
        <v>0.66666666666666663</v>
      </c>
      <c r="AG11" s="66">
        <f>SUM(D12:Q12)/60</f>
        <v>12.65</v>
      </c>
      <c r="AH11" s="66">
        <f>R11+AG11</f>
        <v>25.98</v>
      </c>
      <c r="AK11" s="100">
        <v>0.3322</v>
      </c>
      <c r="AL11" s="3" t="s">
        <v>39</v>
      </c>
      <c r="AM11" s="101" t="s">
        <v>57</v>
      </c>
    </row>
    <row r="12" ht="13.800000000000001">
      <c r="A12" s="92"/>
      <c r="B12" s="93"/>
      <c r="C12" s="93"/>
      <c r="D12" s="94">
        <v>23</v>
      </c>
      <c r="E12" s="96">
        <v>77</v>
      </c>
      <c r="F12" s="96">
        <v>79</v>
      </c>
      <c r="G12" s="96">
        <v>17</v>
      </c>
      <c r="H12" s="96">
        <v>71</v>
      </c>
      <c r="I12" s="96">
        <v>35</v>
      </c>
      <c r="J12" s="96">
        <v>128</v>
      </c>
      <c r="K12" s="96">
        <v>17</v>
      </c>
      <c r="L12" s="96">
        <v>31</v>
      </c>
      <c r="M12" s="96">
        <v>141</v>
      </c>
      <c r="N12" s="96">
        <v>7</v>
      </c>
      <c r="O12" s="102">
        <v>1</v>
      </c>
      <c r="P12" s="96">
        <v>103</v>
      </c>
      <c r="Q12" s="103">
        <v>29</v>
      </c>
      <c r="R12" s="21"/>
      <c r="S12" s="13"/>
      <c r="T12" s="28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66"/>
      <c r="AG12" s="66"/>
      <c r="AH12" s="66"/>
      <c r="AK12" s="104">
        <v>0.002</v>
      </c>
      <c r="AL12" s="6" t="s">
        <v>40</v>
      </c>
      <c r="AM12" s="105" t="s">
        <v>58</v>
      </c>
    </row>
    <row r="13" ht="14.25">
      <c r="A13" s="88">
        <v>45412.5</v>
      </c>
      <c r="B13" s="89" t="s">
        <v>56</v>
      </c>
      <c r="C13" s="89">
        <v>3</v>
      </c>
      <c r="D13" s="94">
        <v>1</v>
      </c>
      <c r="E13" s="96">
        <v>0</v>
      </c>
      <c r="F13" s="96">
        <v>1</v>
      </c>
      <c r="G13" s="96">
        <v>1</v>
      </c>
      <c r="H13" s="96">
        <v>1</v>
      </c>
      <c r="I13" s="96">
        <v>1</v>
      </c>
      <c r="J13" s="96">
        <v>1</v>
      </c>
      <c r="K13" s="96">
        <v>1</v>
      </c>
      <c r="L13" s="96">
        <v>1</v>
      </c>
      <c r="M13" s="96">
        <v>1</v>
      </c>
      <c r="N13" s="96">
        <v>1</v>
      </c>
      <c r="O13" s="96">
        <v>1</v>
      </c>
      <c r="P13" s="96">
        <v>1</v>
      </c>
      <c r="Q13" s="95">
        <v>2</v>
      </c>
      <c r="R13" s="21">
        <v>14.699999999999999</v>
      </c>
      <c r="S13" s="13">
        <f>SUM(D13:Q13)</f>
        <v>14</v>
      </c>
      <c r="T13" s="28">
        <f>15-S13</f>
        <v>1</v>
      </c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66">
        <f>S13/(S13+T13)</f>
        <v>0.93333333333333335</v>
      </c>
      <c r="AG13" s="66">
        <f>SUM(D14:Q14)/60</f>
        <v>18.366666666666667</v>
      </c>
      <c r="AH13" s="66">
        <f>R13+AG13</f>
        <v>33.066666666666663</v>
      </c>
      <c r="AK13" s="104">
        <v>0.036499999999999998</v>
      </c>
      <c r="AL13" s="6" t="s">
        <v>41</v>
      </c>
      <c r="AM13" s="105" t="s">
        <v>59</v>
      </c>
    </row>
    <row r="14" ht="14.25">
      <c r="A14" s="92"/>
      <c r="B14" s="93"/>
      <c r="C14" s="93"/>
      <c r="D14" s="12">
        <v>3</v>
      </c>
      <c r="E14" s="13">
        <v>127</v>
      </c>
      <c r="F14" s="13">
        <v>10</v>
      </c>
      <c r="G14" s="13">
        <v>123</v>
      </c>
      <c r="H14" s="13">
        <v>125</v>
      </c>
      <c r="I14" s="13">
        <v>22</v>
      </c>
      <c r="J14" s="13">
        <v>183</v>
      </c>
      <c r="K14" s="13">
        <v>86</v>
      </c>
      <c r="L14" s="13">
        <v>103</v>
      </c>
      <c r="M14" s="13">
        <v>40</v>
      </c>
      <c r="N14" s="13">
        <v>65</v>
      </c>
      <c r="O14" s="13">
        <v>85</v>
      </c>
      <c r="P14" s="13">
        <v>107</v>
      </c>
      <c r="Q14" s="28">
        <v>23</v>
      </c>
      <c r="R14" s="21"/>
      <c r="S14" s="13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66"/>
      <c r="AG14" s="66"/>
      <c r="AH14" s="66"/>
      <c r="AI14" s="6">
        <f>SUM(AH9:AH14)</f>
        <v>90.849999999999994</v>
      </c>
      <c r="AJ14" s="6">
        <f>AVERAGE(AF9:AF14)*30</f>
        <v>21.333333333333336</v>
      </c>
      <c r="AK14" s="104">
        <v>0.073300000000000004</v>
      </c>
      <c r="AL14" s="6" t="s">
        <v>42</v>
      </c>
      <c r="AM14" s="105" t="s">
        <v>60</v>
      </c>
    </row>
    <row r="15" ht="14.25">
      <c r="A15" s="88">
        <v>45416.357638888891</v>
      </c>
      <c r="B15" s="89" t="s">
        <v>61</v>
      </c>
      <c r="C15" s="89">
        <v>1</v>
      </c>
      <c r="D15" s="94">
        <v>0</v>
      </c>
      <c r="E15" s="96">
        <v>1</v>
      </c>
      <c r="F15" s="96">
        <v>1</v>
      </c>
      <c r="G15" s="96">
        <v>1</v>
      </c>
      <c r="H15" s="96">
        <v>1</v>
      </c>
      <c r="I15" s="96">
        <v>1</v>
      </c>
      <c r="J15" s="96">
        <v>1</v>
      </c>
      <c r="K15" s="96">
        <v>0</v>
      </c>
      <c r="L15" s="96">
        <v>1</v>
      </c>
      <c r="M15" s="96">
        <v>1</v>
      </c>
      <c r="N15" s="96">
        <v>1</v>
      </c>
      <c r="O15" s="96">
        <v>1</v>
      </c>
      <c r="P15" s="96">
        <v>1</v>
      </c>
      <c r="Q15" s="95">
        <v>2</v>
      </c>
      <c r="R15" s="22">
        <v>12</v>
      </c>
      <c r="S15" s="90">
        <f>SUM(D15:Q15)</f>
        <v>13</v>
      </c>
      <c r="T15" s="23">
        <f>15-S15</f>
        <v>2</v>
      </c>
      <c r="U15" s="23">
        <v>3</v>
      </c>
      <c r="V15" s="27">
        <v>0</v>
      </c>
      <c r="W15" s="27">
        <v>0</v>
      </c>
      <c r="X15" s="27">
        <v>1</v>
      </c>
      <c r="Y15" s="27">
        <v>0</v>
      </c>
      <c r="Z15" s="27">
        <v>0</v>
      </c>
      <c r="AA15" s="27">
        <v>2</v>
      </c>
      <c r="AB15" s="27">
        <v>0</v>
      </c>
      <c r="AC15" s="27">
        <v>0</v>
      </c>
      <c r="AD15" s="27">
        <v>0</v>
      </c>
      <c r="AE15" s="27">
        <v>1</v>
      </c>
      <c r="AF15" s="65">
        <f>S15/(S15+T15)</f>
        <v>0.8666666666666667</v>
      </c>
      <c r="AG15" s="65">
        <f>SUM(D16:Q16)/60</f>
        <v>20.683333333333334</v>
      </c>
      <c r="AH15" s="65">
        <f>R15+AG15</f>
        <v>32.683333333333337</v>
      </c>
      <c r="AI15" s="6"/>
      <c r="AK15" s="104">
        <v>0.083000000000000004</v>
      </c>
      <c r="AL15" s="6" t="s">
        <v>43</v>
      </c>
      <c r="AM15" s="105" t="s">
        <v>62</v>
      </c>
    </row>
    <row r="16" ht="14.25">
      <c r="A16" s="92"/>
      <c r="B16" s="93"/>
      <c r="C16" s="93"/>
      <c r="D16" s="12">
        <v>234</v>
      </c>
      <c r="E16" s="13">
        <v>20</v>
      </c>
      <c r="F16" s="13">
        <v>36</v>
      </c>
      <c r="G16" s="13">
        <v>156</v>
      </c>
      <c r="H16" s="13">
        <v>117</v>
      </c>
      <c r="I16" s="13">
        <v>0</v>
      </c>
      <c r="J16" s="13">
        <v>127</v>
      </c>
      <c r="K16" s="13">
        <v>121</v>
      </c>
      <c r="L16" s="13">
        <v>17</v>
      </c>
      <c r="M16" s="13">
        <v>123</v>
      </c>
      <c r="N16" s="6">
        <v>131</v>
      </c>
      <c r="O16" s="13">
        <v>0</v>
      </c>
      <c r="P16" s="13">
        <v>1</v>
      </c>
      <c r="Q16" s="13">
        <v>158</v>
      </c>
      <c r="R16" s="21"/>
      <c r="S16" s="94"/>
      <c r="T16" s="9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1"/>
      <c r="AG16" s="21"/>
      <c r="AH16" s="21"/>
      <c r="AI16" s="6"/>
      <c r="AK16" s="104">
        <v>0.0073000000000000001</v>
      </c>
      <c r="AL16" s="6" t="s">
        <v>44</v>
      </c>
      <c r="AM16" s="105" t="s">
        <v>63</v>
      </c>
    </row>
    <row r="17" ht="14.25">
      <c r="A17" s="88">
        <v>45416.399305555555</v>
      </c>
      <c r="B17" s="89" t="s">
        <v>61</v>
      </c>
      <c r="C17" s="89">
        <v>2</v>
      </c>
      <c r="D17" s="94">
        <v>1</v>
      </c>
      <c r="E17" s="96">
        <v>1</v>
      </c>
      <c r="F17" s="96">
        <v>1</v>
      </c>
      <c r="G17" s="96">
        <v>1</v>
      </c>
      <c r="H17" s="96">
        <v>1</v>
      </c>
      <c r="I17" s="96">
        <v>1</v>
      </c>
      <c r="J17" s="96">
        <v>1</v>
      </c>
      <c r="K17" s="96">
        <v>1</v>
      </c>
      <c r="L17" s="96">
        <v>1</v>
      </c>
      <c r="M17" s="96">
        <v>1</v>
      </c>
      <c r="N17" s="96">
        <v>1</v>
      </c>
      <c r="O17" s="96">
        <v>0</v>
      </c>
      <c r="P17" s="96">
        <v>0</v>
      </c>
      <c r="Q17" s="95">
        <v>1</v>
      </c>
      <c r="R17" s="22">
        <v>12</v>
      </c>
      <c r="S17" s="90">
        <f>SUM(D17:Q17)</f>
        <v>12</v>
      </c>
      <c r="T17" s="23">
        <f>15-S17</f>
        <v>3</v>
      </c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65">
        <f>S17/(S17+T17)</f>
        <v>0.80000000000000004</v>
      </c>
      <c r="AG17" s="65">
        <f>SUM(D18:Q18)/60</f>
        <v>21.683333333333334</v>
      </c>
      <c r="AH17" s="65">
        <f>R17+AG17</f>
        <v>33.683333333333337</v>
      </c>
      <c r="AI17" s="6"/>
      <c r="AK17" s="104">
        <v>0.069900000000000004</v>
      </c>
      <c r="AL17" s="6" t="s">
        <v>45</v>
      </c>
      <c r="AM17" s="105" t="s">
        <v>64</v>
      </c>
    </row>
    <row r="18" ht="14.25">
      <c r="A18" s="92"/>
      <c r="B18" s="93"/>
      <c r="C18" s="93"/>
      <c r="D18" s="12">
        <v>26</v>
      </c>
      <c r="E18" s="13">
        <v>152</v>
      </c>
      <c r="F18" s="13">
        <v>34</v>
      </c>
      <c r="G18" s="13">
        <v>122</v>
      </c>
      <c r="H18" s="13">
        <v>160</v>
      </c>
      <c r="I18" s="13">
        <v>61</v>
      </c>
      <c r="J18" s="13">
        <v>61</v>
      </c>
      <c r="K18" s="13">
        <v>117</v>
      </c>
      <c r="L18" s="13">
        <v>38</v>
      </c>
      <c r="M18" s="13">
        <v>57</v>
      </c>
      <c r="N18" s="96">
        <v>24</v>
      </c>
      <c r="O18" s="13">
        <v>171</v>
      </c>
      <c r="P18" s="13">
        <v>114</v>
      </c>
      <c r="Q18" s="28">
        <v>164</v>
      </c>
      <c r="R18" s="21"/>
      <c r="S18" s="94"/>
      <c r="T18" s="95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1"/>
      <c r="AG18" s="21"/>
      <c r="AH18" s="21"/>
      <c r="AI18" s="6"/>
      <c r="AK18" s="104">
        <v>0.0073000000000000001</v>
      </c>
      <c r="AL18" s="6" t="s">
        <v>46</v>
      </c>
      <c r="AM18" s="105" t="s">
        <v>65</v>
      </c>
    </row>
    <row r="19" ht="14.25">
      <c r="A19" s="88">
        <v>45416.024305555555</v>
      </c>
      <c r="B19" s="89" t="s">
        <v>61</v>
      </c>
      <c r="C19" s="89">
        <v>3</v>
      </c>
      <c r="D19" s="94">
        <v>1</v>
      </c>
      <c r="E19" s="96">
        <v>1</v>
      </c>
      <c r="F19" s="96">
        <v>1</v>
      </c>
      <c r="G19" s="96">
        <v>1</v>
      </c>
      <c r="H19" s="96">
        <v>0</v>
      </c>
      <c r="I19" s="96">
        <v>1</v>
      </c>
      <c r="J19" s="96">
        <v>1</v>
      </c>
      <c r="K19" s="96">
        <v>1</v>
      </c>
      <c r="L19" s="96">
        <v>1</v>
      </c>
      <c r="M19" s="96">
        <v>1</v>
      </c>
      <c r="N19" s="96">
        <v>1</v>
      </c>
      <c r="O19" s="96">
        <v>1</v>
      </c>
      <c r="P19" s="96">
        <v>1</v>
      </c>
      <c r="Q19" s="95">
        <v>0</v>
      </c>
      <c r="R19" s="22">
        <v>10</v>
      </c>
      <c r="S19" s="90">
        <f>SUM(D19:Q19)</f>
        <v>12</v>
      </c>
      <c r="T19" s="23">
        <f>15-S19</f>
        <v>3</v>
      </c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65">
        <f>S19/(S19+T19)</f>
        <v>0.80000000000000004</v>
      </c>
      <c r="AG19" s="65">
        <f>SUM(D20:Q20)/60</f>
        <v>17.383333333333333</v>
      </c>
      <c r="AH19" s="65">
        <f>R19+AG19</f>
        <v>27.383333333333333</v>
      </c>
      <c r="AI19" s="6"/>
      <c r="AK19" s="104">
        <v>0.068900000000000003</v>
      </c>
      <c r="AL19" s="6" t="s">
        <v>47</v>
      </c>
      <c r="AM19" s="105" t="s">
        <v>66</v>
      </c>
    </row>
    <row r="20" ht="14.25">
      <c r="A20" s="92"/>
      <c r="B20" s="93"/>
      <c r="C20" s="93"/>
      <c r="D20" s="94">
        <v>47</v>
      </c>
      <c r="E20" s="96">
        <v>133</v>
      </c>
      <c r="F20" s="96">
        <v>83</v>
      </c>
      <c r="G20" s="96">
        <v>112</v>
      </c>
      <c r="H20" s="96">
        <v>87</v>
      </c>
      <c r="I20" s="96">
        <v>14</v>
      </c>
      <c r="J20" s="96">
        <v>25</v>
      </c>
      <c r="K20" s="96">
        <v>111</v>
      </c>
      <c r="L20" s="96">
        <v>1</v>
      </c>
      <c r="M20" s="96">
        <v>156</v>
      </c>
      <c r="N20" s="96">
        <v>102</v>
      </c>
      <c r="O20" s="96">
        <v>34</v>
      </c>
      <c r="P20" s="96">
        <v>46</v>
      </c>
      <c r="Q20" s="95">
        <v>92</v>
      </c>
      <c r="R20" s="21"/>
      <c r="S20" s="94"/>
      <c r="T20" s="95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1"/>
      <c r="AG20" s="21"/>
      <c r="AH20" s="21"/>
      <c r="AI20" s="6">
        <f>SUM(AH15:AH20)</f>
        <v>93.75</v>
      </c>
      <c r="AJ20" s="6">
        <f>AVERAGE(AF15:AF20)*30</f>
        <v>24.666666666666668</v>
      </c>
      <c r="AK20" s="104">
        <v>0.055199999999999999</v>
      </c>
      <c r="AL20" s="6" t="s">
        <v>48</v>
      </c>
      <c r="AM20" s="105" t="s">
        <v>67</v>
      </c>
    </row>
    <row r="21" ht="14.25">
      <c r="A21" s="88">
        <v>45418.357638888891</v>
      </c>
      <c r="B21" s="89" t="s">
        <v>68</v>
      </c>
      <c r="C21" s="89">
        <v>1</v>
      </c>
      <c r="D21" s="94">
        <v>1</v>
      </c>
      <c r="E21" s="96">
        <v>1</v>
      </c>
      <c r="F21" s="96">
        <v>1</v>
      </c>
      <c r="G21" s="96">
        <v>1</v>
      </c>
      <c r="H21" s="96">
        <v>1</v>
      </c>
      <c r="I21" s="96">
        <v>1</v>
      </c>
      <c r="J21" s="96">
        <v>0</v>
      </c>
      <c r="K21" s="96">
        <v>0</v>
      </c>
      <c r="L21" s="96">
        <v>1</v>
      </c>
      <c r="M21" s="96">
        <v>1</v>
      </c>
      <c r="N21" s="96">
        <v>1</v>
      </c>
      <c r="O21" s="96">
        <v>0</v>
      </c>
      <c r="P21" s="96">
        <v>0</v>
      </c>
      <c r="Q21" s="95">
        <v>0</v>
      </c>
      <c r="R21" s="22">
        <v>0</v>
      </c>
      <c r="S21" s="90">
        <f>SUM(D21:Q21)</f>
        <v>9</v>
      </c>
      <c r="T21" s="23">
        <f>15-S21</f>
        <v>6</v>
      </c>
      <c r="U21" s="23">
        <v>4</v>
      </c>
      <c r="V21" s="27">
        <v>0</v>
      </c>
      <c r="W21" s="27">
        <v>0</v>
      </c>
      <c r="X21" s="27">
        <v>2</v>
      </c>
      <c r="Y21" s="27">
        <v>1</v>
      </c>
      <c r="Z21" s="27">
        <v>0</v>
      </c>
      <c r="AA21" s="27">
        <v>3</v>
      </c>
      <c r="AB21" s="27">
        <v>0</v>
      </c>
      <c r="AC21" s="27">
        <v>0</v>
      </c>
      <c r="AD21" s="27">
        <v>2</v>
      </c>
      <c r="AE21" s="27">
        <v>2</v>
      </c>
      <c r="AF21" s="65">
        <f>S21/(S21+T21)</f>
        <v>0.59999999999999998</v>
      </c>
      <c r="AG21" s="65">
        <f>SUM(D22:Q22)/60</f>
        <v>31.399999999999999</v>
      </c>
      <c r="AH21" s="65">
        <f>R21+AG21</f>
        <v>31.399999999999999</v>
      </c>
      <c r="AI21" s="6"/>
      <c r="AJ21" s="6"/>
      <c r="AK21" s="106">
        <v>0.26379999999999998</v>
      </c>
      <c r="AL21" s="13" t="s">
        <v>49</v>
      </c>
      <c r="AM21" s="107" t="s">
        <v>69</v>
      </c>
    </row>
    <row r="22" ht="14.25">
      <c r="A22" s="92"/>
      <c r="B22" s="93"/>
      <c r="C22" s="93"/>
      <c r="D22" s="94">
        <v>153</v>
      </c>
      <c r="E22" s="96">
        <v>205</v>
      </c>
      <c r="F22" s="102">
        <v>130</v>
      </c>
      <c r="G22" s="96">
        <v>270</v>
      </c>
      <c r="H22" s="96">
        <v>283</v>
      </c>
      <c r="I22" s="96">
        <v>45</v>
      </c>
      <c r="J22" s="96">
        <v>212</v>
      </c>
      <c r="K22" s="96">
        <v>108</v>
      </c>
      <c r="L22" s="96">
        <v>13</v>
      </c>
      <c r="M22" s="96">
        <v>22</v>
      </c>
      <c r="N22" s="96">
        <v>147</v>
      </c>
      <c r="O22" s="96">
        <v>144</v>
      </c>
      <c r="P22" s="102">
        <v>31</v>
      </c>
      <c r="Q22" s="95">
        <v>121</v>
      </c>
      <c r="R22" s="21"/>
      <c r="S22" s="94"/>
      <c r="T22" s="95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1"/>
      <c r="AG22" s="21"/>
      <c r="AH22" s="21"/>
      <c r="AI22" s="6"/>
      <c r="AJ22" s="6"/>
      <c r="AK22" s="6"/>
      <c r="AL22" s="108"/>
    </row>
    <row r="23" ht="14.25">
      <c r="A23" s="88">
        <v>45418.357638888891</v>
      </c>
      <c r="B23" s="89" t="s">
        <v>68</v>
      </c>
      <c r="C23" s="89">
        <v>2</v>
      </c>
      <c r="D23" s="94">
        <v>0</v>
      </c>
      <c r="E23" s="96">
        <v>1</v>
      </c>
      <c r="F23" s="96">
        <v>1</v>
      </c>
      <c r="G23" s="96">
        <v>1</v>
      </c>
      <c r="H23" s="96">
        <v>1</v>
      </c>
      <c r="I23" s="96">
        <v>1</v>
      </c>
      <c r="J23" s="96">
        <v>1</v>
      </c>
      <c r="K23" s="96">
        <v>0</v>
      </c>
      <c r="L23" s="96">
        <v>1</v>
      </c>
      <c r="M23" s="96">
        <v>1</v>
      </c>
      <c r="N23" s="96">
        <v>1</v>
      </c>
      <c r="O23" s="96">
        <v>1</v>
      </c>
      <c r="P23" s="96">
        <v>0</v>
      </c>
      <c r="Q23" s="95">
        <v>0</v>
      </c>
      <c r="R23" s="22">
        <v>0</v>
      </c>
      <c r="S23" s="90">
        <f>SUM(D23:Q23)</f>
        <v>10</v>
      </c>
      <c r="T23" s="23">
        <f>15-S23</f>
        <v>5</v>
      </c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65">
        <f>S23/(S23+T23)</f>
        <v>0.66666666666666663</v>
      </c>
      <c r="AG23" s="65">
        <f>SUM(D24:Q24)/60</f>
        <v>22.883333333333333</v>
      </c>
      <c r="AH23" s="65">
        <f>R23+AG23</f>
        <v>22.883333333333333</v>
      </c>
      <c r="AI23" s="6"/>
      <c r="AJ23" s="6"/>
    </row>
    <row r="24" ht="14.25">
      <c r="A24" s="92"/>
      <c r="B24" s="93"/>
      <c r="C24" s="93"/>
      <c r="D24" s="94">
        <v>312</v>
      </c>
      <c r="E24" s="96">
        <v>127</v>
      </c>
      <c r="F24" s="96">
        <v>79</v>
      </c>
      <c r="G24" s="96">
        <v>44</v>
      </c>
      <c r="H24" s="96">
        <v>158</v>
      </c>
      <c r="I24" s="96">
        <v>0</v>
      </c>
      <c r="J24" s="96">
        <v>73</v>
      </c>
      <c r="K24" s="96">
        <v>84</v>
      </c>
      <c r="L24" s="96">
        <v>56</v>
      </c>
      <c r="M24" s="96">
        <v>64</v>
      </c>
      <c r="N24" s="96">
        <v>96</v>
      </c>
      <c r="O24" s="96">
        <v>103</v>
      </c>
      <c r="P24" s="96">
        <v>60</v>
      </c>
      <c r="Q24" s="95">
        <v>117</v>
      </c>
      <c r="R24" s="21"/>
      <c r="S24" s="94"/>
      <c r="T24" s="95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1"/>
      <c r="AG24" s="21"/>
      <c r="AH24" s="21"/>
      <c r="AI24" s="6"/>
      <c r="AJ24" s="6"/>
    </row>
    <row r="25" ht="14.25">
      <c r="A25" s="88">
        <v>45418.357638888891</v>
      </c>
      <c r="B25" s="89" t="s">
        <v>68</v>
      </c>
      <c r="C25" s="89">
        <v>3</v>
      </c>
      <c r="D25" s="94">
        <v>1</v>
      </c>
      <c r="E25" s="96">
        <v>1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0</v>
      </c>
      <c r="L25" s="96">
        <v>0</v>
      </c>
      <c r="M25" s="96">
        <v>1</v>
      </c>
      <c r="N25" s="96">
        <v>1</v>
      </c>
      <c r="O25" s="96">
        <v>1</v>
      </c>
      <c r="P25" s="96">
        <v>1</v>
      </c>
      <c r="Q25" s="95">
        <v>0</v>
      </c>
      <c r="R25" s="22">
        <v>0</v>
      </c>
      <c r="S25" s="90">
        <f>SUM(D25:Q25)</f>
        <v>9</v>
      </c>
      <c r="T25" s="23">
        <f>15-S25</f>
        <v>6</v>
      </c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65">
        <f>S25/(S25+T25)</f>
        <v>0.59999999999999998</v>
      </c>
      <c r="AG25" s="65">
        <f>SUM(D26:Q26)/60</f>
        <v>25.183333333333334</v>
      </c>
      <c r="AH25" s="65">
        <f>R25+AG25</f>
        <v>25.183333333333334</v>
      </c>
      <c r="AI25" s="6"/>
      <c r="AJ25" s="6"/>
    </row>
    <row r="26" ht="14.25">
      <c r="A26" s="92"/>
      <c r="B26" s="93"/>
      <c r="C26" s="93"/>
      <c r="D26" s="94">
        <v>27</v>
      </c>
      <c r="E26" s="96">
        <v>130</v>
      </c>
      <c r="F26" s="96">
        <v>15</v>
      </c>
      <c r="G26" s="96">
        <v>205</v>
      </c>
      <c r="H26" s="96">
        <v>98</v>
      </c>
      <c r="I26" s="96">
        <v>73</v>
      </c>
      <c r="J26" s="87">
        <v>158</v>
      </c>
      <c r="K26" s="96">
        <v>83</v>
      </c>
      <c r="L26" s="96">
        <v>214</v>
      </c>
      <c r="M26" s="96">
        <v>101</v>
      </c>
      <c r="N26" s="96">
        <v>167</v>
      </c>
      <c r="O26" s="96">
        <v>15</v>
      </c>
      <c r="P26" s="96">
        <v>74</v>
      </c>
      <c r="Q26" s="95">
        <v>151</v>
      </c>
      <c r="R26" s="21"/>
      <c r="S26" s="94"/>
      <c r="T26" s="95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1"/>
      <c r="AG26" s="21"/>
      <c r="AH26" s="21"/>
      <c r="AI26" s="6">
        <f>SUM(AH21:AH26)</f>
        <v>79.466666666666669</v>
      </c>
      <c r="AJ26" s="6">
        <f>AVERAGE(AF21:AF26)*30</f>
        <v>18.666666666666668</v>
      </c>
    </row>
    <row r="27" ht="14.25">
      <c r="A27" s="88">
        <v>45419.440972222219</v>
      </c>
      <c r="B27" s="89" t="s">
        <v>70</v>
      </c>
      <c r="C27" s="89">
        <v>1</v>
      </c>
      <c r="D27" s="94">
        <v>0</v>
      </c>
      <c r="E27" s="96">
        <v>1</v>
      </c>
      <c r="F27" s="96">
        <v>1</v>
      </c>
      <c r="G27" s="96">
        <v>1</v>
      </c>
      <c r="H27" s="96">
        <v>1</v>
      </c>
      <c r="I27" s="96">
        <v>1</v>
      </c>
      <c r="J27" s="96">
        <v>0</v>
      </c>
      <c r="K27" s="96">
        <v>1</v>
      </c>
      <c r="L27" s="96">
        <v>1</v>
      </c>
      <c r="M27" s="96">
        <v>0</v>
      </c>
      <c r="N27" s="96">
        <v>1</v>
      </c>
      <c r="O27" s="96">
        <v>1</v>
      </c>
      <c r="P27" s="96">
        <v>1</v>
      </c>
      <c r="Q27" s="95">
        <v>0</v>
      </c>
      <c r="R27" s="22">
        <v>0</v>
      </c>
      <c r="S27" s="90">
        <f>SUM(D27:Q27)</f>
        <v>10</v>
      </c>
      <c r="T27" s="23">
        <f>15-S27</f>
        <v>5</v>
      </c>
      <c r="U27" s="27">
        <v>3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2</v>
      </c>
      <c r="AB27" s="27">
        <v>0</v>
      </c>
      <c r="AC27" s="27">
        <v>0</v>
      </c>
      <c r="AD27" s="27">
        <v>1</v>
      </c>
      <c r="AE27" s="27">
        <v>2</v>
      </c>
      <c r="AF27" s="65">
        <f>S27/(S27+T27)</f>
        <v>0.66666666666666663</v>
      </c>
      <c r="AG27" s="65">
        <f>SUM(D28:Q28)/60</f>
        <v>27.683333333333334</v>
      </c>
      <c r="AH27" s="65">
        <f>R27+AG27</f>
        <v>27.683333333333334</v>
      </c>
      <c r="AI27" s="6"/>
      <c r="AJ27" s="6"/>
    </row>
    <row r="28" ht="14.25">
      <c r="A28" s="92"/>
      <c r="B28" s="93"/>
      <c r="C28" s="93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87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1"/>
      <c r="S28" s="94"/>
      <c r="T28" s="95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1"/>
      <c r="AG28" s="21"/>
      <c r="AH28" s="21"/>
      <c r="AI28" s="6"/>
      <c r="AJ28" s="6"/>
    </row>
    <row r="29" ht="14.25">
      <c r="A29" s="88">
        <v>45419.440972222219</v>
      </c>
      <c r="B29" s="89" t="s">
        <v>70</v>
      </c>
      <c r="C29" s="89">
        <v>2</v>
      </c>
      <c r="D29" s="94">
        <v>1</v>
      </c>
      <c r="E29" s="96">
        <v>0</v>
      </c>
      <c r="F29" s="96">
        <v>1</v>
      </c>
      <c r="G29" s="96">
        <v>0</v>
      </c>
      <c r="H29" s="96">
        <v>1</v>
      </c>
      <c r="I29" s="96">
        <v>1</v>
      </c>
      <c r="J29" s="96">
        <v>0</v>
      </c>
      <c r="K29" s="96">
        <v>1</v>
      </c>
      <c r="L29" s="96">
        <v>1</v>
      </c>
      <c r="M29" s="96">
        <v>1</v>
      </c>
      <c r="N29" s="96">
        <v>1</v>
      </c>
      <c r="O29" s="96">
        <v>1</v>
      </c>
      <c r="P29" s="96">
        <v>1</v>
      </c>
      <c r="Q29" s="95">
        <v>1</v>
      </c>
      <c r="R29" s="22">
        <v>0</v>
      </c>
      <c r="S29" s="2">
        <f>SUM(D29:Q29)</f>
        <v>11</v>
      </c>
      <c r="T29" s="27">
        <f>15-S29</f>
        <v>4</v>
      </c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2">
        <f>S29/(S29+T29)</f>
        <v>0.73333333333333328</v>
      </c>
      <c r="AG29" s="22">
        <f>SUM(D30:Q30)/60</f>
        <v>30.699999999999999</v>
      </c>
      <c r="AH29" s="22">
        <f>R29+AG29</f>
        <v>30.699999999999999</v>
      </c>
      <c r="AI29" s="6"/>
      <c r="AJ29" s="6"/>
    </row>
    <row r="30" ht="14.25">
      <c r="A30" s="92"/>
      <c r="B30" s="93"/>
      <c r="C30" s="93"/>
      <c r="D30" s="94">
        <v>91</v>
      </c>
      <c r="E30" s="96">
        <v>272</v>
      </c>
      <c r="F30" s="96">
        <v>36</v>
      </c>
      <c r="G30" s="96">
        <v>230</v>
      </c>
      <c r="H30" s="96">
        <v>34</v>
      </c>
      <c r="I30" s="96">
        <v>193</v>
      </c>
      <c r="J30" s="102">
        <v>337</v>
      </c>
      <c r="K30" s="96">
        <v>151</v>
      </c>
      <c r="L30" s="96">
        <v>129</v>
      </c>
      <c r="M30" s="96">
        <v>20</v>
      </c>
      <c r="N30" s="96">
        <v>118</v>
      </c>
      <c r="O30" s="96">
        <v>34</v>
      </c>
      <c r="P30" s="96">
        <v>62</v>
      </c>
      <c r="Q30" s="95">
        <v>135</v>
      </c>
      <c r="R30" s="21"/>
      <c r="S30" s="94"/>
      <c r="T30" s="95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1"/>
      <c r="AG30" s="21"/>
      <c r="AH30" s="21"/>
      <c r="AI30" s="6"/>
      <c r="AJ30" s="6"/>
    </row>
    <row r="31" ht="14.25">
      <c r="A31" s="88">
        <v>45425.440972222219</v>
      </c>
      <c r="B31" s="89" t="s">
        <v>70</v>
      </c>
      <c r="C31" s="89">
        <v>3</v>
      </c>
      <c r="D31" s="94">
        <v>1</v>
      </c>
      <c r="E31" s="96">
        <v>1</v>
      </c>
      <c r="F31" s="96">
        <v>1</v>
      </c>
      <c r="G31" s="96">
        <v>1</v>
      </c>
      <c r="H31" s="96">
        <v>1</v>
      </c>
      <c r="I31" s="96">
        <v>0</v>
      </c>
      <c r="J31" s="96">
        <v>1</v>
      </c>
      <c r="K31" s="96">
        <v>1</v>
      </c>
      <c r="L31" s="96">
        <v>1</v>
      </c>
      <c r="M31" s="96">
        <v>1</v>
      </c>
      <c r="N31" s="96">
        <v>1</v>
      </c>
      <c r="O31" s="96">
        <v>0</v>
      </c>
      <c r="P31" s="96">
        <v>0</v>
      </c>
      <c r="Q31" s="95">
        <v>0</v>
      </c>
      <c r="R31" s="22">
        <v>0</v>
      </c>
      <c r="S31" s="2">
        <f>SUM(D31:Q31)</f>
        <v>10</v>
      </c>
      <c r="T31" s="27">
        <f>15-S31</f>
        <v>5</v>
      </c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2">
        <f>S31/(S31+T31)</f>
        <v>0.66666666666666663</v>
      </c>
      <c r="AG31" s="22">
        <f>SUM(D32:Q32)/60</f>
        <v>32.483333333333334</v>
      </c>
      <c r="AH31" s="22">
        <f>R31+AG31</f>
        <v>32.483333333333334</v>
      </c>
      <c r="AI31" s="6"/>
      <c r="AJ31" s="6"/>
    </row>
    <row r="32" ht="14.25">
      <c r="A32" s="92"/>
      <c r="B32" s="93"/>
      <c r="C32" s="93"/>
      <c r="D32" s="94">
        <v>98</v>
      </c>
      <c r="E32" s="96">
        <v>117</v>
      </c>
      <c r="F32" s="96">
        <v>74</v>
      </c>
      <c r="G32" s="96">
        <v>27</v>
      </c>
      <c r="H32" s="96">
        <v>64</v>
      </c>
      <c r="I32" s="96">
        <v>301</v>
      </c>
      <c r="J32" s="96">
        <v>283</v>
      </c>
      <c r="K32" s="96">
        <v>88</v>
      </c>
      <c r="L32" s="96">
        <v>46</v>
      </c>
      <c r="M32" s="96">
        <v>512</v>
      </c>
      <c r="N32" s="96">
        <v>77</v>
      </c>
      <c r="O32" s="96">
        <v>109</v>
      </c>
      <c r="P32" s="96">
        <v>52</v>
      </c>
      <c r="Q32" s="95">
        <v>101</v>
      </c>
      <c r="R32" s="21"/>
      <c r="S32" s="94"/>
      <c r="T32" s="95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1"/>
      <c r="AG32" s="21"/>
      <c r="AH32" s="21"/>
      <c r="AI32" s="6">
        <f>SUM(AH27:AH32)</f>
        <v>90.866666666666674</v>
      </c>
      <c r="AJ32" s="6">
        <f>AVERAGE(AF27:AF32)*30</f>
        <v>20.666666666666664</v>
      </c>
    </row>
    <row r="33" ht="14.25">
      <c r="A33" s="88">
        <v>45423.440972222219</v>
      </c>
      <c r="B33" s="89" t="s">
        <v>71</v>
      </c>
      <c r="C33" s="89">
        <v>1</v>
      </c>
      <c r="D33" s="94">
        <v>1</v>
      </c>
      <c r="E33" s="96">
        <v>0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0</v>
      </c>
      <c r="O33" s="96">
        <v>1</v>
      </c>
      <c r="P33" s="96">
        <v>0</v>
      </c>
      <c r="Q33" s="95">
        <v>0</v>
      </c>
      <c r="R33" s="22">
        <v>0</v>
      </c>
      <c r="S33" s="2">
        <f>SUM(D33:Q33)</f>
        <v>10</v>
      </c>
      <c r="T33" s="27">
        <f>15-S33</f>
        <v>5</v>
      </c>
      <c r="U33" s="27">
        <v>3</v>
      </c>
      <c r="V33" s="27">
        <v>0</v>
      </c>
      <c r="W33" s="27">
        <v>0</v>
      </c>
      <c r="X33" s="27">
        <v>2</v>
      </c>
      <c r="Y33" s="27">
        <v>0</v>
      </c>
      <c r="Z33" s="27">
        <v>0</v>
      </c>
      <c r="AA33" s="27">
        <v>1</v>
      </c>
      <c r="AB33" s="27">
        <v>0</v>
      </c>
      <c r="AC33" s="27">
        <v>0</v>
      </c>
      <c r="AD33" s="27">
        <v>2</v>
      </c>
      <c r="AE33" s="27">
        <v>2</v>
      </c>
      <c r="AF33" s="22">
        <f>S33/(S33+T33)</f>
        <v>0.66666666666666663</v>
      </c>
      <c r="AG33" s="22">
        <f>SUM(D34:Q34)/60</f>
        <v>18.966666666666665</v>
      </c>
      <c r="AH33" s="22">
        <f>R33+AG33</f>
        <v>18.966666666666665</v>
      </c>
      <c r="AI33" s="6"/>
      <c r="AJ33" s="6"/>
    </row>
    <row r="34" ht="14.25">
      <c r="A34" s="92"/>
      <c r="B34" s="93"/>
      <c r="C34" s="93"/>
      <c r="D34" s="94">
        <v>203</v>
      </c>
      <c r="E34" s="96">
        <v>48</v>
      </c>
      <c r="F34" s="96">
        <v>152</v>
      </c>
      <c r="G34" s="96">
        <v>48</v>
      </c>
      <c r="H34" s="96">
        <v>54</v>
      </c>
      <c r="I34" s="96">
        <v>13</v>
      </c>
      <c r="J34" s="96">
        <v>5</v>
      </c>
      <c r="K34" s="96">
        <v>3</v>
      </c>
      <c r="L34" s="96">
        <v>140</v>
      </c>
      <c r="M34" s="96">
        <v>1</v>
      </c>
      <c r="N34" s="96">
        <v>233</v>
      </c>
      <c r="O34" s="96">
        <v>2</v>
      </c>
      <c r="P34" s="96">
        <v>52</v>
      </c>
      <c r="Q34" s="95">
        <v>184</v>
      </c>
      <c r="R34" s="21"/>
      <c r="S34" s="94"/>
      <c r="T34" s="95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1"/>
      <c r="AG34" s="21"/>
      <c r="AH34" s="21"/>
      <c r="AI34" s="6"/>
      <c r="AJ34" s="6"/>
    </row>
    <row r="35" ht="14.25">
      <c r="A35" s="88">
        <v>45425.440972222219</v>
      </c>
      <c r="B35" s="89" t="s">
        <v>71</v>
      </c>
      <c r="C35" s="89">
        <v>2</v>
      </c>
      <c r="D35" s="94">
        <v>1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0</v>
      </c>
      <c r="L35" s="96">
        <v>0</v>
      </c>
      <c r="M35" s="96">
        <v>1</v>
      </c>
      <c r="N35" s="96">
        <v>1</v>
      </c>
      <c r="O35" s="96">
        <v>0</v>
      </c>
      <c r="P35" s="96">
        <v>3</v>
      </c>
      <c r="Q35" s="95"/>
      <c r="R35" s="22">
        <v>0</v>
      </c>
      <c r="S35" s="2">
        <f>SUM(D35:Q35)</f>
        <v>12</v>
      </c>
      <c r="T35" s="27">
        <f>15-S35</f>
        <v>3</v>
      </c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2">
        <f>S35/(S35+T35)</f>
        <v>0.80000000000000004</v>
      </c>
      <c r="AG35" s="22">
        <f>SUM(D36:Q36)/60</f>
        <v>24.383333333333333</v>
      </c>
      <c r="AH35" s="22">
        <f>R35+AG35</f>
        <v>24.383333333333333</v>
      </c>
      <c r="AI35" s="6"/>
      <c r="AJ35" s="6"/>
    </row>
    <row r="36" ht="14.25">
      <c r="A36" s="92"/>
      <c r="B36" s="93"/>
      <c r="C36" s="93"/>
      <c r="D36" s="94">
        <v>184</v>
      </c>
      <c r="E36" s="96">
        <v>2</v>
      </c>
      <c r="F36" s="96">
        <v>68</v>
      </c>
      <c r="G36" s="96">
        <v>7</v>
      </c>
      <c r="H36" s="96">
        <v>70</v>
      </c>
      <c r="I36" s="96">
        <v>157</v>
      </c>
      <c r="J36" s="96">
        <v>42</v>
      </c>
      <c r="K36" s="96">
        <v>82</v>
      </c>
      <c r="L36" s="96">
        <v>298</v>
      </c>
      <c r="M36" s="96">
        <v>40</v>
      </c>
      <c r="N36" s="96">
        <v>225</v>
      </c>
      <c r="O36" s="96">
        <v>142</v>
      </c>
      <c r="P36" s="96">
        <v>146</v>
      </c>
      <c r="Q36" s="95"/>
      <c r="R36" s="21"/>
      <c r="S36" s="94"/>
      <c r="T36" s="95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1"/>
      <c r="AG36" s="21"/>
      <c r="AH36" s="21"/>
      <c r="AI36" s="6"/>
      <c r="AJ36" s="6"/>
    </row>
    <row r="37" ht="14.25">
      <c r="A37" s="88">
        <v>45425.440972222219</v>
      </c>
      <c r="B37" s="89" t="s">
        <v>71</v>
      </c>
      <c r="C37" s="89">
        <v>3</v>
      </c>
      <c r="D37" s="94">
        <v>1</v>
      </c>
      <c r="E37" s="96">
        <v>1</v>
      </c>
      <c r="F37" s="96">
        <v>1</v>
      </c>
      <c r="G37" s="96">
        <v>1</v>
      </c>
      <c r="H37" s="96">
        <v>0</v>
      </c>
      <c r="I37" s="96">
        <v>1</v>
      </c>
      <c r="J37" s="96">
        <v>1</v>
      </c>
      <c r="K37" s="96">
        <v>1</v>
      </c>
      <c r="L37" s="96">
        <v>1</v>
      </c>
      <c r="M37" s="96">
        <v>0</v>
      </c>
      <c r="N37" s="96">
        <v>0</v>
      </c>
      <c r="O37" s="96">
        <v>1</v>
      </c>
      <c r="P37" s="96">
        <v>0</v>
      </c>
      <c r="Q37" s="95">
        <v>2</v>
      </c>
      <c r="R37" s="22">
        <v>0</v>
      </c>
      <c r="S37" s="2">
        <f>SUM(D37:Q37)</f>
        <v>11</v>
      </c>
      <c r="T37" s="27">
        <f>15-S37</f>
        <v>4</v>
      </c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2">
        <f>S37/(S37+T37)</f>
        <v>0.73333333333333328</v>
      </c>
      <c r="AG37" s="22">
        <f>SUM(D38:Q38)/60</f>
        <v>28.816666666666666</v>
      </c>
      <c r="AH37" s="22">
        <f>R37+AG37</f>
        <v>28.816666666666666</v>
      </c>
      <c r="AI37" s="6"/>
      <c r="AJ37" s="6"/>
    </row>
    <row r="38" ht="14.25">
      <c r="A38" s="92"/>
      <c r="B38" s="93"/>
      <c r="C38" s="93"/>
      <c r="D38" s="94">
        <v>322</v>
      </c>
      <c r="E38" s="96">
        <v>67</v>
      </c>
      <c r="F38" s="96">
        <v>34</v>
      </c>
      <c r="G38" s="96">
        <v>339</v>
      </c>
      <c r="H38" s="96">
        <v>38</v>
      </c>
      <c r="I38" s="96">
        <v>231</v>
      </c>
      <c r="J38" s="96">
        <v>195</v>
      </c>
      <c r="K38" s="96">
        <v>41</v>
      </c>
      <c r="L38" s="96">
        <v>128</v>
      </c>
      <c r="M38" s="96">
        <v>40</v>
      </c>
      <c r="N38" s="96">
        <v>125</v>
      </c>
      <c r="O38" s="96">
        <v>1</v>
      </c>
      <c r="P38" s="96">
        <v>64</v>
      </c>
      <c r="Q38" s="95">
        <v>104</v>
      </c>
      <c r="R38" s="21"/>
      <c r="S38" s="94"/>
      <c r="T38" s="95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1"/>
      <c r="AG38" s="21"/>
      <c r="AH38" s="21"/>
      <c r="AI38" s="6">
        <f>SUM(AH33:AH38)</f>
        <v>72.166666666666657</v>
      </c>
      <c r="AJ38" s="6">
        <f>AVERAGE(AF33:AF38)*30</f>
        <v>22</v>
      </c>
    </row>
    <row r="39" ht="14.25">
      <c r="A39" s="88">
        <v>45439.475694444445</v>
      </c>
      <c r="B39" s="89" t="s">
        <v>72</v>
      </c>
      <c r="C39" s="89">
        <v>1</v>
      </c>
      <c r="D39" s="94">
        <v>0</v>
      </c>
      <c r="E39" s="96">
        <v>0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  <c r="P39" s="96">
        <v>1</v>
      </c>
      <c r="Q39" s="95">
        <v>2</v>
      </c>
      <c r="R39" s="22">
        <v>0</v>
      </c>
      <c r="S39" s="2">
        <f>SUM(D39:Q39)</f>
        <v>13</v>
      </c>
      <c r="T39" s="27">
        <f>15-S39</f>
        <v>2</v>
      </c>
      <c r="U39" s="22">
        <v>2</v>
      </c>
      <c r="V39" s="22">
        <v>0</v>
      </c>
      <c r="W39" s="22">
        <v>1</v>
      </c>
      <c r="X39" s="22">
        <v>1</v>
      </c>
      <c r="Y39" s="22">
        <v>1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3</v>
      </c>
      <c r="AF39" s="22">
        <f>S39/(S39+T39)</f>
        <v>0.8666666666666667</v>
      </c>
      <c r="AG39" s="22">
        <f>SUM(D40:Q40)/60</f>
        <v>30.233333333333334</v>
      </c>
      <c r="AH39" s="22">
        <f>R39+AG39</f>
        <v>30.233333333333334</v>
      </c>
      <c r="AI39" s="6"/>
      <c r="AJ39" s="6"/>
    </row>
    <row r="40" ht="14.25">
      <c r="A40" s="92"/>
      <c r="B40" s="93"/>
      <c r="C40" s="93"/>
      <c r="D40" s="94">
        <v>241</v>
      </c>
      <c r="E40" s="96">
        <v>254</v>
      </c>
      <c r="F40" s="96">
        <v>197</v>
      </c>
      <c r="G40" s="96">
        <v>2</v>
      </c>
      <c r="H40" s="96">
        <v>158</v>
      </c>
      <c r="I40" s="96">
        <v>10</v>
      </c>
      <c r="J40" s="96">
        <v>147</v>
      </c>
      <c r="K40" s="96">
        <v>149</v>
      </c>
      <c r="L40" s="96">
        <v>86</v>
      </c>
      <c r="M40" s="96">
        <v>216</v>
      </c>
      <c r="N40" s="96">
        <v>120</v>
      </c>
      <c r="O40" s="96">
        <v>38</v>
      </c>
      <c r="P40" s="96">
        <v>57</v>
      </c>
      <c r="Q40" s="95">
        <v>139</v>
      </c>
      <c r="R40" s="21"/>
      <c r="S40" s="94"/>
      <c r="T40" s="9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21"/>
      <c r="AG40" s="21"/>
      <c r="AH40" s="21"/>
      <c r="AI40" s="6"/>
      <c r="AJ40" s="6"/>
    </row>
    <row r="41" ht="14.25">
      <c r="A41" s="88">
        <v>45439.475694444445</v>
      </c>
      <c r="B41" s="89" t="s">
        <v>72</v>
      </c>
      <c r="C41" s="89">
        <v>2</v>
      </c>
      <c r="D41" s="94">
        <v>1</v>
      </c>
      <c r="E41" s="96">
        <v>1</v>
      </c>
      <c r="F41" s="96">
        <v>0</v>
      </c>
      <c r="G41" s="96">
        <v>1</v>
      </c>
      <c r="H41" s="96">
        <v>1</v>
      </c>
      <c r="I41" s="96">
        <v>0</v>
      </c>
      <c r="J41" s="96">
        <v>1</v>
      </c>
      <c r="K41" s="96">
        <v>0</v>
      </c>
      <c r="L41" s="96">
        <v>1</v>
      </c>
      <c r="M41" s="96">
        <v>1</v>
      </c>
      <c r="N41" s="96">
        <v>1</v>
      </c>
      <c r="O41" s="96">
        <v>1</v>
      </c>
      <c r="P41" s="96">
        <v>2</v>
      </c>
      <c r="Q41" s="95"/>
      <c r="R41" s="22">
        <v>0</v>
      </c>
      <c r="S41" s="2">
        <f>SUM(D41:Q41)</f>
        <v>11</v>
      </c>
      <c r="T41" s="27">
        <f>15-S41</f>
        <v>4</v>
      </c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22">
        <f>S41/(S41+T41)</f>
        <v>0.73333333333333328</v>
      </c>
      <c r="AG41" s="22">
        <f>SUM(D42:Q42)/60</f>
        <v>31.866666666666667</v>
      </c>
      <c r="AH41" s="22">
        <f>R41+AG41</f>
        <v>31.866666666666667</v>
      </c>
      <c r="AI41" s="6"/>
      <c r="AJ41" s="6"/>
    </row>
    <row r="42" ht="14.25">
      <c r="A42" s="92"/>
      <c r="B42" s="93"/>
      <c r="C42" s="93"/>
      <c r="D42" s="94">
        <v>344</v>
      </c>
      <c r="E42" s="96">
        <v>160</v>
      </c>
      <c r="F42" s="96">
        <v>204</v>
      </c>
      <c r="G42" s="96">
        <v>71</v>
      </c>
      <c r="H42" s="96">
        <v>325</v>
      </c>
      <c r="I42" s="96">
        <v>139</v>
      </c>
      <c r="J42" s="96">
        <v>242</v>
      </c>
      <c r="K42" s="96">
        <v>38</v>
      </c>
      <c r="L42" s="96">
        <v>11</v>
      </c>
      <c r="M42" s="96">
        <v>45</v>
      </c>
      <c r="N42" s="96">
        <v>63</v>
      </c>
      <c r="O42" s="96">
        <v>136</v>
      </c>
      <c r="P42" s="96">
        <v>134</v>
      </c>
      <c r="Q42" s="95"/>
      <c r="R42" s="21"/>
      <c r="S42" s="94"/>
      <c r="T42" s="9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21"/>
      <c r="AG42" s="21"/>
      <c r="AH42" s="21"/>
      <c r="AI42" s="6"/>
      <c r="AJ42" s="6"/>
    </row>
    <row r="43" ht="14.25">
      <c r="A43" s="88">
        <v>45440.434027777781</v>
      </c>
      <c r="B43" s="89" t="s">
        <v>72</v>
      </c>
      <c r="C43" s="89">
        <v>3</v>
      </c>
      <c r="D43" s="94">
        <v>1</v>
      </c>
      <c r="E43" s="96">
        <v>1</v>
      </c>
      <c r="F43" s="96">
        <v>0</v>
      </c>
      <c r="G43" s="96">
        <v>1</v>
      </c>
      <c r="H43" s="96">
        <v>1</v>
      </c>
      <c r="I43" s="96">
        <v>1</v>
      </c>
      <c r="J43" s="96">
        <v>1</v>
      </c>
      <c r="K43" s="96">
        <v>1</v>
      </c>
      <c r="L43" s="96">
        <v>0</v>
      </c>
      <c r="M43" s="96">
        <v>1</v>
      </c>
      <c r="N43" s="96">
        <v>1</v>
      </c>
      <c r="O43" s="96">
        <v>1</v>
      </c>
      <c r="P43" s="96">
        <v>0</v>
      </c>
      <c r="Q43" s="95">
        <v>2</v>
      </c>
      <c r="R43" s="22">
        <v>0</v>
      </c>
      <c r="S43" s="2">
        <f>SUM(D43:Q43)</f>
        <v>12</v>
      </c>
      <c r="T43" s="27">
        <f>15-S43</f>
        <v>3</v>
      </c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22">
        <f>S43/(S43+T43)</f>
        <v>0.80000000000000004</v>
      </c>
      <c r="AG43" s="22">
        <f>SUM(D44:Q44)/60</f>
        <v>25.300000000000001</v>
      </c>
      <c r="AH43" s="22">
        <f>R43+AG43</f>
        <v>25.300000000000001</v>
      </c>
      <c r="AI43" s="6"/>
      <c r="AJ43" s="6"/>
    </row>
    <row r="44" ht="14.25">
      <c r="A44" s="92"/>
      <c r="B44" s="93"/>
      <c r="C44" s="93"/>
      <c r="D44" s="94">
        <v>88</v>
      </c>
      <c r="E44" s="96">
        <v>124</v>
      </c>
      <c r="F44" s="96">
        <v>88</v>
      </c>
      <c r="G44" s="96">
        <v>56</v>
      </c>
      <c r="H44" s="96">
        <v>238</v>
      </c>
      <c r="I44" s="96">
        <v>4</v>
      </c>
      <c r="J44" s="96">
        <v>43</v>
      </c>
      <c r="K44" s="96">
        <v>178</v>
      </c>
      <c r="L44" s="96">
        <v>148</v>
      </c>
      <c r="M44" s="96">
        <v>230</v>
      </c>
      <c r="N44" s="96">
        <v>25</v>
      </c>
      <c r="O44" s="96">
        <v>79</v>
      </c>
      <c r="P44" s="96">
        <v>116</v>
      </c>
      <c r="Q44" s="95">
        <v>101</v>
      </c>
      <c r="R44" s="21"/>
      <c r="S44" s="94"/>
      <c r="T44" s="95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21"/>
      <c r="AG44" s="21"/>
      <c r="AH44" s="21"/>
      <c r="AI44" s="6">
        <f>SUM(AH39:AH44)</f>
        <v>87.400000000000006</v>
      </c>
      <c r="AJ44" s="6">
        <f>AVERAGE(AF39:AF44)*30</f>
        <v>24.000000000000004</v>
      </c>
    </row>
    <row r="45" ht="14.25">
      <c r="A45" s="88">
        <v>45444.392361111109</v>
      </c>
      <c r="B45" s="89" t="s">
        <v>73</v>
      </c>
      <c r="C45" s="89">
        <v>1</v>
      </c>
      <c r="D45" s="94">
        <v>1</v>
      </c>
      <c r="E45" s="96">
        <v>1</v>
      </c>
      <c r="F45" s="96">
        <v>0</v>
      </c>
      <c r="G45" s="96">
        <v>1</v>
      </c>
      <c r="H45" s="96">
        <v>1</v>
      </c>
      <c r="I45" s="96">
        <v>1</v>
      </c>
      <c r="J45" s="96">
        <v>1</v>
      </c>
      <c r="K45" s="96">
        <v>1</v>
      </c>
      <c r="L45" s="96">
        <v>1</v>
      </c>
      <c r="M45" s="96">
        <v>1</v>
      </c>
      <c r="N45" s="96">
        <v>1</v>
      </c>
      <c r="O45" s="96">
        <v>0</v>
      </c>
      <c r="P45" s="96">
        <v>1</v>
      </c>
      <c r="Q45" s="95">
        <v>1</v>
      </c>
      <c r="R45" s="22">
        <v>0</v>
      </c>
      <c r="S45" s="2">
        <f>SUM(D45:Q45)</f>
        <v>12</v>
      </c>
      <c r="T45" s="27">
        <f>15-S45</f>
        <v>3</v>
      </c>
      <c r="U45" s="22">
        <v>5</v>
      </c>
      <c r="V45" s="22">
        <v>0</v>
      </c>
      <c r="W45" s="22">
        <v>2</v>
      </c>
      <c r="X45" s="22">
        <v>0</v>
      </c>
      <c r="Y45" s="22">
        <v>1</v>
      </c>
      <c r="Z45" s="22">
        <v>0</v>
      </c>
      <c r="AA45" s="22">
        <v>1</v>
      </c>
      <c r="AB45" s="22">
        <v>0</v>
      </c>
      <c r="AC45" s="22">
        <v>1</v>
      </c>
      <c r="AD45" s="22">
        <v>0</v>
      </c>
      <c r="AE45" s="22">
        <v>0</v>
      </c>
      <c r="AF45" s="22">
        <f>S45/(S45+T45)</f>
        <v>0.80000000000000004</v>
      </c>
      <c r="AG45" s="22">
        <f>SUM(D46:Q46)/60</f>
        <v>25.816666666666666</v>
      </c>
      <c r="AH45" s="22">
        <f>R45+AG45</f>
        <v>25.816666666666666</v>
      </c>
      <c r="AI45" s="6"/>
      <c r="AJ45" s="6"/>
    </row>
    <row r="46" ht="14.25">
      <c r="A46" s="92"/>
      <c r="B46" s="93"/>
      <c r="C46" s="93"/>
      <c r="D46" s="94">
        <v>242</v>
      </c>
      <c r="E46" s="96">
        <v>25</v>
      </c>
      <c r="F46" s="96">
        <v>56</v>
      </c>
      <c r="G46" s="96">
        <v>175</v>
      </c>
      <c r="H46" s="96">
        <v>110</v>
      </c>
      <c r="I46" s="96">
        <v>126</v>
      </c>
      <c r="J46" s="96">
        <v>155</v>
      </c>
      <c r="K46" s="96">
        <v>20</v>
      </c>
      <c r="L46" s="96">
        <v>49</v>
      </c>
      <c r="M46" s="96">
        <v>154</v>
      </c>
      <c r="N46" s="96">
        <v>103</v>
      </c>
      <c r="O46" s="96">
        <v>112</v>
      </c>
      <c r="P46" s="96">
        <v>98</v>
      </c>
      <c r="Q46" s="95">
        <v>124</v>
      </c>
      <c r="R46" s="21"/>
      <c r="S46" s="94"/>
      <c r="T46" s="9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21"/>
      <c r="AG46" s="21"/>
      <c r="AH46" s="21"/>
      <c r="AI46" s="6"/>
      <c r="AJ46" s="6"/>
    </row>
    <row r="47" ht="14.25">
      <c r="A47" s="88">
        <v>45444.392361111109</v>
      </c>
      <c r="B47" s="89" t="s">
        <v>73</v>
      </c>
      <c r="C47" s="89">
        <v>2</v>
      </c>
      <c r="D47" s="94">
        <v>1</v>
      </c>
      <c r="E47" s="96">
        <v>1</v>
      </c>
      <c r="F47" s="96">
        <v>1</v>
      </c>
      <c r="G47" s="96">
        <v>1</v>
      </c>
      <c r="H47" s="96">
        <v>1</v>
      </c>
      <c r="I47" s="96">
        <v>0</v>
      </c>
      <c r="J47" s="96">
        <v>0</v>
      </c>
      <c r="K47" s="96">
        <v>1</v>
      </c>
      <c r="L47" s="96">
        <v>1</v>
      </c>
      <c r="M47" s="96">
        <v>1</v>
      </c>
      <c r="N47" s="96">
        <v>1</v>
      </c>
      <c r="O47" s="96">
        <v>0</v>
      </c>
      <c r="P47" s="96">
        <v>1</v>
      </c>
      <c r="Q47" s="95">
        <v>2</v>
      </c>
      <c r="R47" s="22">
        <v>0</v>
      </c>
      <c r="S47" s="2">
        <f>SUM(D47:Q47)</f>
        <v>12</v>
      </c>
      <c r="T47" s="27">
        <f>15-S47</f>
        <v>3</v>
      </c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22">
        <f>S47/(S47+T47)</f>
        <v>0.80000000000000004</v>
      </c>
      <c r="AG47" s="22">
        <f>SUM(D48:Q48)/60</f>
        <v>24.333333333333332</v>
      </c>
      <c r="AH47" s="22">
        <f>R47+AG47</f>
        <v>24.333333333333332</v>
      </c>
      <c r="AI47" s="6"/>
      <c r="AJ47" s="6"/>
    </row>
    <row r="48" ht="14.25">
      <c r="A48" s="92"/>
      <c r="B48" s="93"/>
      <c r="C48" s="93"/>
      <c r="D48" s="94">
        <v>174</v>
      </c>
      <c r="E48" s="96">
        <v>46</v>
      </c>
      <c r="F48" s="96">
        <v>136</v>
      </c>
      <c r="G48" s="96">
        <v>100</v>
      </c>
      <c r="H48" s="96">
        <v>119</v>
      </c>
      <c r="I48" s="96">
        <v>187</v>
      </c>
      <c r="J48" s="96">
        <v>182</v>
      </c>
      <c r="K48" s="96">
        <v>2</v>
      </c>
      <c r="L48" s="96">
        <v>196</v>
      </c>
      <c r="M48" s="96">
        <v>67</v>
      </c>
      <c r="N48" s="96">
        <v>15</v>
      </c>
      <c r="O48" s="96">
        <v>51</v>
      </c>
      <c r="P48" s="96">
        <v>53</v>
      </c>
      <c r="Q48" s="95">
        <v>132</v>
      </c>
      <c r="R48" s="21"/>
      <c r="S48" s="94"/>
      <c r="T48" s="9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21"/>
      <c r="AG48" s="21"/>
      <c r="AH48" s="21"/>
      <c r="AI48" s="6"/>
      <c r="AJ48" s="6"/>
    </row>
    <row r="49" ht="14.25">
      <c r="A49" s="88">
        <v>45444.392361111109</v>
      </c>
      <c r="B49" s="89" t="s">
        <v>73</v>
      </c>
      <c r="C49" s="89">
        <v>3</v>
      </c>
      <c r="D49" s="94">
        <v>1</v>
      </c>
      <c r="E49" s="96">
        <v>1</v>
      </c>
      <c r="F49" s="96">
        <v>0</v>
      </c>
      <c r="G49" s="96">
        <v>0</v>
      </c>
      <c r="H49" s="96">
        <v>1</v>
      </c>
      <c r="I49" s="96">
        <v>1</v>
      </c>
      <c r="J49" s="96">
        <v>1</v>
      </c>
      <c r="K49" s="96">
        <v>1</v>
      </c>
      <c r="L49" s="96">
        <v>1</v>
      </c>
      <c r="M49" s="96">
        <v>1</v>
      </c>
      <c r="N49" s="96">
        <v>0</v>
      </c>
      <c r="O49" s="96">
        <v>0</v>
      </c>
      <c r="P49" s="96">
        <v>1</v>
      </c>
      <c r="Q49" s="95">
        <v>2</v>
      </c>
      <c r="R49" s="22">
        <v>0</v>
      </c>
      <c r="S49" s="2">
        <f>SUM(D49:Q49)</f>
        <v>11</v>
      </c>
      <c r="T49" s="27">
        <f>15-S49</f>
        <v>4</v>
      </c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22">
        <f>S49/(S49+T49)</f>
        <v>0.73333333333333328</v>
      </c>
      <c r="AG49" s="22">
        <f>SUM(D50:Q50)/60</f>
        <v>26.600000000000001</v>
      </c>
      <c r="AH49" s="22">
        <f>R49+AG49</f>
        <v>26.600000000000001</v>
      </c>
      <c r="AI49" s="6"/>
      <c r="AJ49" s="6"/>
    </row>
    <row r="50" ht="14.25">
      <c r="A50" s="92"/>
      <c r="B50" s="93"/>
      <c r="C50" s="93"/>
      <c r="D50" s="94">
        <v>153</v>
      </c>
      <c r="E50" s="96">
        <v>89</v>
      </c>
      <c r="F50" s="96">
        <v>94</v>
      </c>
      <c r="G50" s="96">
        <v>184</v>
      </c>
      <c r="H50" s="96">
        <v>9</v>
      </c>
      <c r="I50" s="96">
        <v>22</v>
      </c>
      <c r="J50" s="96">
        <v>165</v>
      </c>
      <c r="K50" s="96">
        <v>122</v>
      </c>
      <c r="L50" s="96">
        <v>59</v>
      </c>
      <c r="M50" s="96">
        <v>67</v>
      </c>
      <c r="N50" s="96">
        <v>334</v>
      </c>
      <c r="O50" s="96">
        <v>88</v>
      </c>
      <c r="P50" s="96">
        <v>105</v>
      </c>
      <c r="Q50" s="95">
        <v>105</v>
      </c>
      <c r="R50" s="21"/>
      <c r="S50" s="94"/>
      <c r="T50" s="95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21"/>
      <c r="AG50" s="21"/>
      <c r="AH50" s="21"/>
      <c r="AI50" s="6">
        <f>SUM(AH45:AH50)</f>
        <v>76.75</v>
      </c>
      <c r="AJ50" s="6">
        <f>AVERAGE(AF45:AF50)*30</f>
        <v>23.333333333333332</v>
      </c>
    </row>
    <row r="51" ht="14.25">
      <c r="A51" s="88">
        <v>45445.392361111109</v>
      </c>
      <c r="B51" s="89" t="s">
        <v>74</v>
      </c>
      <c r="C51" s="89">
        <v>1</v>
      </c>
      <c r="D51" s="94">
        <v>1</v>
      </c>
      <c r="E51" s="96">
        <v>1</v>
      </c>
      <c r="F51" s="96">
        <v>0</v>
      </c>
      <c r="G51" s="96">
        <v>1</v>
      </c>
      <c r="H51" s="96">
        <v>1</v>
      </c>
      <c r="I51" s="96">
        <v>1</v>
      </c>
      <c r="J51" s="96">
        <v>1</v>
      </c>
      <c r="K51" s="96">
        <v>1</v>
      </c>
      <c r="L51" s="96">
        <v>1</v>
      </c>
      <c r="M51" s="96">
        <v>1</v>
      </c>
      <c r="N51" s="96">
        <v>1</v>
      </c>
      <c r="O51" s="96">
        <v>0</v>
      </c>
      <c r="P51" s="96">
        <v>1</v>
      </c>
      <c r="Q51" s="95">
        <v>1</v>
      </c>
      <c r="R51" s="22">
        <v>0</v>
      </c>
      <c r="S51" s="2">
        <f>SUM(D51:Q51)</f>
        <v>12</v>
      </c>
      <c r="T51" s="27">
        <f>15-S51</f>
        <v>3</v>
      </c>
      <c r="U51" s="22">
        <v>4</v>
      </c>
      <c r="V51" s="22">
        <v>0</v>
      </c>
      <c r="W51" s="22">
        <v>1</v>
      </c>
      <c r="X51" s="22">
        <v>0</v>
      </c>
      <c r="Y51" s="22">
        <v>1</v>
      </c>
      <c r="Z51" s="22">
        <v>0</v>
      </c>
      <c r="AA51" s="22">
        <v>2</v>
      </c>
      <c r="AB51" s="22">
        <v>0</v>
      </c>
      <c r="AC51" s="22">
        <v>0</v>
      </c>
      <c r="AD51" s="22">
        <v>0</v>
      </c>
      <c r="AE51" s="22">
        <v>1</v>
      </c>
      <c r="AF51" s="22">
        <f>S51/(S51+T51)</f>
        <v>0.80000000000000004</v>
      </c>
      <c r="AG51" s="22">
        <f>SUM(D52:Q52)/60</f>
        <v>23.550000000000001</v>
      </c>
      <c r="AH51" s="22">
        <f>R51+AG51</f>
        <v>23.550000000000001</v>
      </c>
      <c r="AI51" s="6"/>
      <c r="AJ51" s="6"/>
    </row>
    <row r="52" ht="14.25">
      <c r="A52" s="92"/>
      <c r="B52" s="93"/>
      <c r="C52" s="93"/>
      <c r="D52" s="94">
        <v>112</v>
      </c>
      <c r="E52" s="96">
        <v>23</v>
      </c>
      <c r="F52" s="96">
        <v>62</v>
      </c>
      <c r="G52" s="96">
        <v>114</v>
      </c>
      <c r="H52" s="96">
        <v>58</v>
      </c>
      <c r="I52" s="96">
        <v>73</v>
      </c>
      <c r="J52" s="96">
        <v>70</v>
      </c>
      <c r="K52" s="96">
        <v>184</v>
      </c>
      <c r="L52" s="96">
        <v>131</v>
      </c>
      <c r="M52" s="96">
        <v>244</v>
      </c>
      <c r="N52" s="96">
        <v>104</v>
      </c>
      <c r="O52" s="96">
        <v>1</v>
      </c>
      <c r="P52" s="96">
        <v>78</v>
      </c>
      <c r="Q52" s="95">
        <v>159</v>
      </c>
      <c r="R52" s="21"/>
      <c r="S52" s="94"/>
      <c r="T52" s="9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21"/>
      <c r="AG52" s="21"/>
      <c r="AH52" s="21"/>
      <c r="AI52" s="6"/>
      <c r="AJ52" s="6"/>
    </row>
    <row r="53" ht="14.25">
      <c r="A53" s="88">
        <v>45445.392361111109</v>
      </c>
      <c r="B53" s="89" t="s">
        <v>74</v>
      </c>
      <c r="C53" s="89">
        <v>2</v>
      </c>
      <c r="D53" s="94">
        <v>1</v>
      </c>
      <c r="E53" s="96">
        <v>1</v>
      </c>
      <c r="F53" s="96">
        <v>0</v>
      </c>
      <c r="G53" s="96">
        <v>1</v>
      </c>
      <c r="H53" s="96">
        <v>1</v>
      </c>
      <c r="I53" s="96">
        <v>1</v>
      </c>
      <c r="J53" s="96">
        <v>1</v>
      </c>
      <c r="K53" s="96">
        <v>1</v>
      </c>
      <c r="L53" s="96">
        <v>1</v>
      </c>
      <c r="M53" s="96">
        <v>1</v>
      </c>
      <c r="N53" s="96">
        <v>1</v>
      </c>
      <c r="O53" s="96">
        <v>0</v>
      </c>
      <c r="P53" s="96">
        <v>1</v>
      </c>
      <c r="Q53" s="95">
        <v>2</v>
      </c>
      <c r="R53" s="22">
        <v>0</v>
      </c>
      <c r="S53" s="2">
        <f>SUM(D53:Q53)</f>
        <v>13</v>
      </c>
      <c r="T53" s="27">
        <f>15-S53</f>
        <v>2</v>
      </c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22">
        <f>S53/(S53+T53)</f>
        <v>0.8666666666666667</v>
      </c>
      <c r="AG53" s="22">
        <f>SUM(D54:Q54)/60</f>
        <v>27.466666666666665</v>
      </c>
      <c r="AH53" s="22">
        <f>R53+AG53</f>
        <v>27.466666666666665</v>
      </c>
      <c r="AI53" s="6"/>
      <c r="AJ53" s="6"/>
    </row>
    <row r="54" ht="14.25">
      <c r="A54" s="92"/>
      <c r="B54" s="93"/>
      <c r="C54" s="93"/>
      <c r="D54" s="94">
        <v>386</v>
      </c>
      <c r="E54" s="96">
        <v>10</v>
      </c>
      <c r="F54" s="96">
        <v>67</v>
      </c>
      <c r="G54" s="96">
        <v>186</v>
      </c>
      <c r="H54" s="96">
        <v>52</v>
      </c>
      <c r="I54" s="96">
        <v>250</v>
      </c>
      <c r="J54" s="96">
        <v>66</v>
      </c>
      <c r="K54" s="96">
        <v>126</v>
      </c>
      <c r="L54" s="96">
        <v>149</v>
      </c>
      <c r="M54" s="96">
        <v>6</v>
      </c>
      <c r="N54" s="96">
        <v>120</v>
      </c>
      <c r="O54" s="96">
        <v>146</v>
      </c>
      <c r="P54" s="96">
        <v>24</v>
      </c>
      <c r="Q54" s="95">
        <v>60</v>
      </c>
      <c r="R54" s="21"/>
      <c r="S54" s="94"/>
      <c r="T54" s="9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21"/>
      <c r="AG54" s="21"/>
      <c r="AH54" s="21"/>
      <c r="AI54" s="6"/>
      <c r="AJ54" s="6"/>
    </row>
    <row r="55" ht="14.25">
      <c r="A55" s="88">
        <v>45445.392361111109</v>
      </c>
      <c r="B55" s="89" t="s">
        <v>74</v>
      </c>
      <c r="C55" s="89">
        <v>3</v>
      </c>
      <c r="D55" s="94">
        <v>1</v>
      </c>
      <c r="E55" s="96">
        <v>1</v>
      </c>
      <c r="F55" s="96">
        <v>1</v>
      </c>
      <c r="G55" s="96">
        <v>1</v>
      </c>
      <c r="H55" s="96">
        <v>1</v>
      </c>
      <c r="I55" s="96">
        <v>1</v>
      </c>
      <c r="J55" s="96">
        <v>0</v>
      </c>
      <c r="K55" s="96">
        <v>0</v>
      </c>
      <c r="L55" s="96">
        <v>1</v>
      </c>
      <c r="M55" s="96">
        <v>1</v>
      </c>
      <c r="N55" s="96">
        <v>1</v>
      </c>
      <c r="O55" s="96">
        <v>0</v>
      </c>
      <c r="P55" s="96">
        <v>1</v>
      </c>
      <c r="Q55" s="95">
        <v>0</v>
      </c>
      <c r="R55" s="22">
        <v>0</v>
      </c>
      <c r="S55" s="2">
        <f>SUM(D55:Q55)</f>
        <v>10</v>
      </c>
      <c r="T55" s="27">
        <f>15-S55</f>
        <v>5</v>
      </c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22">
        <f>S55/(S55+T55)</f>
        <v>0.66666666666666663</v>
      </c>
      <c r="AG55" s="22">
        <f>SUM(D56:Q56)/60</f>
        <v>19.766666666666666</v>
      </c>
      <c r="AH55" s="22">
        <f>R55+AG55</f>
        <v>19.766666666666666</v>
      </c>
      <c r="AI55" s="6"/>
      <c r="AJ55" s="6"/>
    </row>
    <row r="56" ht="14.25">
      <c r="A56" s="92"/>
      <c r="B56" s="93"/>
      <c r="C56" s="93"/>
      <c r="D56" s="94">
        <v>154</v>
      </c>
      <c r="E56" s="96">
        <v>16</v>
      </c>
      <c r="F56" s="96">
        <v>318</v>
      </c>
      <c r="G56" s="96">
        <v>8</v>
      </c>
      <c r="H56" s="96">
        <v>192</v>
      </c>
      <c r="I56" s="96">
        <v>2</v>
      </c>
      <c r="J56" s="96">
        <v>10</v>
      </c>
      <c r="K56" s="96">
        <v>81</v>
      </c>
      <c r="L56" s="96">
        <v>6</v>
      </c>
      <c r="M56" s="96">
        <v>194</v>
      </c>
      <c r="N56" s="96">
        <v>17</v>
      </c>
      <c r="O56" s="96">
        <v>36</v>
      </c>
      <c r="P56" s="96">
        <v>21</v>
      </c>
      <c r="Q56" s="95">
        <v>131</v>
      </c>
      <c r="R56" s="21"/>
      <c r="S56" s="94"/>
      <c r="T56" s="95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21"/>
      <c r="AG56" s="21"/>
      <c r="AH56" s="21"/>
      <c r="AI56" s="6">
        <f>SUM(AH51:AH56)</f>
        <v>70.783333333333331</v>
      </c>
      <c r="AJ56" s="6">
        <f>AVERAGE(AF51:AF56)*30</f>
        <v>23.333333333333332</v>
      </c>
    </row>
    <row r="57" ht="14.25">
      <c r="A57" s="88">
        <v>45446.382638888892</v>
      </c>
      <c r="B57" s="89" t="s">
        <v>75</v>
      </c>
      <c r="C57" s="89">
        <v>1</v>
      </c>
      <c r="D57" s="94">
        <v>1</v>
      </c>
      <c r="E57" s="96">
        <v>1</v>
      </c>
      <c r="F57" s="96">
        <v>1</v>
      </c>
      <c r="G57" s="96">
        <v>0</v>
      </c>
      <c r="H57" s="96">
        <v>1</v>
      </c>
      <c r="I57" s="96">
        <v>1</v>
      </c>
      <c r="J57" s="96">
        <v>1</v>
      </c>
      <c r="K57" s="96">
        <v>1</v>
      </c>
      <c r="L57" s="96">
        <v>1</v>
      </c>
      <c r="M57" s="96">
        <v>1</v>
      </c>
      <c r="N57" s="96">
        <v>1</v>
      </c>
      <c r="O57" s="96">
        <v>1</v>
      </c>
      <c r="P57" s="96">
        <v>0</v>
      </c>
      <c r="Q57" s="95">
        <v>0</v>
      </c>
      <c r="R57" s="22">
        <v>0</v>
      </c>
      <c r="S57" s="2">
        <f>SUM(D57:Q57)</f>
        <v>11</v>
      </c>
      <c r="T57" s="27">
        <f>15-S57</f>
        <v>4</v>
      </c>
      <c r="U57" s="22">
        <v>2</v>
      </c>
      <c r="V57" s="22">
        <v>0</v>
      </c>
      <c r="W57" s="22">
        <v>0</v>
      </c>
      <c r="X57" s="22">
        <v>1</v>
      </c>
      <c r="Y57" s="22">
        <v>0</v>
      </c>
      <c r="Z57" s="22">
        <v>0</v>
      </c>
      <c r="AA57" s="22">
        <v>2</v>
      </c>
      <c r="AB57" s="22">
        <v>0</v>
      </c>
      <c r="AC57" s="22">
        <v>1</v>
      </c>
      <c r="AD57" s="22">
        <v>0</v>
      </c>
      <c r="AE57" s="22">
        <v>0</v>
      </c>
      <c r="AF57" s="22">
        <f>S57/(S57+T57)</f>
        <v>0.73333333333333328</v>
      </c>
      <c r="AG57" s="22">
        <f>SUM(D58:Q58)/60</f>
        <v>25.666666666666668</v>
      </c>
      <c r="AH57" s="22">
        <f>R57+AG57</f>
        <v>25.666666666666668</v>
      </c>
      <c r="AI57" s="6"/>
      <c r="AJ57" s="6"/>
    </row>
    <row r="58" ht="14.25">
      <c r="A58" s="92"/>
      <c r="B58" s="93"/>
      <c r="C58" s="93"/>
      <c r="D58" s="94">
        <v>361</v>
      </c>
      <c r="E58" s="96">
        <v>28</v>
      </c>
      <c r="F58" s="96">
        <v>100</v>
      </c>
      <c r="G58" s="96">
        <v>205</v>
      </c>
      <c r="H58" s="96">
        <v>63</v>
      </c>
      <c r="I58" s="96">
        <v>94</v>
      </c>
      <c r="J58" s="96">
        <v>94</v>
      </c>
      <c r="K58" s="96">
        <v>65</v>
      </c>
      <c r="L58" s="96">
        <v>55</v>
      </c>
      <c r="M58" s="96">
        <v>122</v>
      </c>
      <c r="N58" s="96">
        <v>65</v>
      </c>
      <c r="O58" s="96">
        <v>19</v>
      </c>
      <c r="P58" s="96">
        <v>96</v>
      </c>
      <c r="Q58" s="95">
        <v>173</v>
      </c>
      <c r="R58" s="21"/>
      <c r="S58" s="94"/>
      <c r="T58" s="9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21"/>
      <c r="AG58" s="21"/>
      <c r="AH58" s="21"/>
      <c r="AI58" s="6"/>
      <c r="AJ58" s="6"/>
    </row>
    <row r="59" ht="14.25">
      <c r="A59" s="88">
        <v>45446.382638888892</v>
      </c>
      <c r="B59" s="89" t="s">
        <v>75</v>
      </c>
      <c r="C59" s="89">
        <v>2</v>
      </c>
      <c r="D59" s="94">
        <v>1</v>
      </c>
      <c r="E59" s="96">
        <v>1</v>
      </c>
      <c r="F59" s="96">
        <v>1</v>
      </c>
      <c r="G59" s="96">
        <v>0</v>
      </c>
      <c r="H59" s="96">
        <v>1</v>
      </c>
      <c r="I59" s="96">
        <v>1</v>
      </c>
      <c r="J59" s="96">
        <v>1</v>
      </c>
      <c r="K59" s="96">
        <v>1</v>
      </c>
      <c r="L59" s="96">
        <v>1</v>
      </c>
      <c r="M59" s="96">
        <v>1</v>
      </c>
      <c r="N59" s="96">
        <v>1</v>
      </c>
      <c r="O59" s="96">
        <v>1</v>
      </c>
      <c r="P59" s="96">
        <v>1</v>
      </c>
      <c r="Q59" s="95">
        <v>2</v>
      </c>
      <c r="R59" s="22">
        <v>0</v>
      </c>
      <c r="S59" s="2">
        <f>SUM(D59:Q59)</f>
        <v>14</v>
      </c>
      <c r="T59" s="27">
        <f>15-S59</f>
        <v>1</v>
      </c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22">
        <f>S59/(S59+T59)</f>
        <v>0.93333333333333335</v>
      </c>
      <c r="AG59" s="22">
        <f>SUM(D60:Q60)/60</f>
        <v>20.133333333333333</v>
      </c>
      <c r="AH59" s="22">
        <f>R59+AG59</f>
        <v>20.133333333333333</v>
      </c>
      <c r="AI59" s="6"/>
      <c r="AJ59" s="6"/>
    </row>
    <row r="60" ht="14.25">
      <c r="A60" s="92"/>
      <c r="B60" s="93"/>
      <c r="C60" s="93"/>
      <c r="D60" s="94">
        <v>25</v>
      </c>
      <c r="E60" s="96">
        <v>137</v>
      </c>
      <c r="F60" s="96">
        <v>10</v>
      </c>
      <c r="G60" s="96">
        <v>91</v>
      </c>
      <c r="H60" s="96">
        <v>94</v>
      </c>
      <c r="I60" s="96">
        <v>53</v>
      </c>
      <c r="J60" s="96">
        <v>71</v>
      </c>
      <c r="K60" s="96">
        <v>184</v>
      </c>
      <c r="L60" s="96">
        <v>94</v>
      </c>
      <c r="M60" s="96">
        <v>227</v>
      </c>
      <c r="N60" s="96">
        <v>61</v>
      </c>
      <c r="O60" s="96">
        <v>13</v>
      </c>
      <c r="P60" s="96">
        <v>40</v>
      </c>
      <c r="Q60" s="95">
        <v>108</v>
      </c>
      <c r="R60" s="21"/>
      <c r="S60" s="94"/>
      <c r="T60" s="9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21"/>
      <c r="AG60" s="21"/>
      <c r="AH60" s="21"/>
      <c r="AI60" s="6"/>
      <c r="AJ60" s="6"/>
    </row>
    <row r="61" ht="14.25">
      <c r="A61" s="88">
        <v>45446.382638888892</v>
      </c>
      <c r="B61" s="89" t="s">
        <v>75</v>
      </c>
      <c r="C61" s="89">
        <v>3</v>
      </c>
      <c r="D61" s="94">
        <v>1</v>
      </c>
      <c r="E61" s="96">
        <v>1</v>
      </c>
      <c r="F61" s="96">
        <v>1</v>
      </c>
      <c r="G61" s="96">
        <v>1</v>
      </c>
      <c r="H61" s="96">
        <v>0</v>
      </c>
      <c r="I61" s="96">
        <v>1</v>
      </c>
      <c r="J61" s="96">
        <v>1</v>
      </c>
      <c r="K61" s="96">
        <v>1</v>
      </c>
      <c r="L61" s="96">
        <v>1</v>
      </c>
      <c r="M61" s="96">
        <v>1</v>
      </c>
      <c r="N61" s="96">
        <v>1</v>
      </c>
      <c r="O61" s="96">
        <v>1</v>
      </c>
      <c r="P61" s="96">
        <v>1</v>
      </c>
      <c r="Q61" s="95">
        <v>1</v>
      </c>
      <c r="R61" s="22">
        <v>0</v>
      </c>
      <c r="S61" s="2">
        <f>SUM(D61:Q61)</f>
        <v>13</v>
      </c>
      <c r="T61" s="27">
        <f>15-S61</f>
        <v>2</v>
      </c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22">
        <f>S61/(S61+T61)</f>
        <v>0.8666666666666667</v>
      </c>
      <c r="AG61" s="22">
        <f>SUM(D62:Q62)/60</f>
        <v>23.550000000000001</v>
      </c>
      <c r="AH61" s="22">
        <f>R61+AG61</f>
        <v>23.550000000000001</v>
      </c>
      <c r="AI61" s="6"/>
      <c r="AJ61" s="6"/>
    </row>
    <row r="62" ht="14.25">
      <c r="A62" s="92"/>
      <c r="B62" s="93"/>
      <c r="C62" s="93"/>
      <c r="D62" s="94">
        <v>35</v>
      </c>
      <c r="E62" s="96">
        <v>175</v>
      </c>
      <c r="F62" s="96">
        <v>94</v>
      </c>
      <c r="G62" s="96">
        <v>97</v>
      </c>
      <c r="H62" s="96">
        <v>210</v>
      </c>
      <c r="I62" s="96">
        <v>58</v>
      </c>
      <c r="J62" s="96">
        <v>86</v>
      </c>
      <c r="K62" s="96">
        <v>94</v>
      </c>
      <c r="L62" s="96">
        <v>40</v>
      </c>
      <c r="M62" s="96">
        <v>94</v>
      </c>
      <c r="N62" s="96">
        <v>69</v>
      </c>
      <c r="O62" s="96">
        <v>147</v>
      </c>
      <c r="P62" s="96">
        <v>51</v>
      </c>
      <c r="Q62" s="95">
        <v>163</v>
      </c>
      <c r="R62" s="21"/>
      <c r="S62" s="94"/>
      <c r="T62" s="95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21"/>
      <c r="AG62" s="21"/>
      <c r="AH62" s="21"/>
      <c r="AI62" s="6">
        <f>SUM(AH57:AH62)</f>
        <v>69.349999999999994</v>
      </c>
      <c r="AJ62" s="6">
        <f>AVERAGE(AF57:AF62)*30</f>
        <v>25.333333333333332</v>
      </c>
    </row>
    <row r="63" ht="14.25">
      <c r="A63" s="88">
        <v>45447.757638888892</v>
      </c>
      <c r="B63" s="89" t="s">
        <v>76</v>
      </c>
      <c r="C63" s="89">
        <v>1</v>
      </c>
      <c r="D63" s="2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27">
        <v>1</v>
      </c>
      <c r="R63" s="22">
        <v>0</v>
      </c>
      <c r="S63" s="2">
        <f>SUM(D63:Q63)</f>
        <v>13</v>
      </c>
      <c r="T63" s="27">
        <f>15-S63</f>
        <v>2</v>
      </c>
      <c r="U63" s="22">
        <v>2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1</v>
      </c>
      <c r="AB63" s="22">
        <v>0</v>
      </c>
      <c r="AC63" s="22">
        <v>0</v>
      </c>
      <c r="AD63" s="22">
        <v>0</v>
      </c>
      <c r="AE63" s="22">
        <v>0</v>
      </c>
      <c r="AF63" s="22">
        <f>S63/(S63+T63)</f>
        <v>0.8666666666666667</v>
      </c>
      <c r="AG63" s="22">
        <f>SUM(D64:Q64)/60</f>
        <v>17.449999999999999</v>
      </c>
      <c r="AH63" s="22">
        <f>R63+AG63</f>
        <v>17.449999999999999</v>
      </c>
      <c r="AI63" s="6"/>
      <c r="AJ63" s="6"/>
    </row>
    <row r="64" ht="14.25">
      <c r="A64" s="92"/>
      <c r="B64" s="93"/>
      <c r="C64" s="97"/>
      <c r="D64" s="94">
        <v>117</v>
      </c>
      <c r="E64" s="96">
        <v>10</v>
      </c>
      <c r="F64" s="96">
        <v>68</v>
      </c>
      <c r="G64" s="96">
        <v>17</v>
      </c>
      <c r="H64" s="96">
        <v>164</v>
      </c>
      <c r="I64" s="96">
        <v>92</v>
      </c>
      <c r="J64" s="96">
        <v>92</v>
      </c>
      <c r="K64" s="96">
        <v>87</v>
      </c>
      <c r="L64" s="96">
        <v>76</v>
      </c>
      <c r="M64" s="96">
        <v>45</v>
      </c>
      <c r="N64" s="96">
        <v>59</v>
      </c>
      <c r="O64" s="96">
        <v>24</v>
      </c>
      <c r="P64" s="96">
        <v>110</v>
      </c>
      <c r="Q64" s="95">
        <v>86</v>
      </c>
      <c r="R64" s="95"/>
      <c r="S64" s="94"/>
      <c r="T64" s="9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21"/>
      <c r="AG64" s="21"/>
      <c r="AH64" s="21"/>
      <c r="AI64" s="6"/>
      <c r="AJ64" s="6"/>
    </row>
    <row r="65" ht="14.25">
      <c r="A65" s="88">
        <v>45447.757638888892</v>
      </c>
      <c r="B65" s="89" t="s">
        <v>76</v>
      </c>
      <c r="C65" s="89">
        <v>2</v>
      </c>
      <c r="D65" s="12">
        <v>1</v>
      </c>
      <c r="E65" s="13">
        <v>1</v>
      </c>
      <c r="F65" s="13">
        <v>1</v>
      </c>
      <c r="G65" s="13">
        <v>0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3</v>
      </c>
      <c r="Q65" s="28"/>
      <c r="R65" s="22">
        <v>0</v>
      </c>
      <c r="S65" s="2">
        <f>SUM(D65:Q65)</f>
        <v>14</v>
      </c>
      <c r="T65" s="27">
        <f>15-S65</f>
        <v>1</v>
      </c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22">
        <f>S65/(S65+T65)</f>
        <v>0.93333333333333335</v>
      </c>
      <c r="AG65" s="22">
        <f>SUM(D66:Q66)/60</f>
        <v>27.833333333333332</v>
      </c>
      <c r="AH65" s="22">
        <f>R65+AG65</f>
        <v>27.833333333333332</v>
      </c>
      <c r="AI65" s="6"/>
      <c r="AJ65" s="6"/>
    </row>
    <row r="66" ht="14.25">
      <c r="A66" s="92"/>
      <c r="B66" s="93"/>
      <c r="C66" s="93"/>
      <c r="D66" s="94">
        <v>75</v>
      </c>
      <c r="E66" s="96">
        <v>258</v>
      </c>
      <c r="F66" s="96">
        <v>133</v>
      </c>
      <c r="G66" s="96">
        <v>135</v>
      </c>
      <c r="H66" s="96">
        <v>156</v>
      </c>
      <c r="I66" s="96">
        <v>127</v>
      </c>
      <c r="J66" s="96">
        <v>101</v>
      </c>
      <c r="K66" s="96">
        <v>77</v>
      </c>
      <c r="L66" s="96">
        <v>159</v>
      </c>
      <c r="M66" s="96">
        <v>15</v>
      </c>
      <c r="N66" s="96">
        <v>156</v>
      </c>
      <c r="O66" s="96">
        <v>126</v>
      </c>
      <c r="P66" s="96">
        <v>152</v>
      </c>
      <c r="Q66" s="95"/>
      <c r="R66" s="21"/>
      <c r="S66" s="94"/>
      <c r="T66" s="9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21"/>
      <c r="AG66" s="21"/>
      <c r="AH66" s="21"/>
      <c r="AI66" s="6"/>
      <c r="AJ66" s="6"/>
    </row>
    <row r="67" ht="14.25">
      <c r="A67" s="88">
        <v>45447.757638888892</v>
      </c>
      <c r="B67" s="89" t="s">
        <v>76</v>
      </c>
      <c r="C67" s="89">
        <v>3</v>
      </c>
      <c r="D67" s="2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27">
        <v>2</v>
      </c>
      <c r="R67" s="22">
        <v>0</v>
      </c>
      <c r="S67" s="2">
        <f>SUM(D67:Q67)</f>
        <v>15</v>
      </c>
      <c r="T67" s="27">
        <f>15-S67</f>
        <v>0</v>
      </c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22">
        <f>S67/(S67+T67)</f>
        <v>1</v>
      </c>
      <c r="AG67" s="22">
        <f>SUM(D68:Q68)/60</f>
        <v>22.350000000000001</v>
      </c>
      <c r="AH67" s="22">
        <f>R67+AG67</f>
        <v>22.350000000000001</v>
      </c>
      <c r="AI67" s="6"/>
      <c r="AJ67" s="6"/>
    </row>
    <row r="68" ht="14.25">
      <c r="A68" s="92"/>
      <c r="B68" s="93"/>
      <c r="C68" s="97"/>
      <c r="D68" s="94">
        <v>107</v>
      </c>
      <c r="E68" s="96">
        <v>110</v>
      </c>
      <c r="F68" s="96">
        <v>40</v>
      </c>
      <c r="G68" s="96">
        <v>15</v>
      </c>
      <c r="H68" s="96">
        <v>163</v>
      </c>
      <c r="I68" s="96">
        <v>110</v>
      </c>
      <c r="J68" s="96">
        <v>110</v>
      </c>
      <c r="K68" s="96">
        <v>110</v>
      </c>
      <c r="L68" s="96">
        <v>88</v>
      </c>
      <c r="M68" s="96">
        <v>117</v>
      </c>
      <c r="N68" s="96">
        <v>15</v>
      </c>
      <c r="O68" s="96">
        <v>190</v>
      </c>
      <c r="P68" s="96">
        <v>56</v>
      </c>
      <c r="Q68" s="95">
        <v>110</v>
      </c>
      <c r="R68" s="95"/>
      <c r="S68" s="94"/>
      <c r="T68" s="95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21"/>
      <c r="AG68" s="21"/>
      <c r="AH68" s="21"/>
      <c r="AI68" s="6">
        <f>SUM(AH63:AH68)</f>
        <v>67.633333333333326</v>
      </c>
      <c r="AJ68" s="6">
        <f>AVERAGE(AF63:AF68)*30</f>
        <v>27.999999999999996</v>
      </c>
    </row>
    <row r="69" ht="14.25">
      <c r="A69" s="88">
        <v>45450.757638888892</v>
      </c>
      <c r="B69" s="89" t="s">
        <v>77</v>
      </c>
      <c r="C69" s="89">
        <v>1</v>
      </c>
      <c r="D69" s="94">
        <v>1</v>
      </c>
      <c r="E69" s="96">
        <v>1</v>
      </c>
      <c r="F69" s="96">
        <v>1</v>
      </c>
      <c r="G69" s="96">
        <v>1</v>
      </c>
      <c r="H69" s="96">
        <v>1</v>
      </c>
      <c r="I69" s="96">
        <v>1</v>
      </c>
      <c r="J69" s="96">
        <v>0</v>
      </c>
      <c r="K69" s="96">
        <v>1</v>
      </c>
      <c r="L69" s="96">
        <v>1</v>
      </c>
      <c r="M69" s="96">
        <v>1</v>
      </c>
      <c r="N69" s="96">
        <v>1</v>
      </c>
      <c r="O69" s="96">
        <v>1</v>
      </c>
      <c r="P69" s="96">
        <v>1</v>
      </c>
      <c r="Q69" s="95">
        <v>2</v>
      </c>
      <c r="R69" s="22">
        <v>0</v>
      </c>
      <c r="S69" s="2">
        <f>SUM(D69:Q69)</f>
        <v>14</v>
      </c>
      <c r="T69" s="27">
        <f>15-S69</f>
        <v>1</v>
      </c>
      <c r="U69" s="22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3</v>
      </c>
      <c r="AF69" s="22">
        <f>S69/(S69+T69)</f>
        <v>0.93333333333333335</v>
      </c>
      <c r="AG69" s="22">
        <f>SUM(D70:Q70)/60</f>
        <v>22.533333333333335</v>
      </c>
      <c r="AH69" s="22">
        <f>R69+AG69</f>
        <v>22.533333333333335</v>
      </c>
      <c r="AI69" s="6"/>
      <c r="AJ69" s="6"/>
    </row>
    <row r="70" ht="14.25">
      <c r="A70" s="92"/>
      <c r="B70" s="93"/>
      <c r="C70" s="93"/>
      <c r="D70" s="94">
        <v>59</v>
      </c>
      <c r="E70" s="96">
        <v>199</v>
      </c>
      <c r="F70" s="96">
        <v>78</v>
      </c>
      <c r="G70" s="96">
        <v>7</v>
      </c>
      <c r="H70" s="96">
        <v>79</v>
      </c>
      <c r="I70" s="96">
        <v>189</v>
      </c>
      <c r="J70" s="96">
        <v>25</v>
      </c>
      <c r="K70" s="96">
        <v>2</v>
      </c>
      <c r="L70" s="96">
        <v>9</v>
      </c>
      <c r="M70" s="96">
        <v>168</v>
      </c>
      <c r="N70" s="96">
        <v>226</v>
      </c>
      <c r="O70" s="96">
        <v>68</v>
      </c>
      <c r="P70" s="96">
        <v>44</v>
      </c>
      <c r="Q70" s="95">
        <v>199</v>
      </c>
      <c r="R70" s="21"/>
      <c r="S70" s="94"/>
      <c r="T70" s="9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21"/>
      <c r="AG70" s="21"/>
      <c r="AH70" s="21"/>
      <c r="AI70" s="6"/>
      <c r="AJ70" s="6"/>
    </row>
    <row r="71" ht="14.25">
      <c r="A71" s="88">
        <v>45450.757638888892</v>
      </c>
      <c r="B71" s="89" t="s">
        <v>77</v>
      </c>
      <c r="C71" s="89">
        <v>2</v>
      </c>
      <c r="D71" s="94">
        <v>1</v>
      </c>
      <c r="E71" s="96">
        <v>0</v>
      </c>
      <c r="F71" s="96">
        <v>1</v>
      </c>
      <c r="G71" s="96">
        <v>0</v>
      </c>
      <c r="H71" s="96">
        <v>1</v>
      </c>
      <c r="I71" s="96">
        <v>1</v>
      </c>
      <c r="J71" s="96">
        <v>1</v>
      </c>
      <c r="K71" s="96">
        <v>0</v>
      </c>
      <c r="L71" s="96">
        <v>1</v>
      </c>
      <c r="M71" s="96">
        <v>1</v>
      </c>
      <c r="N71" s="96">
        <v>1</v>
      </c>
      <c r="O71" s="96">
        <v>1</v>
      </c>
      <c r="P71" s="96">
        <v>1</v>
      </c>
      <c r="Q71" s="95">
        <v>2</v>
      </c>
      <c r="R71" s="22">
        <v>0</v>
      </c>
      <c r="S71" s="2">
        <f>SUM(D71:Q71)</f>
        <v>12</v>
      </c>
      <c r="T71" s="27">
        <f>15-S71</f>
        <v>3</v>
      </c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22">
        <f>S71/(S71+T71)</f>
        <v>0.80000000000000004</v>
      </c>
      <c r="AG71" s="22">
        <f>SUM(D72:Q72)/60</f>
        <v>21.666666666666668</v>
      </c>
      <c r="AH71" s="22">
        <f>R71+AG71</f>
        <v>21.666666666666668</v>
      </c>
      <c r="AI71" s="6"/>
      <c r="AJ71" s="6"/>
    </row>
    <row r="72" ht="14.25">
      <c r="A72" s="92"/>
      <c r="B72" s="93"/>
      <c r="C72" s="93"/>
      <c r="D72" s="94">
        <v>125</v>
      </c>
      <c r="E72" s="96">
        <v>47</v>
      </c>
      <c r="F72" s="96">
        <v>40</v>
      </c>
      <c r="G72" s="96">
        <v>98</v>
      </c>
      <c r="H72" s="96">
        <v>136</v>
      </c>
      <c r="I72" s="96">
        <v>144</v>
      </c>
      <c r="J72" s="96">
        <v>79</v>
      </c>
      <c r="K72" s="96">
        <v>108</v>
      </c>
      <c r="L72" s="96">
        <v>83</v>
      </c>
      <c r="M72" s="96">
        <v>111</v>
      </c>
      <c r="N72" s="96">
        <v>1</v>
      </c>
      <c r="O72" s="96">
        <v>140</v>
      </c>
      <c r="P72" s="96">
        <v>42</v>
      </c>
      <c r="Q72" s="95">
        <v>146</v>
      </c>
      <c r="R72" s="21"/>
      <c r="S72" s="94"/>
      <c r="T72" s="9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21"/>
      <c r="AG72" s="21"/>
      <c r="AH72" s="21"/>
      <c r="AI72" s="6"/>
      <c r="AJ72" s="6"/>
    </row>
    <row r="73" ht="14.25">
      <c r="A73" s="88">
        <v>45450.757638888892</v>
      </c>
      <c r="B73" s="89" t="s">
        <v>77</v>
      </c>
      <c r="C73" s="89">
        <v>3</v>
      </c>
      <c r="D73" s="94">
        <v>1</v>
      </c>
      <c r="E73" s="96">
        <v>1</v>
      </c>
      <c r="F73" s="96">
        <v>1</v>
      </c>
      <c r="G73" s="96">
        <v>1</v>
      </c>
      <c r="H73" s="96">
        <v>1</v>
      </c>
      <c r="I73" s="96">
        <v>1</v>
      </c>
      <c r="J73" s="96">
        <v>1</v>
      </c>
      <c r="K73" s="96">
        <v>1</v>
      </c>
      <c r="L73" s="96">
        <v>1</v>
      </c>
      <c r="M73" s="96">
        <v>1</v>
      </c>
      <c r="N73" s="96">
        <v>1</v>
      </c>
      <c r="O73" s="96">
        <v>1</v>
      </c>
      <c r="P73" s="96">
        <v>1</v>
      </c>
      <c r="Q73" s="95">
        <v>2</v>
      </c>
      <c r="R73" s="22">
        <v>0</v>
      </c>
      <c r="S73" s="2">
        <f>SUM(D73:Q73)</f>
        <v>15</v>
      </c>
      <c r="T73" s="27">
        <f>15-S73</f>
        <v>0</v>
      </c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22">
        <f>S73/(S73+T73)</f>
        <v>1</v>
      </c>
      <c r="AG73" s="22">
        <f>SUM(D74:Q74)/60</f>
        <v>25.733333333333334</v>
      </c>
      <c r="AH73" s="22">
        <f>R73+AG73</f>
        <v>25.733333333333334</v>
      </c>
      <c r="AI73" s="6"/>
      <c r="AJ73" s="6"/>
    </row>
    <row r="74" ht="14.25">
      <c r="A74" s="92"/>
      <c r="B74" s="93"/>
      <c r="C74" s="93"/>
      <c r="D74" s="94">
        <v>78</v>
      </c>
      <c r="E74" s="96">
        <v>128</v>
      </c>
      <c r="F74" s="96">
        <v>255</v>
      </c>
      <c r="G74" s="96">
        <v>47</v>
      </c>
      <c r="H74" s="96">
        <v>86</v>
      </c>
      <c r="I74" s="96">
        <v>202</v>
      </c>
      <c r="J74" s="96">
        <v>87</v>
      </c>
      <c r="K74" s="96">
        <v>150</v>
      </c>
      <c r="L74" s="96">
        <v>70</v>
      </c>
      <c r="M74" s="96">
        <v>71</v>
      </c>
      <c r="N74" s="96">
        <v>53</v>
      </c>
      <c r="O74" s="96">
        <v>165</v>
      </c>
      <c r="P74" s="96">
        <v>65</v>
      </c>
      <c r="Q74" s="95">
        <v>87</v>
      </c>
      <c r="R74" s="21"/>
      <c r="S74" s="94"/>
      <c r="T74" s="95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21"/>
      <c r="AG74" s="21"/>
      <c r="AH74" s="21"/>
      <c r="AI74" s="6">
        <f>SUM(AH69:AH74)</f>
        <v>69.933333333333337</v>
      </c>
      <c r="AJ74" s="6">
        <f>AVERAGE(AF69:AF74)*30</f>
        <v>27.333333333333332</v>
      </c>
    </row>
    <row r="75" ht="14.25">
      <c r="A75" s="88">
        <v>45455.757638888892</v>
      </c>
      <c r="B75" s="89" t="s">
        <v>78</v>
      </c>
      <c r="C75" s="89">
        <v>1</v>
      </c>
      <c r="D75" s="94">
        <v>1</v>
      </c>
      <c r="E75" s="96">
        <v>0</v>
      </c>
      <c r="F75" s="96">
        <v>1</v>
      </c>
      <c r="G75" s="96">
        <v>1</v>
      </c>
      <c r="H75" s="96">
        <v>1</v>
      </c>
      <c r="I75" s="96">
        <v>1</v>
      </c>
      <c r="J75" s="96">
        <v>0</v>
      </c>
      <c r="K75" s="96">
        <v>1</v>
      </c>
      <c r="L75" s="96">
        <v>0</v>
      </c>
      <c r="M75" s="96">
        <v>1</v>
      </c>
      <c r="N75" s="96">
        <v>1</v>
      </c>
      <c r="O75" s="96">
        <v>1</v>
      </c>
      <c r="P75" s="96">
        <v>1</v>
      </c>
      <c r="Q75" s="95">
        <v>2</v>
      </c>
      <c r="R75" s="22">
        <v>0</v>
      </c>
      <c r="S75" s="2">
        <f>SUM(D75:Q75)</f>
        <v>12</v>
      </c>
      <c r="T75" s="27">
        <f>15-S75</f>
        <v>3</v>
      </c>
      <c r="U75" s="22">
        <v>1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1</v>
      </c>
      <c r="AB75" s="22">
        <v>0</v>
      </c>
      <c r="AC75" s="22">
        <v>0</v>
      </c>
      <c r="AD75" s="22">
        <v>1</v>
      </c>
      <c r="AE75" s="22">
        <v>2</v>
      </c>
      <c r="AF75" s="22">
        <f>S75/(S75+T75)</f>
        <v>0.80000000000000004</v>
      </c>
      <c r="AG75" s="22">
        <f>SUM(D76:Q76)/60</f>
        <v>34.25</v>
      </c>
      <c r="AH75" s="22">
        <f>R75+AG75</f>
        <v>34.25</v>
      </c>
      <c r="AI75" s="6"/>
      <c r="AJ75" s="6"/>
    </row>
    <row r="76" ht="14.25">
      <c r="A76" s="92"/>
      <c r="B76" s="93"/>
      <c r="C76" s="93"/>
      <c r="D76" s="94">
        <v>335</v>
      </c>
      <c r="E76" s="96">
        <v>133</v>
      </c>
      <c r="F76" s="96">
        <v>190</v>
      </c>
      <c r="G76" s="96">
        <v>7</v>
      </c>
      <c r="H76" s="96">
        <v>112</v>
      </c>
      <c r="I76" s="96">
        <v>261</v>
      </c>
      <c r="J76" s="96">
        <v>176</v>
      </c>
      <c r="K76" s="96">
        <v>12</v>
      </c>
      <c r="L76" s="96">
        <v>237</v>
      </c>
      <c r="M76" s="96">
        <v>166</v>
      </c>
      <c r="N76" s="96">
        <v>9</v>
      </c>
      <c r="O76" s="96">
        <v>202</v>
      </c>
      <c r="P76" s="96">
        <v>63</v>
      </c>
      <c r="Q76" s="95">
        <v>152</v>
      </c>
      <c r="R76" s="21"/>
      <c r="S76" s="94"/>
      <c r="T76" s="9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21"/>
      <c r="AG76" s="21"/>
      <c r="AH76" s="21"/>
      <c r="AI76" s="6"/>
      <c r="AJ76" s="6"/>
    </row>
    <row r="77" ht="14.25">
      <c r="A77" s="88">
        <v>45455.757638888892</v>
      </c>
      <c r="B77" s="89" t="s">
        <v>78</v>
      </c>
      <c r="C77" s="89">
        <v>2</v>
      </c>
      <c r="D77" s="94">
        <v>1</v>
      </c>
      <c r="E77" s="96">
        <v>1</v>
      </c>
      <c r="F77" s="96">
        <v>1</v>
      </c>
      <c r="G77" s="96">
        <v>1</v>
      </c>
      <c r="H77" s="96">
        <v>1</v>
      </c>
      <c r="I77" s="96">
        <v>1</v>
      </c>
      <c r="J77" s="96">
        <v>1</v>
      </c>
      <c r="K77" s="96">
        <v>1</v>
      </c>
      <c r="L77" s="96">
        <v>1</v>
      </c>
      <c r="M77" s="96">
        <v>1</v>
      </c>
      <c r="N77" s="96">
        <v>1</v>
      </c>
      <c r="O77" s="96">
        <v>1</v>
      </c>
      <c r="P77" s="96">
        <v>1</v>
      </c>
      <c r="Q77" s="95">
        <v>0</v>
      </c>
      <c r="R77" s="22">
        <v>0</v>
      </c>
      <c r="S77" s="2">
        <f>SUM(D77:Q77)</f>
        <v>13</v>
      </c>
      <c r="T77" s="27">
        <f>15-S77</f>
        <v>2</v>
      </c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22">
        <f>S77/(S77+T77)</f>
        <v>0.8666666666666667</v>
      </c>
      <c r="AG77" s="22">
        <f>SUM(D78:Q78)/60</f>
        <v>22.550000000000001</v>
      </c>
      <c r="AH77" s="22">
        <f>R77+AG77</f>
        <v>22.550000000000001</v>
      </c>
      <c r="AI77" s="6"/>
      <c r="AJ77" s="6"/>
    </row>
    <row r="78" ht="14.25">
      <c r="A78" s="92"/>
      <c r="B78" s="93"/>
      <c r="C78" s="93"/>
      <c r="D78" s="94">
        <v>140</v>
      </c>
      <c r="E78" s="96">
        <v>95</v>
      </c>
      <c r="F78" s="96">
        <v>141</v>
      </c>
      <c r="G78" s="96">
        <v>93</v>
      </c>
      <c r="H78" s="96">
        <v>110</v>
      </c>
      <c r="I78" s="96">
        <v>31</v>
      </c>
      <c r="J78" s="96">
        <v>84</v>
      </c>
      <c r="K78" s="96">
        <v>98</v>
      </c>
      <c r="L78" s="96">
        <v>145</v>
      </c>
      <c r="M78" s="96">
        <v>8</v>
      </c>
      <c r="N78" s="96">
        <v>239</v>
      </c>
      <c r="O78" s="96">
        <v>21</v>
      </c>
      <c r="P78" s="96">
        <v>58</v>
      </c>
      <c r="Q78" s="95">
        <v>90</v>
      </c>
      <c r="R78" s="21"/>
      <c r="S78" s="94"/>
      <c r="T78" s="9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21"/>
      <c r="AG78" s="21"/>
      <c r="AH78" s="21"/>
      <c r="AI78" s="6"/>
      <c r="AJ78" s="6"/>
    </row>
    <row r="79" ht="14.25">
      <c r="A79" s="88">
        <v>45455.757638888892</v>
      </c>
      <c r="B79" s="89" t="s">
        <v>78</v>
      </c>
      <c r="C79" s="89">
        <v>3</v>
      </c>
      <c r="D79" s="94">
        <v>1</v>
      </c>
      <c r="E79" s="96">
        <v>1</v>
      </c>
      <c r="F79" s="96">
        <v>1</v>
      </c>
      <c r="G79" s="96">
        <v>1</v>
      </c>
      <c r="H79" s="96">
        <v>0</v>
      </c>
      <c r="I79" s="96">
        <v>1</v>
      </c>
      <c r="J79" s="96">
        <v>1</v>
      </c>
      <c r="K79" s="96">
        <v>1</v>
      </c>
      <c r="L79" s="96">
        <v>1</v>
      </c>
      <c r="M79" s="96">
        <v>1</v>
      </c>
      <c r="N79" s="96">
        <v>1</v>
      </c>
      <c r="O79" s="96">
        <v>1</v>
      </c>
      <c r="P79" s="96">
        <v>3</v>
      </c>
      <c r="Q79" s="95"/>
      <c r="R79" s="22">
        <v>0</v>
      </c>
      <c r="S79" s="2">
        <f>SUM(D79:Q79)</f>
        <v>14</v>
      </c>
      <c r="T79" s="27">
        <f>15-S79</f>
        <v>1</v>
      </c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22">
        <f>S79/(S79+T79)</f>
        <v>0.93333333333333335</v>
      </c>
      <c r="AG79" s="22">
        <f>SUM(D80:Q80)/60</f>
        <v>25.666666666666668</v>
      </c>
      <c r="AH79" s="22">
        <f>R79+AG79</f>
        <v>25.666666666666668</v>
      </c>
      <c r="AI79" s="6"/>
      <c r="AJ79" s="6"/>
    </row>
    <row r="80" ht="14.25">
      <c r="A80" s="92"/>
      <c r="B80" s="93"/>
      <c r="C80" s="93"/>
      <c r="D80" s="94">
        <v>75</v>
      </c>
      <c r="E80" s="96">
        <v>170</v>
      </c>
      <c r="F80" s="96">
        <v>148</v>
      </c>
      <c r="G80" s="96">
        <v>81</v>
      </c>
      <c r="H80" s="96">
        <v>131</v>
      </c>
      <c r="I80" s="96">
        <v>97</v>
      </c>
      <c r="J80" s="96">
        <v>77</v>
      </c>
      <c r="K80" s="96">
        <v>91</v>
      </c>
      <c r="L80" s="96">
        <v>175</v>
      </c>
      <c r="M80" s="96">
        <v>49</v>
      </c>
      <c r="N80" s="96">
        <v>230</v>
      </c>
      <c r="O80" s="96">
        <v>65</v>
      </c>
      <c r="P80" s="96">
        <v>151</v>
      </c>
      <c r="Q80" s="95"/>
      <c r="R80" s="21"/>
      <c r="S80" s="94"/>
      <c r="T80" s="95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21"/>
      <c r="AG80" s="21"/>
      <c r="AH80" s="21"/>
      <c r="AI80" s="6">
        <f>SUM(AH75:AH80)</f>
        <v>82.466666666666669</v>
      </c>
      <c r="AJ80" s="6">
        <f>AVERAGE(AF75:AF80)*30</f>
        <v>26</v>
      </c>
    </row>
    <row r="81" ht="14.25">
      <c r="A81" s="88">
        <v>45456.757638888892</v>
      </c>
      <c r="B81" s="89" t="s">
        <v>79</v>
      </c>
      <c r="C81" s="89">
        <v>1</v>
      </c>
      <c r="D81" s="94">
        <v>1</v>
      </c>
      <c r="E81" s="96">
        <v>0</v>
      </c>
      <c r="F81" s="96">
        <v>1</v>
      </c>
      <c r="G81" s="96">
        <v>1</v>
      </c>
      <c r="H81" s="96">
        <v>1</v>
      </c>
      <c r="I81" s="96">
        <v>1</v>
      </c>
      <c r="J81" s="96">
        <v>1</v>
      </c>
      <c r="K81" s="96">
        <v>1</v>
      </c>
      <c r="L81" s="96">
        <v>1</v>
      </c>
      <c r="M81" s="96">
        <v>1</v>
      </c>
      <c r="N81" s="96">
        <v>1</v>
      </c>
      <c r="O81" s="96">
        <v>1</v>
      </c>
      <c r="P81" s="96">
        <v>1</v>
      </c>
      <c r="Q81" s="95">
        <v>2</v>
      </c>
      <c r="R81" s="22">
        <v>0</v>
      </c>
      <c r="S81" s="2">
        <f>SUM(D81:Q81)</f>
        <v>14</v>
      </c>
      <c r="T81" s="27">
        <f>15-S81</f>
        <v>1</v>
      </c>
      <c r="U81" s="22">
        <v>4</v>
      </c>
      <c r="V81" s="22">
        <v>0</v>
      </c>
      <c r="W81" s="22">
        <v>1</v>
      </c>
      <c r="X81" s="22">
        <v>0</v>
      </c>
      <c r="Y81" s="22">
        <v>1</v>
      </c>
      <c r="Z81" s="22">
        <v>0</v>
      </c>
      <c r="AA81" s="22">
        <v>1</v>
      </c>
      <c r="AB81" s="22">
        <v>0</v>
      </c>
      <c r="AC81" s="22">
        <v>0</v>
      </c>
      <c r="AD81" s="22">
        <v>1</v>
      </c>
      <c r="AE81" s="22">
        <v>0</v>
      </c>
      <c r="AF81" s="22">
        <f>S81/(S81+T81)</f>
        <v>0.93333333333333335</v>
      </c>
      <c r="AG81" s="22">
        <f>SUM(D82:Q82)/60</f>
        <v>31.649999999999999</v>
      </c>
      <c r="AH81" s="22">
        <f>R81+AG81</f>
        <v>31.649999999999999</v>
      </c>
      <c r="AI81" s="6"/>
      <c r="AJ81" s="6"/>
    </row>
    <row r="82" ht="14.25">
      <c r="A82" s="92"/>
      <c r="B82" s="93"/>
      <c r="C82" s="93"/>
      <c r="D82" s="94">
        <v>140</v>
      </c>
      <c r="E82" s="96">
        <v>332</v>
      </c>
      <c r="F82" s="96">
        <v>18</v>
      </c>
      <c r="G82" s="96">
        <v>61</v>
      </c>
      <c r="H82" s="96">
        <v>9</v>
      </c>
      <c r="I82" s="96">
        <v>133</v>
      </c>
      <c r="J82" s="96">
        <v>157</v>
      </c>
      <c r="K82" s="96">
        <v>221</v>
      </c>
      <c r="L82" s="96">
        <v>32</v>
      </c>
      <c r="M82" s="96">
        <v>191</v>
      </c>
      <c r="N82" s="96">
        <v>187</v>
      </c>
      <c r="O82" s="96">
        <v>132</v>
      </c>
      <c r="P82" s="96">
        <v>82</v>
      </c>
      <c r="Q82" s="95">
        <v>204</v>
      </c>
      <c r="R82" s="21"/>
      <c r="S82" s="94"/>
      <c r="T82" s="9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21"/>
      <c r="AG82" s="21"/>
      <c r="AH82" s="21"/>
      <c r="AI82" s="6"/>
      <c r="AJ82" s="6"/>
    </row>
    <row r="83" ht="14.25">
      <c r="A83" s="88">
        <v>45456.757638888892</v>
      </c>
      <c r="B83" s="89" t="s">
        <v>79</v>
      </c>
      <c r="C83" s="89">
        <v>2</v>
      </c>
      <c r="D83" s="94">
        <v>0</v>
      </c>
      <c r="E83" s="96">
        <v>1</v>
      </c>
      <c r="F83" s="96">
        <v>1</v>
      </c>
      <c r="G83" s="96">
        <v>1</v>
      </c>
      <c r="H83" s="96">
        <v>0</v>
      </c>
      <c r="I83" s="96">
        <v>1</v>
      </c>
      <c r="J83" s="96">
        <v>1</v>
      </c>
      <c r="K83" s="96">
        <v>1</v>
      </c>
      <c r="L83" s="96">
        <v>1</v>
      </c>
      <c r="M83" s="96">
        <v>0</v>
      </c>
      <c r="N83" s="96">
        <v>1</v>
      </c>
      <c r="O83" s="96">
        <v>1</v>
      </c>
      <c r="P83" s="96">
        <v>1</v>
      </c>
      <c r="Q83" s="95">
        <v>2</v>
      </c>
      <c r="R83" s="22">
        <v>0</v>
      </c>
      <c r="S83" s="2">
        <f>SUM(D83:Q83)</f>
        <v>12</v>
      </c>
      <c r="T83" s="27">
        <f>15-S83</f>
        <v>3</v>
      </c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22">
        <f>S83/(S83+T83)</f>
        <v>0.80000000000000004</v>
      </c>
      <c r="AG83" s="22">
        <f>SUM(D84:Q84)/60</f>
        <v>31.133333333333333</v>
      </c>
      <c r="AH83" s="22">
        <f>R83+AG83</f>
        <v>31.133333333333333</v>
      </c>
      <c r="AI83" s="6"/>
      <c r="AJ83" s="6"/>
    </row>
    <row r="84" ht="14.25">
      <c r="A84" s="92"/>
      <c r="B84" s="93"/>
      <c r="C84" s="93"/>
      <c r="D84" s="94">
        <v>163</v>
      </c>
      <c r="E84" s="96">
        <v>266</v>
      </c>
      <c r="F84" s="96">
        <v>106</v>
      </c>
      <c r="G84" s="96">
        <v>287</v>
      </c>
      <c r="H84" s="96">
        <v>138</v>
      </c>
      <c r="I84" s="96">
        <v>116</v>
      </c>
      <c r="J84" s="96">
        <v>179</v>
      </c>
      <c r="K84" s="96">
        <v>14</v>
      </c>
      <c r="L84" s="96">
        <v>110</v>
      </c>
      <c r="M84" s="96">
        <v>148</v>
      </c>
      <c r="N84" s="96">
        <v>77</v>
      </c>
      <c r="O84" s="96">
        <v>2</v>
      </c>
      <c r="P84" s="96">
        <v>54</v>
      </c>
      <c r="Q84" s="95">
        <v>208</v>
      </c>
      <c r="R84" s="21"/>
      <c r="S84" s="94"/>
      <c r="T84" s="9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21"/>
      <c r="AG84" s="21"/>
      <c r="AH84" s="21"/>
      <c r="AI84" s="6"/>
      <c r="AJ84" s="6"/>
    </row>
    <row r="85" ht="14.25">
      <c r="A85" s="88">
        <v>45456.757638888892</v>
      </c>
      <c r="B85" s="89" t="s">
        <v>79</v>
      </c>
      <c r="C85" s="89">
        <v>3</v>
      </c>
      <c r="D85" s="94">
        <v>1</v>
      </c>
      <c r="E85" s="96">
        <v>0</v>
      </c>
      <c r="F85" s="96">
        <v>0</v>
      </c>
      <c r="G85" s="96">
        <v>1</v>
      </c>
      <c r="H85" s="96">
        <v>1</v>
      </c>
      <c r="I85" s="96">
        <v>1</v>
      </c>
      <c r="J85" s="96">
        <v>1</v>
      </c>
      <c r="K85" s="96">
        <v>1</v>
      </c>
      <c r="L85" s="96">
        <v>1</v>
      </c>
      <c r="M85" s="96">
        <v>1</v>
      </c>
      <c r="N85" s="96">
        <v>1</v>
      </c>
      <c r="O85" s="96">
        <v>0</v>
      </c>
      <c r="P85" s="96">
        <v>1</v>
      </c>
      <c r="Q85" s="95">
        <v>1</v>
      </c>
      <c r="R85" s="22">
        <v>0</v>
      </c>
      <c r="S85" s="2">
        <f>SUM(D85:Q85)</f>
        <v>11</v>
      </c>
      <c r="T85" s="27">
        <f>15-S85</f>
        <v>4</v>
      </c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22">
        <f>S85/(S85+T85)</f>
        <v>0.73333333333333328</v>
      </c>
      <c r="AG85" s="22">
        <f>SUM(D86:Q86)/60</f>
        <v>27.899999999999999</v>
      </c>
      <c r="AH85" s="22">
        <f>R85+AG85</f>
        <v>27.899999999999999</v>
      </c>
      <c r="AI85" s="6"/>
      <c r="AJ85" s="6"/>
    </row>
    <row r="86" ht="14.25">
      <c r="A86" s="92"/>
      <c r="B86" s="93"/>
      <c r="C86" s="93"/>
      <c r="D86" s="94">
        <v>76</v>
      </c>
      <c r="E86" s="96">
        <v>171</v>
      </c>
      <c r="F86" s="96">
        <v>174</v>
      </c>
      <c r="G86" s="96">
        <v>46</v>
      </c>
      <c r="H86" s="96">
        <v>215</v>
      </c>
      <c r="I86" s="96">
        <v>105</v>
      </c>
      <c r="J86" s="96">
        <v>80</v>
      </c>
      <c r="K86" s="96">
        <v>35</v>
      </c>
      <c r="L86" s="96">
        <v>133</v>
      </c>
      <c r="M86" s="96">
        <v>28</v>
      </c>
      <c r="N86" s="96">
        <v>74</v>
      </c>
      <c r="O86" s="96">
        <v>80</v>
      </c>
      <c r="P86" s="96">
        <v>90</v>
      </c>
      <c r="Q86" s="95">
        <v>367</v>
      </c>
      <c r="R86" s="21"/>
      <c r="S86" s="94"/>
      <c r="T86" s="95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21"/>
      <c r="AG86" s="21"/>
      <c r="AH86" s="21"/>
      <c r="AI86" s="6">
        <f>SUM(AH81:AH86)</f>
        <v>90.683333333333337</v>
      </c>
      <c r="AJ86" s="6">
        <f>AVERAGE(AF81:AF86)*30</f>
        <v>24.666666666666668</v>
      </c>
    </row>
    <row r="87" ht="14.25">
      <c r="A87" s="88">
        <v>45460.757638888892</v>
      </c>
      <c r="B87" s="89" t="s">
        <v>80</v>
      </c>
      <c r="C87" s="89">
        <v>1</v>
      </c>
      <c r="D87" s="94">
        <v>1</v>
      </c>
      <c r="E87" s="96">
        <v>1</v>
      </c>
      <c r="F87" s="96">
        <v>1</v>
      </c>
      <c r="G87" s="96">
        <v>1</v>
      </c>
      <c r="H87" s="96">
        <v>0</v>
      </c>
      <c r="I87" s="96">
        <v>1</v>
      </c>
      <c r="J87" s="96">
        <v>1</v>
      </c>
      <c r="K87" s="96">
        <v>1</v>
      </c>
      <c r="L87" s="96">
        <v>1</v>
      </c>
      <c r="M87" s="96">
        <v>1</v>
      </c>
      <c r="N87" s="96">
        <v>1</v>
      </c>
      <c r="O87" s="96">
        <v>1</v>
      </c>
      <c r="P87" s="96">
        <v>1</v>
      </c>
      <c r="Q87" s="95">
        <v>2</v>
      </c>
      <c r="R87" s="22">
        <v>0</v>
      </c>
      <c r="S87" s="2">
        <f>SUM(D87:Q87)</f>
        <v>14</v>
      </c>
      <c r="T87" s="27">
        <f>15-S87</f>
        <v>1</v>
      </c>
      <c r="U87" s="22">
        <v>3</v>
      </c>
      <c r="V87" s="22">
        <v>0</v>
      </c>
      <c r="W87" s="22">
        <v>0</v>
      </c>
      <c r="X87" s="22">
        <v>1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  <c r="AD87" s="22">
        <v>0</v>
      </c>
      <c r="AE87" s="22">
        <v>0</v>
      </c>
      <c r="AF87" s="22">
        <f>S87/(S87+T87)</f>
        <v>0.93333333333333335</v>
      </c>
      <c r="AG87" s="22">
        <f>SUM(D88:Q88)/60</f>
        <v>24.866666666666667</v>
      </c>
      <c r="AH87" s="22">
        <f>R87+AG87</f>
        <v>24.866666666666667</v>
      </c>
      <c r="AI87" s="6"/>
      <c r="AJ87" s="6"/>
    </row>
    <row r="88" ht="14.25">
      <c r="A88" s="92"/>
      <c r="B88" s="93"/>
      <c r="C88" s="93"/>
      <c r="D88" s="94">
        <v>252</v>
      </c>
      <c r="E88" s="96">
        <v>18</v>
      </c>
      <c r="F88" s="96">
        <v>34</v>
      </c>
      <c r="G88" s="96">
        <v>158</v>
      </c>
      <c r="H88" s="96">
        <v>84</v>
      </c>
      <c r="I88" s="96">
        <v>47</v>
      </c>
      <c r="J88" s="96">
        <v>189</v>
      </c>
      <c r="K88" s="96">
        <v>174</v>
      </c>
      <c r="L88" s="96">
        <v>64</v>
      </c>
      <c r="M88" s="96">
        <v>45</v>
      </c>
      <c r="N88" s="96">
        <v>158</v>
      </c>
      <c r="O88" s="96">
        <v>16</v>
      </c>
      <c r="P88" s="96">
        <v>141</v>
      </c>
      <c r="Q88" s="95">
        <v>112</v>
      </c>
      <c r="R88" s="21"/>
      <c r="S88" s="94"/>
      <c r="T88" s="9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21"/>
      <c r="AG88" s="21"/>
      <c r="AH88" s="21"/>
      <c r="AI88" s="6"/>
      <c r="AJ88" s="6"/>
    </row>
    <row r="89" ht="14.25">
      <c r="A89" s="88">
        <v>45460.757638888892</v>
      </c>
      <c r="B89" s="89" t="s">
        <v>80</v>
      </c>
      <c r="C89" s="89">
        <v>2</v>
      </c>
      <c r="D89" s="94">
        <v>1</v>
      </c>
      <c r="E89" s="96">
        <v>1</v>
      </c>
      <c r="F89" s="96">
        <v>1</v>
      </c>
      <c r="G89" s="96">
        <v>1</v>
      </c>
      <c r="H89" s="96">
        <v>1</v>
      </c>
      <c r="I89" s="96">
        <v>1</v>
      </c>
      <c r="J89" s="96">
        <v>1</v>
      </c>
      <c r="K89" s="96">
        <v>1</v>
      </c>
      <c r="L89" s="96">
        <v>1</v>
      </c>
      <c r="M89" s="96">
        <v>1</v>
      </c>
      <c r="N89" s="96">
        <v>1</v>
      </c>
      <c r="O89" s="96">
        <v>0</v>
      </c>
      <c r="P89" s="96">
        <v>0</v>
      </c>
      <c r="Q89" s="95">
        <v>2</v>
      </c>
      <c r="R89" s="22">
        <v>0</v>
      </c>
      <c r="S89" s="2">
        <f>SUM(D89:Q89)</f>
        <v>13</v>
      </c>
      <c r="T89" s="27">
        <f>15-S89</f>
        <v>2</v>
      </c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22">
        <f>S89/(S89+T89)</f>
        <v>0.8666666666666667</v>
      </c>
      <c r="AG89" s="22">
        <f>SUM(D90:Q90)/60</f>
        <v>22.666666666666668</v>
      </c>
      <c r="AH89" s="22">
        <f>R89+AG89</f>
        <v>22.666666666666668</v>
      </c>
      <c r="AI89" s="6"/>
      <c r="AJ89" s="6"/>
    </row>
    <row r="90" ht="14.25">
      <c r="A90" s="92"/>
      <c r="B90" s="93"/>
      <c r="C90" s="93"/>
      <c r="D90" s="94">
        <v>176</v>
      </c>
      <c r="E90" s="96">
        <v>51</v>
      </c>
      <c r="F90" s="96">
        <v>68</v>
      </c>
      <c r="G90" s="96">
        <v>33</v>
      </c>
      <c r="H90" s="96">
        <v>164</v>
      </c>
      <c r="I90" s="96">
        <v>18</v>
      </c>
      <c r="J90" s="96">
        <v>117</v>
      </c>
      <c r="K90" s="96">
        <v>29</v>
      </c>
      <c r="L90" s="96">
        <v>176</v>
      </c>
      <c r="M90" s="96">
        <v>74</v>
      </c>
      <c r="N90" s="96">
        <v>34</v>
      </c>
      <c r="O90" s="96">
        <v>164</v>
      </c>
      <c r="P90" s="96">
        <v>65</v>
      </c>
      <c r="Q90" s="95">
        <v>191</v>
      </c>
      <c r="R90" s="21"/>
      <c r="S90" s="94"/>
      <c r="T90" s="9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21"/>
      <c r="AG90" s="21"/>
      <c r="AH90" s="21"/>
      <c r="AI90" s="6"/>
      <c r="AJ90" s="6"/>
    </row>
    <row r="91" ht="14.25">
      <c r="A91" s="88">
        <v>45460.757638888892</v>
      </c>
      <c r="B91" s="89" t="s">
        <v>80</v>
      </c>
      <c r="C91" s="89">
        <v>3</v>
      </c>
      <c r="D91" s="94">
        <v>1</v>
      </c>
      <c r="E91" s="96">
        <v>1</v>
      </c>
      <c r="F91" s="96">
        <v>1</v>
      </c>
      <c r="G91" s="96">
        <v>0</v>
      </c>
      <c r="H91" s="96">
        <v>1</v>
      </c>
      <c r="I91" s="96">
        <v>1</v>
      </c>
      <c r="J91" s="96">
        <v>1</v>
      </c>
      <c r="K91" s="96">
        <v>1</v>
      </c>
      <c r="L91" s="96">
        <v>0</v>
      </c>
      <c r="M91" s="96">
        <v>1</v>
      </c>
      <c r="N91" s="96">
        <v>1</v>
      </c>
      <c r="O91" s="96">
        <v>1</v>
      </c>
      <c r="P91" s="96">
        <v>1</v>
      </c>
      <c r="Q91" s="95">
        <v>2</v>
      </c>
      <c r="R91" s="22">
        <v>0</v>
      </c>
      <c r="S91" s="2">
        <f>SUM(D91:Q91)</f>
        <v>13</v>
      </c>
      <c r="T91" s="27">
        <f>15-S91</f>
        <v>2</v>
      </c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22">
        <f>S91/(S91+T91)</f>
        <v>0.8666666666666667</v>
      </c>
      <c r="AG91" s="22">
        <f>SUM(D92:Q92)/60</f>
        <v>24.850000000000001</v>
      </c>
      <c r="AH91" s="22">
        <f>R91+AG91</f>
        <v>24.850000000000001</v>
      </c>
      <c r="AI91" s="6"/>
      <c r="AJ91" s="6"/>
    </row>
    <row r="92" ht="14.25">
      <c r="A92" s="92"/>
      <c r="B92" s="93"/>
      <c r="C92" s="93"/>
      <c r="D92" s="94">
        <v>177</v>
      </c>
      <c r="E92" s="96">
        <v>145</v>
      </c>
      <c r="F92" s="96">
        <v>96</v>
      </c>
      <c r="G92" s="96">
        <v>162</v>
      </c>
      <c r="H92" s="96">
        <v>15</v>
      </c>
      <c r="I92" s="96">
        <v>134</v>
      </c>
      <c r="J92" s="96">
        <v>230</v>
      </c>
      <c r="K92" s="96">
        <v>23</v>
      </c>
      <c r="L92" s="96">
        <v>249</v>
      </c>
      <c r="M92" s="96">
        <v>10</v>
      </c>
      <c r="N92" s="96">
        <v>46</v>
      </c>
      <c r="O92" s="96">
        <v>50</v>
      </c>
      <c r="P92" s="96">
        <v>68</v>
      </c>
      <c r="Q92" s="95">
        <v>86</v>
      </c>
      <c r="R92" s="21"/>
      <c r="S92" s="94"/>
      <c r="T92" s="95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21"/>
      <c r="AG92" s="21"/>
      <c r="AH92" s="21"/>
      <c r="AI92" s="6">
        <f>SUM(AH87:AH92)</f>
        <v>72.383333333333326</v>
      </c>
      <c r="AJ92" s="6">
        <f>AVERAGE(AF87:AF92)*30</f>
        <v>26.666666666666668</v>
      </c>
    </row>
    <row r="93" ht="14.25">
      <c r="A93" s="88">
        <v>45461.882638888892</v>
      </c>
      <c r="B93" s="89" t="s">
        <v>81</v>
      </c>
      <c r="C93" s="89">
        <v>1</v>
      </c>
      <c r="D93" s="94">
        <v>0</v>
      </c>
      <c r="E93" s="96">
        <v>1</v>
      </c>
      <c r="F93" s="96">
        <v>1</v>
      </c>
      <c r="G93" s="96">
        <v>1</v>
      </c>
      <c r="H93" s="96">
        <v>1</v>
      </c>
      <c r="I93" s="96">
        <v>1</v>
      </c>
      <c r="J93" s="96">
        <v>1</v>
      </c>
      <c r="K93" s="96">
        <v>1</v>
      </c>
      <c r="L93" s="96">
        <v>1</v>
      </c>
      <c r="M93" s="96">
        <v>1</v>
      </c>
      <c r="N93" s="96">
        <v>1</v>
      </c>
      <c r="O93" s="96">
        <v>1</v>
      </c>
      <c r="P93" s="96">
        <v>0</v>
      </c>
      <c r="Q93" s="95">
        <v>1</v>
      </c>
      <c r="R93" s="22">
        <v>0</v>
      </c>
      <c r="S93" s="2">
        <f>SUM(D93:Q93)</f>
        <v>12</v>
      </c>
      <c r="T93" s="27">
        <f>15-S93</f>
        <v>3</v>
      </c>
      <c r="U93" s="22">
        <v>3</v>
      </c>
      <c r="V93" s="22">
        <v>0</v>
      </c>
      <c r="W93" s="22">
        <v>0</v>
      </c>
      <c r="X93" s="22">
        <v>1</v>
      </c>
      <c r="Y93" s="22">
        <v>0</v>
      </c>
      <c r="Z93" s="22">
        <v>0</v>
      </c>
      <c r="AA93" s="22">
        <v>2</v>
      </c>
      <c r="AB93" s="22">
        <v>0</v>
      </c>
      <c r="AC93" s="22">
        <v>0</v>
      </c>
      <c r="AD93" s="22">
        <v>0</v>
      </c>
      <c r="AE93" s="22">
        <v>1</v>
      </c>
      <c r="AF93" s="22">
        <f>S93/(S93+T93)</f>
        <v>0.80000000000000004</v>
      </c>
      <c r="AG93" s="22">
        <f>SUM(D94:Q94)/60</f>
        <v>25</v>
      </c>
      <c r="AH93" s="22">
        <f>R93+AG93</f>
        <v>25</v>
      </c>
      <c r="AI93" s="6"/>
      <c r="AJ93" s="6"/>
    </row>
    <row r="94" ht="14.25">
      <c r="A94" s="92"/>
      <c r="B94" s="93"/>
      <c r="C94" s="93"/>
      <c r="D94" s="94">
        <v>223</v>
      </c>
      <c r="E94" s="96">
        <v>46</v>
      </c>
      <c r="F94" s="96">
        <v>76</v>
      </c>
      <c r="G94" s="96">
        <v>97</v>
      </c>
      <c r="H94" s="96">
        <v>21</v>
      </c>
      <c r="I94" s="96">
        <v>118</v>
      </c>
      <c r="J94" s="96">
        <v>155</v>
      </c>
      <c r="K94" s="96">
        <v>52</v>
      </c>
      <c r="L94" s="96">
        <v>140</v>
      </c>
      <c r="M94" s="96">
        <v>123</v>
      </c>
      <c r="N94" s="96">
        <v>141</v>
      </c>
      <c r="O94" s="96">
        <v>106</v>
      </c>
      <c r="P94" s="96">
        <v>54</v>
      </c>
      <c r="Q94" s="95">
        <v>148</v>
      </c>
      <c r="R94" s="21"/>
      <c r="S94" s="94"/>
      <c r="T94" s="9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21"/>
      <c r="AG94" s="21"/>
      <c r="AH94" s="21"/>
      <c r="AI94" s="6"/>
      <c r="AJ94" s="6"/>
    </row>
    <row r="95" ht="14.25">
      <c r="A95" s="88">
        <v>45461.882638888892</v>
      </c>
      <c r="B95" s="89" t="s">
        <v>81</v>
      </c>
      <c r="C95" s="89">
        <v>2</v>
      </c>
      <c r="D95" s="94">
        <v>1</v>
      </c>
      <c r="E95" s="96">
        <v>1</v>
      </c>
      <c r="F95" s="96">
        <v>1</v>
      </c>
      <c r="G95" s="96">
        <v>1</v>
      </c>
      <c r="H95" s="96">
        <v>1</v>
      </c>
      <c r="I95" s="96">
        <v>0</v>
      </c>
      <c r="J95" s="96">
        <v>1</v>
      </c>
      <c r="K95" s="96">
        <v>1</v>
      </c>
      <c r="L95" s="96">
        <v>1</v>
      </c>
      <c r="M95" s="96">
        <v>0</v>
      </c>
      <c r="N95" s="96">
        <v>1</v>
      </c>
      <c r="O95" s="96">
        <v>1</v>
      </c>
      <c r="P95" s="96">
        <v>1</v>
      </c>
      <c r="Q95" s="95">
        <v>1</v>
      </c>
      <c r="R95" s="22">
        <v>0</v>
      </c>
      <c r="S95" s="2">
        <f>SUM(D95:Q95)</f>
        <v>12</v>
      </c>
      <c r="T95" s="27">
        <f>15-S95</f>
        <v>3</v>
      </c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22">
        <f>S95/(S95+T95)</f>
        <v>0.80000000000000004</v>
      </c>
      <c r="AG95" s="22">
        <f>SUM(D96:Q96)/60</f>
        <v>20.716666666666665</v>
      </c>
      <c r="AH95" s="22">
        <f>R95+AG95</f>
        <v>20.716666666666665</v>
      </c>
      <c r="AI95" s="6"/>
      <c r="AJ95" s="6"/>
    </row>
    <row r="96" ht="14.25">
      <c r="A96" s="92"/>
      <c r="B96" s="93"/>
      <c r="C96" s="93"/>
      <c r="D96" s="94">
        <v>169</v>
      </c>
      <c r="E96" s="96">
        <v>58</v>
      </c>
      <c r="F96" s="96">
        <v>69</v>
      </c>
      <c r="G96" s="96">
        <v>79</v>
      </c>
      <c r="H96" s="96">
        <v>20</v>
      </c>
      <c r="I96" s="96">
        <v>100</v>
      </c>
      <c r="J96" s="96">
        <v>20</v>
      </c>
      <c r="K96" s="96">
        <v>135</v>
      </c>
      <c r="L96" s="96">
        <v>118</v>
      </c>
      <c r="M96" s="96">
        <v>86</v>
      </c>
      <c r="N96" s="96">
        <v>79</v>
      </c>
      <c r="O96" s="96">
        <v>90</v>
      </c>
      <c r="P96" s="96">
        <v>102</v>
      </c>
      <c r="Q96" s="95">
        <v>118</v>
      </c>
      <c r="R96" s="21"/>
      <c r="S96" s="94"/>
      <c r="T96" s="9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21"/>
      <c r="AG96" s="21"/>
      <c r="AH96" s="21"/>
      <c r="AI96" s="6"/>
      <c r="AJ96" s="6"/>
    </row>
    <row r="97" ht="14.25">
      <c r="A97" s="88">
        <v>45461.882638888892</v>
      </c>
      <c r="B97" s="89" t="s">
        <v>81</v>
      </c>
      <c r="C97" s="89">
        <v>3</v>
      </c>
      <c r="D97" s="94">
        <v>1</v>
      </c>
      <c r="E97" s="96">
        <v>1</v>
      </c>
      <c r="F97" s="96">
        <v>1</v>
      </c>
      <c r="G97" s="96">
        <v>1</v>
      </c>
      <c r="H97" s="96">
        <v>1</v>
      </c>
      <c r="I97" s="96">
        <v>1</v>
      </c>
      <c r="J97" s="96">
        <v>1</v>
      </c>
      <c r="K97" s="96">
        <v>1</v>
      </c>
      <c r="L97" s="96">
        <v>0</v>
      </c>
      <c r="M97" s="96">
        <v>1</v>
      </c>
      <c r="N97" s="96">
        <v>1</v>
      </c>
      <c r="O97" s="96">
        <v>1</v>
      </c>
      <c r="P97" s="96">
        <v>1</v>
      </c>
      <c r="Q97" s="95">
        <v>2</v>
      </c>
      <c r="R97" s="22">
        <v>0</v>
      </c>
      <c r="S97" s="2">
        <f>SUM(D97:Q97)</f>
        <v>14</v>
      </c>
      <c r="T97" s="27">
        <f>15-S97</f>
        <v>1</v>
      </c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22">
        <f>S97/(S97+T97)</f>
        <v>0.93333333333333335</v>
      </c>
      <c r="AG97" s="22">
        <f>SUM(D98:Q98)/60</f>
        <v>19.116666666666667</v>
      </c>
      <c r="AH97" s="22">
        <f>R97+AG97</f>
        <v>19.116666666666667</v>
      </c>
      <c r="AI97" s="6"/>
      <c r="AJ97" s="6"/>
    </row>
    <row r="98" ht="14.25">
      <c r="A98" s="92"/>
      <c r="B98" s="93"/>
      <c r="C98" s="93"/>
      <c r="D98" s="94">
        <v>70</v>
      </c>
      <c r="E98" s="96">
        <v>205</v>
      </c>
      <c r="F98" s="96">
        <v>36</v>
      </c>
      <c r="G98" s="96">
        <v>30</v>
      </c>
      <c r="H98" s="96">
        <v>142</v>
      </c>
      <c r="I98" s="96">
        <v>122</v>
      </c>
      <c r="J98" s="96">
        <v>10</v>
      </c>
      <c r="K98" s="96">
        <v>71</v>
      </c>
      <c r="L98" s="96">
        <v>103</v>
      </c>
      <c r="M98" s="96">
        <v>99</v>
      </c>
      <c r="N98" s="96">
        <v>31</v>
      </c>
      <c r="O98" s="96">
        <v>62</v>
      </c>
      <c r="P98" s="96">
        <v>67</v>
      </c>
      <c r="Q98" s="95">
        <v>99</v>
      </c>
      <c r="R98" s="21"/>
      <c r="S98" s="94"/>
      <c r="T98" s="95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21"/>
      <c r="AG98" s="21"/>
      <c r="AH98" s="21"/>
      <c r="AI98" s="6">
        <f>SUM(AH93:AH98)</f>
        <v>64.833333333333343</v>
      </c>
      <c r="AJ98" s="6">
        <f>AVERAGE(AF93:AF98)*30</f>
        <v>25.333333333333332</v>
      </c>
    </row>
    <row r="99" ht="14.25">
      <c r="A99" s="88">
        <v>45478.674305555556</v>
      </c>
      <c r="B99" s="89" t="s">
        <v>82</v>
      </c>
      <c r="C99" s="89">
        <v>1</v>
      </c>
      <c r="D99" s="94">
        <v>1</v>
      </c>
      <c r="E99" s="96">
        <v>1</v>
      </c>
      <c r="F99" s="96">
        <v>1</v>
      </c>
      <c r="G99" s="96">
        <v>1</v>
      </c>
      <c r="H99" s="96">
        <v>1</v>
      </c>
      <c r="I99" s="96">
        <v>1</v>
      </c>
      <c r="J99" s="96">
        <v>0</v>
      </c>
      <c r="K99" s="96">
        <v>0</v>
      </c>
      <c r="L99" s="96">
        <v>1</v>
      </c>
      <c r="M99" s="96">
        <v>1</v>
      </c>
      <c r="N99" s="96">
        <v>1</v>
      </c>
      <c r="O99" s="96">
        <v>1</v>
      </c>
      <c r="P99" s="96">
        <v>1</v>
      </c>
      <c r="Q99" s="95">
        <v>2</v>
      </c>
      <c r="R99" s="22">
        <v>0</v>
      </c>
      <c r="S99" s="2">
        <f>SUM(D99:Q99)</f>
        <v>13</v>
      </c>
      <c r="T99" s="27">
        <f>15-S99</f>
        <v>2</v>
      </c>
      <c r="U99" s="22">
        <v>5</v>
      </c>
      <c r="V99" s="22">
        <v>0</v>
      </c>
      <c r="W99" s="22">
        <v>0</v>
      </c>
      <c r="X99" s="22">
        <v>0</v>
      </c>
      <c r="Y99" s="22">
        <v>1</v>
      </c>
      <c r="Z99" s="22">
        <v>0</v>
      </c>
      <c r="AA99" s="22">
        <v>2</v>
      </c>
      <c r="AB99" s="22">
        <v>0</v>
      </c>
      <c r="AC99" s="22">
        <v>2</v>
      </c>
      <c r="AD99" s="22">
        <v>1</v>
      </c>
      <c r="AE99" s="22">
        <v>1</v>
      </c>
      <c r="AF99" s="22">
        <f>S99/(S99+T99)</f>
        <v>0.8666666666666667</v>
      </c>
      <c r="AG99" s="22">
        <f>SUM(D100:Q100)/60</f>
        <v>18.916666666666668</v>
      </c>
      <c r="AH99" s="22">
        <f>R99+AG99</f>
        <v>18.916666666666668</v>
      </c>
      <c r="AI99" s="6"/>
      <c r="AJ99" s="6"/>
    </row>
    <row r="100" ht="14.25">
      <c r="A100" s="92"/>
      <c r="B100" s="93"/>
      <c r="C100" s="93"/>
      <c r="D100" s="94">
        <v>82</v>
      </c>
      <c r="E100" s="96">
        <v>35</v>
      </c>
      <c r="F100" s="96">
        <v>183</v>
      </c>
      <c r="G100" s="96">
        <v>300</v>
      </c>
      <c r="H100" s="96">
        <v>0</v>
      </c>
      <c r="I100" s="96">
        <v>1</v>
      </c>
      <c r="J100" s="96">
        <v>126</v>
      </c>
      <c r="K100" s="96">
        <v>110</v>
      </c>
      <c r="L100" s="96">
        <v>66</v>
      </c>
      <c r="M100" s="96">
        <v>3</v>
      </c>
      <c r="N100" s="96">
        <v>71</v>
      </c>
      <c r="O100" s="96">
        <v>46</v>
      </c>
      <c r="P100" s="96">
        <v>38</v>
      </c>
      <c r="Q100" s="95">
        <v>74</v>
      </c>
      <c r="R100" s="21"/>
      <c r="S100" s="94"/>
      <c r="T100" s="9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21"/>
      <c r="AG100" s="21"/>
      <c r="AH100" s="21"/>
      <c r="AI100" s="6"/>
      <c r="AJ100" s="6"/>
    </row>
    <row r="101" ht="14.25">
      <c r="A101" s="88">
        <v>45478.674305555556</v>
      </c>
      <c r="B101" s="89" t="s">
        <v>82</v>
      </c>
      <c r="C101" s="89">
        <v>2</v>
      </c>
      <c r="D101" s="94">
        <v>1</v>
      </c>
      <c r="E101" s="96">
        <v>1</v>
      </c>
      <c r="F101" s="96">
        <v>1</v>
      </c>
      <c r="G101" s="96">
        <v>1</v>
      </c>
      <c r="H101" s="96">
        <v>1</v>
      </c>
      <c r="I101" s="96">
        <v>1</v>
      </c>
      <c r="J101" s="96">
        <v>1</v>
      </c>
      <c r="K101" s="96">
        <v>1</v>
      </c>
      <c r="L101" s="96">
        <v>0</v>
      </c>
      <c r="M101" s="96">
        <v>1</v>
      </c>
      <c r="N101" s="96">
        <v>0</v>
      </c>
      <c r="O101" s="96">
        <v>0</v>
      </c>
      <c r="P101" s="96">
        <v>1</v>
      </c>
      <c r="Q101" s="95">
        <v>1</v>
      </c>
      <c r="R101" s="22">
        <v>0</v>
      </c>
      <c r="S101" s="2">
        <f>SUM(D101:Q101)</f>
        <v>11</v>
      </c>
      <c r="T101" s="27">
        <f>15-S101</f>
        <v>4</v>
      </c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22">
        <f>S101/(S101+T101)</f>
        <v>0.73333333333333328</v>
      </c>
      <c r="AG101" s="22">
        <f>SUM(D102:Q102)/60</f>
        <v>17.083333333333332</v>
      </c>
      <c r="AH101" s="22">
        <f>R101+AG101</f>
        <v>17.083333333333332</v>
      </c>
      <c r="AI101" s="6"/>
      <c r="AJ101" s="6"/>
    </row>
    <row r="102" ht="14.25">
      <c r="A102" s="92"/>
      <c r="B102" s="93"/>
      <c r="C102" s="93"/>
      <c r="D102" s="94">
        <v>61</v>
      </c>
      <c r="E102" s="96">
        <v>118</v>
      </c>
      <c r="F102" s="96">
        <v>1</v>
      </c>
      <c r="G102" s="96">
        <v>16</v>
      </c>
      <c r="H102" s="96">
        <v>122</v>
      </c>
      <c r="I102" s="96">
        <v>5</v>
      </c>
      <c r="J102" s="96">
        <v>4</v>
      </c>
      <c r="K102" s="96">
        <v>252</v>
      </c>
      <c r="L102" s="96">
        <v>107</v>
      </c>
      <c r="M102" s="96">
        <v>75</v>
      </c>
      <c r="N102" s="96">
        <v>11</v>
      </c>
      <c r="O102" s="96">
        <v>8</v>
      </c>
      <c r="P102" s="96">
        <v>37</v>
      </c>
      <c r="Q102" s="95">
        <v>208</v>
      </c>
      <c r="R102" s="21"/>
      <c r="S102" s="94"/>
      <c r="T102" s="9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21"/>
      <c r="AG102" s="21"/>
      <c r="AH102" s="21"/>
      <c r="AI102" s="6"/>
      <c r="AJ102" s="6"/>
    </row>
    <row r="103" ht="14.25">
      <c r="A103" s="88">
        <v>45478.674305555556</v>
      </c>
      <c r="B103" s="89" t="s">
        <v>82</v>
      </c>
      <c r="C103" s="89">
        <v>3</v>
      </c>
      <c r="D103" s="94">
        <v>0</v>
      </c>
      <c r="E103" s="96">
        <v>0</v>
      </c>
      <c r="F103" s="96">
        <v>1</v>
      </c>
      <c r="G103" s="96">
        <v>1</v>
      </c>
      <c r="H103" s="96">
        <v>0</v>
      </c>
      <c r="I103" s="96">
        <v>1</v>
      </c>
      <c r="J103" s="96">
        <v>1</v>
      </c>
      <c r="K103" s="96">
        <v>1</v>
      </c>
      <c r="L103" s="96">
        <v>1</v>
      </c>
      <c r="M103" s="96">
        <v>0</v>
      </c>
      <c r="N103" s="96">
        <v>1</v>
      </c>
      <c r="O103" s="96">
        <v>0</v>
      </c>
      <c r="P103" s="96">
        <v>1</v>
      </c>
      <c r="Q103" s="95">
        <v>1</v>
      </c>
      <c r="R103" s="22">
        <v>0</v>
      </c>
      <c r="S103" s="2">
        <f>SUM(D103:Q103)</f>
        <v>9</v>
      </c>
      <c r="T103" s="27">
        <f>15-S103</f>
        <v>6</v>
      </c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22">
        <f>S103/(S103+T103)</f>
        <v>0.59999999999999998</v>
      </c>
      <c r="AG103" s="22">
        <f>SUM(D104:Q104)/60</f>
        <v>14.5</v>
      </c>
      <c r="AH103" s="22">
        <f>R103+AG103</f>
        <v>14.5</v>
      </c>
      <c r="AI103" s="6"/>
      <c r="AJ103" s="6"/>
    </row>
    <row r="104" ht="14.25">
      <c r="A104" s="92"/>
      <c r="B104" s="93"/>
      <c r="C104" s="93"/>
      <c r="D104" s="94">
        <v>10</v>
      </c>
      <c r="E104" s="96">
        <v>140</v>
      </c>
      <c r="F104" s="96">
        <v>26</v>
      </c>
      <c r="G104" s="96">
        <v>156</v>
      </c>
      <c r="H104" s="96">
        <v>146</v>
      </c>
      <c r="I104" s="96">
        <v>77</v>
      </c>
      <c r="J104" s="96">
        <v>11</v>
      </c>
      <c r="K104" s="96">
        <v>27</v>
      </c>
      <c r="L104" s="96">
        <v>64</v>
      </c>
      <c r="M104" s="96">
        <v>91</v>
      </c>
      <c r="N104" s="96">
        <v>9</v>
      </c>
      <c r="O104" s="96">
        <v>5</v>
      </c>
      <c r="P104" s="96">
        <v>32</v>
      </c>
      <c r="Q104" s="95">
        <v>76</v>
      </c>
      <c r="R104" s="21"/>
      <c r="S104" s="94"/>
      <c r="T104" s="95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21"/>
      <c r="AG104" s="21"/>
      <c r="AH104" s="21"/>
      <c r="AI104" s="6">
        <f>SUM(AH99:AH104)</f>
        <v>50.5</v>
      </c>
      <c r="AJ104" s="6">
        <f>AVERAGE(AF99:AF104)*30</f>
        <v>22</v>
      </c>
    </row>
    <row r="105" ht="14.25">
      <c r="A105" s="88">
        <v>45481.674305555556</v>
      </c>
      <c r="B105" s="89" t="s">
        <v>83</v>
      </c>
      <c r="C105" s="89">
        <v>1</v>
      </c>
      <c r="D105" s="94">
        <v>0</v>
      </c>
      <c r="E105" s="96">
        <v>1</v>
      </c>
      <c r="F105" s="96">
        <v>1</v>
      </c>
      <c r="G105" s="96">
        <v>1</v>
      </c>
      <c r="H105" s="96">
        <v>1</v>
      </c>
      <c r="I105" s="96">
        <v>1</v>
      </c>
      <c r="J105" s="96">
        <v>1</v>
      </c>
      <c r="K105" s="96">
        <v>1</v>
      </c>
      <c r="L105" s="96">
        <v>1</v>
      </c>
      <c r="M105" s="96">
        <v>1</v>
      </c>
      <c r="N105" s="96">
        <v>1</v>
      </c>
      <c r="O105" s="96">
        <v>1</v>
      </c>
      <c r="P105" s="96">
        <v>0</v>
      </c>
      <c r="Q105" s="95">
        <v>2</v>
      </c>
      <c r="R105" s="22">
        <v>0</v>
      </c>
      <c r="S105" s="2">
        <f>SUM(D105:Q105)</f>
        <v>13</v>
      </c>
      <c r="T105" s="27">
        <f>15-S105</f>
        <v>2</v>
      </c>
      <c r="U105" s="22">
        <v>0</v>
      </c>
      <c r="V105" s="22">
        <v>0</v>
      </c>
      <c r="W105" s="22">
        <v>0</v>
      </c>
      <c r="X105" s="22">
        <v>1</v>
      </c>
      <c r="Y105" s="22">
        <v>1</v>
      </c>
      <c r="Z105" s="22">
        <v>0</v>
      </c>
      <c r="AA105" s="22">
        <v>1</v>
      </c>
      <c r="AB105" s="22">
        <v>0</v>
      </c>
      <c r="AC105" s="22">
        <v>2</v>
      </c>
      <c r="AD105" s="22">
        <v>0</v>
      </c>
      <c r="AE105" s="22">
        <v>0</v>
      </c>
      <c r="AF105" s="22">
        <f>S105/(S105+T105)</f>
        <v>0.8666666666666667</v>
      </c>
      <c r="AG105" s="22">
        <f>SUM(D106:Q106)/60</f>
        <v>19.066666666666666</v>
      </c>
      <c r="AH105" s="22">
        <f>R105+AG105</f>
        <v>19.066666666666666</v>
      </c>
      <c r="AI105" s="6"/>
      <c r="AJ105" s="6"/>
    </row>
    <row r="106" ht="14.25">
      <c r="A106" s="92"/>
      <c r="B106" s="93"/>
      <c r="C106" s="93"/>
      <c r="D106" s="94">
        <v>132</v>
      </c>
      <c r="E106" s="96">
        <v>35</v>
      </c>
      <c r="F106" s="96">
        <v>9</v>
      </c>
      <c r="G106" s="96">
        <v>155</v>
      </c>
      <c r="H106" s="96">
        <v>14</v>
      </c>
      <c r="I106" s="96">
        <v>128</v>
      </c>
      <c r="J106" s="96">
        <v>20</v>
      </c>
      <c r="K106" s="96">
        <v>52</v>
      </c>
      <c r="L106" s="96">
        <v>82</v>
      </c>
      <c r="M106" s="96">
        <v>60</v>
      </c>
      <c r="N106" s="96">
        <v>278</v>
      </c>
      <c r="O106" s="96">
        <v>13</v>
      </c>
      <c r="P106" s="96">
        <v>48</v>
      </c>
      <c r="Q106" s="95">
        <v>118</v>
      </c>
      <c r="R106" s="21"/>
      <c r="S106" s="94"/>
      <c r="T106" s="9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21"/>
      <c r="AG106" s="21"/>
      <c r="AH106" s="21"/>
      <c r="AI106" s="6"/>
      <c r="AJ106" s="6"/>
    </row>
    <row r="107" ht="14.25">
      <c r="A107" s="88">
        <v>45481.674305555556</v>
      </c>
      <c r="B107" s="89" t="s">
        <v>83</v>
      </c>
      <c r="C107" s="89">
        <v>2</v>
      </c>
      <c r="D107" s="94">
        <v>1</v>
      </c>
      <c r="E107" s="96">
        <v>1</v>
      </c>
      <c r="F107" s="96">
        <v>0</v>
      </c>
      <c r="G107" s="96">
        <v>1</v>
      </c>
      <c r="H107" s="96">
        <v>1</v>
      </c>
      <c r="I107" s="96">
        <v>1</v>
      </c>
      <c r="J107" s="96">
        <v>1</v>
      </c>
      <c r="K107" s="96">
        <v>1</v>
      </c>
      <c r="L107" s="96">
        <v>1</v>
      </c>
      <c r="M107" s="96">
        <v>1</v>
      </c>
      <c r="N107" s="96">
        <v>1</v>
      </c>
      <c r="O107" s="96">
        <v>1</v>
      </c>
      <c r="P107" s="96">
        <v>1</v>
      </c>
      <c r="Q107" s="95">
        <v>2</v>
      </c>
      <c r="R107" s="22">
        <v>0</v>
      </c>
      <c r="S107" s="2">
        <f>SUM(D107:Q107)</f>
        <v>14</v>
      </c>
      <c r="T107" s="27">
        <f>15-S107</f>
        <v>1</v>
      </c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22">
        <f>S107/(S107+T107)</f>
        <v>0.93333333333333335</v>
      </c>
      <c r="AG107" s="22">
        <f>SUM(D108:Q108)/60</f>
        <v>14.483333333333333</v>
      </c>
      <c r="AH107" s="22">
        <f>R107+AG107</f>
        <v>14.483333333333333</v>
      </c>
      <c r="AI107" s="6"/>
      <c r="AJ107" s="6"/>
    </row>
    <row r="108" ht="14.25">
      <c r="A108" s="92"/>
      <c r="B108" s="93"/>
      <c r="C108" s="93"/>
      <c r="D108" s="94">
        <v>113</v>
      </c>
      <c r="E108" s="96">
        <v>0</v>
      </c>
      <c r="F108" s="96">
        <v>1</v>
      </c>
      <c r="G108" s="96">
        <v>16</v>
      </c>
      <c r="H108" s="96">
        <v>115</v>
      </c>
      <c r="I108" s="96">
        <v>130</v>
      </c>
      <c r="J108" s="96">
        <v>12</v>
      </c>
      <c r="K108" s="96">
        <v>33</v>
      </c>
      <c r="L108" s="96">
        <v>32</v>
      </c>
      <c r="M108" s="96">
        <v>199</v>
      </c>
      <c r="N108" s="96">
        <v>32</v>
      </c>
      <c r="O108" s="96">
        <v>72</v>
      </c>
      <c r="P108" s="96">
        <v>29</v>
      </c>
      <c r="Q108" s="95">
        <v>85</v>
      </c>
      <c r="R108" s="21"/>
      <c r="S108" s="94"/>
      <c r="T108" s="9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21"/>
      <c r="AG108" s="21"/>
      <c r="AH108" s="21"/>
      <c r="AI108" s="6"/>
      <c r="AJ108" s="6"/>
    </row>
    <row r="109" ht="14.25">
      <c r="A109" s="88">
        <v>45481.674305555556</v>
      </c>
      <c r="B109" s="89" t="s">
        <v>83</v>
      </c>
      <c r="C109" s="89">
        <v>3</v>
      </c>
      <c r="D109" s="94">
        <v>1</v>
      </c>
      <c r="E109" s="96">
        <v>1</v>
      </c>
      <c r="F109" s="96">
        <v>0</v>
      </c>
      <c r="G109" s="96">
        <v>1</v>
      </c>
      <c r="H109" s="96">
        <v>1</v>
      </c>
      <c r="I109" s="96">
        <v>1</v>
      </c>
      <c r="J109" s="96">
        <v>1</v>
      </c>
      <c r="K109" s="96">
        <v>1</v>
      </c>
      <c r="L109" s="96">
        <v>1</v>
      </c>
      <c r="M109" s="96">
        <v>1</v>
      </c>
      <c r="N109" s="96">
        <v>1</v>
      </c>
      <c r="O109" s="96">
        <v>1</v>
      </c>
      <c r="P109" s="96">
        <v>1</v>
      </c>
      <c r="Q109" s="95">
        <v>1</v>
      </c>
      <c r="R109" s="22">
        <v>0</v>
      </c>
      <c r="S109" s="2">
        <f>SUM(D109:Q109)</f>
        <v>13</v>
      </c>
      <c r="T109" s="27">
        <f>15-S109</f>
        <v>2</v>
      </c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22">
        <f>S109/(S109+T109)</f>
        <v>0.8666666666666667</v>
      </c>
      <c r="AG109" s="22">
        <f>SUM(D110:Q110)/60</f>
        <v>18.333333333333332</v>
      </c>
      <c r="AH109" s="22">
        <f>R109+AG109</f>
        <v>18.333333333333332</v>
      </c>
      <c r="AI109" s="6"/>
      <c r="AJ109" s="6"/>
    </row>
    <row r="110" ht="14.25">
      <c r="A110" s="92"/>
      <c r="B110" s="93"/>
      <c r="C110" s="93"/>
      <c r="D110" s="94">
        <v>157</v>
      </c>
      <c r="E110" s="96">
        <v>27</v>
      </c>
      <c r="F110" s="96">
        <v>67</v>
      </c>
      <c r="G110" s="96">
        <v>65</v>
      </c>
      <c r="H110" s="96">
        <v>75</v>
      </c>
      <c r="I110" s="96">
        <v>123</v>
      </c>
      <c r="J110" s="96">
        <v>122</v>
      </c>
      <c r="K110" s="96">
        <v>163</v>
      </c>
      <c r="L110" s="96">
        <v>1</v>
      </c>
      <c r="M110" s="96">
        <v>58</v>
      </c>
      <c r="N110" s="96">
        <v>31</v>
      </c>
      <c r="O110" s="96">
        <v>32</v>
      </c>
      <c r="P110" s="96">
        <v>54</v>
      </c>
      <c r="Q110" s="95">
        <v>125</v>
      </c>
      <c r="R110" s="21"/>
      <c r="S110" s="94"/>
      <c r="T110" s="95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21"/>
      <c r="AG110" s="21"/>
      <c r="AH110" s="21"/>
      <c r="AI110" s="6">
        <f>SUM(AH105:AH110)</f>
        <v>51.883333333333326</v>
      </c>
      <c r="AJ110" s="6">
        <f>AVERAGE(AF105:AF110)*30</f>
        <v>26.666666666666668</v>
      </c>
    </row>
    <row r="111" ht="14.25">
      <c r="A111" s="88">
        <v>45484.674305555556</v>
      </c>
      <c r="B111" s="89" t="s">
        <v>84</v>
      </c>
      <c r="C111" s="89">
        <v>1</v>
      </c>
      <c r="D111" s="94">
        <v>1</v>
      </c>
      <c r="E111" s="96">
        <v>1</v>
      </c>
      <c r="F111" s="96">
        <v>1</v>
      </c>
      <c r="G111" s="96">
        <v>1</v>
      </c>
      <c r="H111" s="96">
        <v>1</v>
      </c>
      <c r="I111" s="96">
        <v>1</v>
      </c>
      <c r="J111" s="96">
        <v>1</v>
      </c>
      <c r="K111" s="96">
        <v>1</v>
      </c>
      <c r="L111" s="96">
        <v>1</v>
      </c>
      <c r="M111" s="96">
        <v>0</v>
      </c>
      <c r="N111" s="96">
        <v>1</v>
      </c>
      <c r="O111" s="96">
        <v>1</v>
      </c>
      <c r="P111" s="96">
        <v>1</v>
      </c>
      <c r="Q111" s="95"/>
      <c r="R111" s="22">
        <v>0</v>
      </c>
      <c r="S111" s="2">
        <f>SUM(D111:Q111)</f>
        <v>12</v>
      </c>
      <c r="T111" s="27">
        <f>15-S111</f>
        <v>3</v>
      </c>
      <c r="U111" s="22">
        <v>1</v>
      </c>
      <c r="V111" s="22">
        <v>1</v>
      </c>
      <c r="W111" s="22">
        <v>0</v>
      </c>
      <c r="X111" s="22">
        <v>1</v>
      </c>
      <c r="Y111" s="22">
        <v>2</v>
      </c>
      <c r="Z111" s="22">
        <v>0</v>
      </c>
      <c r="AA111" s="22">
        <v>0</v>
      </c>
      <c r="AB111" s="22">
        <v>0</v>
      </c>
      <c r="AC111" s="22">
        <v>1</v>
      </c>
      <c r="AD111" s="22">
        <v>0</v>
      </c>
      <c r="AE111" s="22">
        <v>1</v>
      </c>
      <c r="AF111" s="22">
        <f>S111/(S111+T111)</f>
        <v>0.80000000000000004</v>
      </c>
      <c r="AG111" s="22">
        <f>SUM(D112:Q112)/60</f>
        <v>16.699999999999999</v>
      </c>
      <c r="AH111" s="22">
        <f>R111+AG111</f>
        <v>16.699999999999999</v>
      </c>
      <c r="AI111" s="6"/>
      <c r="AJ111" s="6"/>
    </row>
    <row r="112" ht="14.25">
      <c r="A112" s="92"/>
      <c r="B112" s="93"/>
      <c r="C112" s="93"/>
      <c r="D112" s="94">
        <v>80</v>
      </c>
      <c r="E112" s="96">
        <v>108</v>
      </c>
      <c r="F112" s="96">
        <v>40</v>
      </c>
      <c r="G112" s="96">
        <v>112</v>
      </c>
      <c r="H112" s="96">
        <v>93</v>
      </c>
      <c r="I112" s="96">
        <v>36</v>
      </c>
      <c r="J112" s="96">
        <v>10</v>
      </c>
      <c r="K112" s="96">
        <v>148</v>
      </c>
      <c r="L112" s="96">
        <v>29</v>
      </c>
      <c r="M112" s="96">
        <v>114</v>
      </c>
      <c r="N112" s="96">
        <v>79</v>
      </c>
      <c r="O112" s="96">
        <v>28</v>
      </c>
      <c r="P112" s="96">
        <v>125</v>
      </c>
      <c r="Q112" s="95"/>
      <c r="R112" s="21"/>
      <c r="S112" s="94"/>
      <c r="T112" s="9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21"/>
      <c r="AG112" s="21"/>
      <c r="AH112" s="21"/>
      <c r="AI112" s="6"/>
      <c r="AJ112" s="6"/>
    </row>
    <row r="113" ht="14.25">
      <c r="A113" s="88">
        <v>45484.674305555556</v>
      </c>
      <c r="B113" s="89" t="s">
        <v>84</v>
      </c>
      <c r="C113" s="89">
        <v>2</v>
      </c>
      <c r="D113" s="94">
        <v>0</v>
      </c>
      <c r="E113" s="96">
        <v>1</v>
      </c>
      <c r="F113" s="96">
        <v>1</v>
      </c>
      <c r="G113" s="96">
        <v>1</v>
      </c>
      <c r="H113" s="96">
        <v>1</v>
      </c>
      <c r="I113" s="96">
        <v>1</v>
      </c>
      <c r="J113" s="96">
        <v>1</v>
      </c>
      <c r="K113" s="96">
        <v>1</v>
      </c>
      <c r="L113" s="96">
        <v>1</v>
      </c>
      <c r="M113" s="96">
        <v>1</v>
      </c>
      <c r="N113" s="96">
        <v>1</v>
      </c>
      <c r="O113" s="96">
        <v>1</v>
      </c>
      <c r="P113" s="96">
        <v>1</v>
      </c>
      <c r="Q113" s="95">
        <v>2</v>
      </c>
      <c r="R113" s="22">
        <v>0</v>
      </c>
      <c r="S113" s="2">
        <f>SUM(D113:Q113)</f>
        <v>14</v>
      </c>
      <c r="T113" s="27">
        <f>15-S113</f>
        <v>1</v>
      </c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22">
        <f>S113/(S113+T113)</f>
        <v>0.93333333333333335</v>
      </c>
      <c r="AG113" s="22">
        <f>SUM(D114:Q114)/60</f>
        <v>18.633333333333333</v>
      </c>
      <c r="AH113" s="22">
        <f>R113+AG113</f>
        <v>18.633333333333333</v>
      </c>
      <c r="AI113" s="6"/>
      <c r="AJ113" s="6"/>
    </row>
    <row r="114" ht="14.25">
      <c r="A114" s="92"/>
      <c r="B114" s="93"/>
      <c r="C114" s="93"/>
      <c r="D114" s="94">
        <v>282</v>
      </c>
      <c r="E114" s="96">
        <v>18</v>
      </c>
      <c r="F114" s="96">
        <v>12</v>
      </c>
      <c r="G114" s="96">
        <v>147</v>
      </c>
      <c r="H114" s="96">
        <v>50</v>
      </c>
      <c r="I114" s="96">
        <v>19</v>
      </c>
      <c r="J114" s="96">
        <v>31</v>
      </c>
      <c r="K114" s="96">
        <v>106</v>
      </c>
      <c r="L114" s="96">
        <v>133</v>
      </c>
      <c r="M114" s="96">
        <v>53</v>
      </c>
      <c r="N114" s="96">
        <v>87</v>
      </c>
      <c r="O114" s="96">
        <v>44</v>
      </c>
      <c r="P114" s="96">
        <v>58</v>
      </c>
      <c r="Q114" s="95">
        <v>78</v>
      </c>
      <c r="R114" s="21"/>
      <c r="S114" s="94"/>
      <c r="T114" s="9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21"/>
      <c r="AG114" s="21"/>
      <c r="AH114" s="21"/>
      <c r="AI114" s="6"/>
      <c r="AJ114" s="6"/>
    </row>
    <row r="115" ht="14.25">
      <c r="A115" s="88">
        <v>45484.674305555556</v>
      </c>
      <c r="B115" s="89" t="s">
        <v>84</v>
      </c>
      <c r="C115" s="89">
        <v>3</v>
      </c>
      <c r="D115" s="94">
        <v>1</v>
      </c>
      <c r="E115" s="96">
        <v>1</v>
      </c>
      <c r="F115" s="96">
        <v>1</v>
      </c>
      <c r="G115" s="96">
        <v>1</v>
      </c>
      <c r="H115" s="96">
        <v>1</v>
      </c>
      <c r="I115" s="96">
        <v>0</v>
      </c>
      <c r="J115" s="96">
        <v>1</v>
      </c>
      <c r="K115" s="96">
        <v>0</v>
      </c>
      <c r="L115" s="96">
        <v>1</v>
      </c>
      <c r="M115" s="96">
        <v>1</v>
      </c>
      <c r="N115" s="96">
        <v>0</v>
      </c>
      <c r="O115" s="96">
        <v>1</v>
      </c>
      <c r="P115" s="96">
        <v>0</v>
      </c>
      <c r="Q115" s="95">
        <v>2</v>
      </c>
      <c r="R115" s="22">
        <v>0</v>
      </c>
      <c r="S115" s="2">
        <f>SUM(D115:Q115)</f>
        <v>11</v>
      </c>
      <c r="T115" s="27">
        <f>15-S115</f>
        <v>4</v>
      </c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22">
        <f>S115/(S115+T115)</f>
        <v>0.73333333333333328</v>
      </c>
      <c r="AG115" s="22">
        <f>SUM(D116:Q116)/60</f>
        <v>21.800000000000001</v>
      </c>
      <c r="AH115" s="22">
        <f>R115+AG115</f>
        <v>21.800000000000001</v>
      </c>
      <c r="AI115" s="6"/>
      <c r="AJ115" s="6"/>
    </row>
    <row r="116" ht="14.25">
      <c r="A116" s="92"/>
      <c r="B116" s="93"/>
      <c r="C116" s="93"/>
      <c r="D116" s="94">
        <v>103</v>
      </c>
      <c r="E116" s="96">
        <v>73</v>
      </c>
      <c r="F116" s="96">
        <v>19</v>
      </c>
      <c r="G116" s="96">
        <v>171</v>
      </c>
      <c r="H116" s="96">
        <v>50</v>
      </c>
      <c r="I116" s="96">
        <v>50</v>
      </c>
      <c r="J116" s="96">
        <v>50</v>
      </c>
      <c r="K116" s="96">
        <v>117</v>
      </c>
      <c r="L116" s="96">
        <v>142</v>
      </c>
      <c r="M116" s="96">
        <v>251</v>
      </c>
      <c r="N116" s="96">
        <v>71</v>
      </c>
      <c r="O116" s="96">
        <v>71</v>
      </c>
      <c r="P116" s="96">
        <v>80</v>
      </c>
      <c r="Q116" s="95">
        <v>60</v>
      </c>
      <c r="R116" s="21"/>
      <c r="S116" s="94"/>
      <c r="T116" s="95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21"/>
      <c r="AG116" s="21"/>
      <c r="AH116" s="21"/>
      <c r="AI116" s="6">
        <f>SUM(AH111:AH116)</f>
        <v>57.133333333333326</v>
      </c>
      <c r="AJ116" s="6">
        <f>AVERAGE(AF111:AF116)*30</f>
        <v>24.666666666666668</v>
      </c>
    </row>
    <row r="117" ht="14.25">
      <c r="A117" s="88">
        <v>45486.674305555556</v>
      </c>
      <c r="B117" s="89" t="s">
        <v>85</v>
      </c>
      <c r="C117" s="89">
        <v>1</v>
      </c>
      <c r="D117" s="94">
        <v>1</v>
      </c>
      <c r="E117" s="96">
        <v>1</v>
      </c>
      <c r="F117" s="96">
        <v>0</v>
      </c>
      <c r="G117" s="96">
        <v>1</v>
      </c>
      <c r="H117" s="96">
        <v>1</v>
      </c>
      <c r="I117" s="96">
        <v>1</v>
      </c>
      <c r="J117" s="96">
        <v>1</v>
      </c>
      <c r="K117" s="96">
        <v>0</v>
      </c>
      <c r="L117" s="96">
        <v>1</v>
      </c>
      <c r="M117" s="96">
        <v>1</v>
      </c>
      <c r="N117" s="96">
        <v>1</v>
      </c>
      <c r="O117" s="96">
        <v>1</v>
      </c>
      <c r="P117" s="96">
        <v>0</v>
      </c>
      <c r="Q117" s="95">
        <v>1</v>
      </c>
      <c r="R117" s="22">
        <v>0</v>
      </c>
      <c r="S117" s="2">
        <f>SUM(D117:Q117)</f>
        <v>11</v>
      </c>
      <c r="T117" s="27">
        <f>15-S117</f>
        <v>4</v>
      </c>
      <c r="U117" s="22">
        <v>2</v>
      </c>
      <c r="V117" s="22">
        <v>0</v>
      </c>
      <c r="W117" s="22">
        <v>0</v>
      </c>
      <c r="X117" s="22">
        <v>2</v>
      </c>
      <c r="Y117" s="22">
        <v>2</v>
      </c>
      <c r="Z117" s="22">
        <v>0</v>
      </c>
      <c r="AA117" s="22">
        <v>2</v>
      </c>
      <c r="AB117" s="22">
        <v>0</v>
      </c>
      <c r="AC117" s="22">
        <v>0</v>
      </c>
      <c r="AD117" s="22">
        <v>0</v>
      </c>
      <c r="AE117" s="22">
        <v>0</v>
      </c>
      <c r="AF117" s="22">
        <f>S117/(S117+T117)</f>
        <v>0.73333333333333328</v>
      </c>
      <c r="AG117" s="22">
        <f>SUM(D118:Q118)/60</f>
        <v>16.416666666666668</v>
      </c>
      <c r="AH117" s="22">
        <f>R117+AG117</f>
        <v>16.416666666666668</v>
      </c>
      <c r="AI117" s="6"/>
      <c r="AJ117" s="6"/>
    </row>
    <row r="118" ht="14.25">
      <c r="A118" s="92"/>
      <c r="B118" s="93"/>
      <c r="C118" s="93"/>
      <c r="D118" s="94">
        <v>73</v>
      </c>
      <c r="E118" s="96">
        <v>72</v>
      </c>
      <c r="F118" s="96">
        <v>38</v>
      </c>
      <c r="G118" s="96">
        <v>162</v>
      </c>
      <c r="H118" s="96">
        <v>176</v>
      </c>
      <c r="I118" s="96">
        <v>49</v>
      </c>
      <c r="J118" s="96">
        <v>11</v>
      </c>
      <c r="K118" s="96">
        <v>127</v>
      </c>
      <c r="L118" s="96">
        <v>8</v>
      </c>
      <c r="M118" s="96">
        <v>86</v>
      </c>
      <c r="N118" s="96">
        <v>173</v>
      </c>
      <c r="O118" s="96">
        <v>9</v>
      </c>
      <c r="P118" s="96">
        <v>0</v>
      </c>
      <c r="Q118" s="95">
        <v>1</v>
      </c>
      <c r="R118" s="21"/>
      <c r="S118" s="94"/>
      <c r="T118" s="9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21"/>
      <c r="AG118" s="21"/>
      <c r="AH118" s="21"/>
      <c r="AI118" s="6"/>
      <c r="AJ118" s="6"/>
    </row>
    <row r="119" ht="14.25">
      <c r="A119" s="88">
        <v>45486.674305555556</v>
      </c>
      <c r="B119" s="89" t="s">
        <v>85</v>
      </c>
      <c r="C119" s="89">
        <v>2</v>
      </c>
      <c r="D119" s="94">
        <v>1</v>
      </c>
      <c r="E119" s="96">
        <v>1</v>
      </c>
      <c r="F119" s="96">
        <v>1</v>
      </c>
      <c r="G119" s="96">
        <v>1</v>
      </c>
      <c r="H119" s="96">
        <v>1</v>
      </c>
      <c r="I119" s="96">
        <v>1</v>
      </c>
      <c r="J119" s="96">
        <v>1</v>
      </c>
      <c r="K119" s="96">
        <v>1</v>
      </c>
      <c r="L119" s="96">
        <v>1</v>
      </c>
      <c r="M119" s="96">
        <v>1</v>
      </c>
      <c r="N119" s="96">
        <v>1</v>
      </c>
      <c r="O119" s="96">
        <v>0</v>
      </c>
      <c r="P119" s="96">
        <v>1</v>
      </c>
      <c r="Q119" s="95">
        <v>2</v>
      </c>
      <c r="R119" s="22">
        <v>0</v>
      </c>
      <c r="S119" s="2">
        <f>SUM(D119:Q119)</f>
        <v>14</v>
      </c>
      <c r="T119" s="27">
        <f>15-S119</f>
        <v>1</v>
      </c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22">
        <f>S119/(S119+T119)</f>
        <v>0.93333333333333335</v>
      </c>
      <c r="AG119" s="22">
        <f>SUM(D120:Q120)/60</f>
        <v>22.383333333333333</v>
      </c>
      <c r="AH119" s="22">
        <f>R119+AG119</f>
        <v>22.383333333333333</v>
      </c>
      <c r="AI119" s="6"/>
      <c r="AJ119" s="6"/>
    </row>
    <row r="120" ht="14.25">
      <c r="A120" s="92"/>
      <c r="B120" s="93"/>
      <c r="C120" s="93"/>
      <c r="D120" s="94">
        <v>132</v>
      </c>
      <c r="E120" s="96">
        <v>4</v>
      </c>
      <c r="F120" s="96">
        <v>50</v>
      </c>
      <c r="G120" s="96">
        <v>78</v>
      </c>
      <c r="H120" s="96">
        <v>235</v>
      </c>
      <c r="I120" s="96">
        <v>75</v>
      </c>
      <c r="J120" s="96">
        <v>8</v>
      </c>
      <c r="K120" s="96">
        <v>39</v>
      </c>
      <c r="L120" s="96">
        <v>219</v>
      </c>
      <c r="M120" s="96">
        <v>177</v>
      </c>
      <c r="N120" s="96">
        <v>104</v>
      </c>
      <c r="O120" s="96">
        <v>87</v>
      </c>
      <c r="P120" s="96">
        <v>57</v>
      </c>
      <c r="Q120" s="95">
        <v>78</v>
      </c>
      <c r="R120" s="21"/>
      <c r="S120" s="94"/>
      <c r="T120" s="9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21"/>
      <c r="AG120" s="21"/>
      <c r="AH120" s="21"/>
      <c r="AI120" s="6"/>
      <c r="AJ120" s="6"/>
    </row>
    <row r="121" ht="14.25">
      <c r="A121" s="88">
        <v>45486.674305555556</v>
      </c>
      <c r="B121" s="89" t="s">
        <v>85</v>
      </c>
      <c r="C121" s="89">
        <v>3</v>
      </c>
      <c r="D121" s="94">
        <v>1</v>
      </c>
      <c r="E121" s="96">
        <v>1</v>
      </c>
      <c r="F121" s="96">
        <v>1</v>
      </c>
      <c r="G121" s="96">
        <v>1</v>
      </c>
      <c r="H121" s="96">
        <v>1</v>
      </c>
      <c r="I121" s="96">
        <v>1</v>
      </c>
      <c r="J121" s="96">
        <v>1</v>
      </c>
      <c r="K121" s="96">
        <v>1</v>
      </c>
      <c r="L121" s="96">
        <v>1</v>
      </c>
      <c r="M121" s="96">
        <v>0</v>
      </c>
      <c r="N121" s="96">
        <v>1</v>
      </c>
      <c r="O121" s="96">
        <v>1</v>
      </c>
      <c r="P121" s="96">
        <v>0</v>
      </c>
      <c r="Q121" s="95">
        <v>0</v>
      </c>
      <c r="R121" s="22">
        <v>0</v>
      </c>
      <c r="S121" s="2">
        <f>SUM(D121:Q121)</f>
        <v>11</v>
      </c>
      <c r="T121" s="27">
        <f>15-S121</f>
        <v>4</v>
      </c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22">
        <f>S121/(S121+T121)</f>
        <v>0.73333333333333328</v>
      </c>
      <c r="AG121" s="22">
        <f>SUM(D122:Q122)/60</f>
        <v>21.550000000000001</v>
      </c>
      <c r="AH121" s="22">
        <f>R121+AG121</f>
        <v>21.550000000000001</v>
      </c>
      <c r="AI121" s="6"/>
      <c r="AJ121" s="6"/>
    </row>
    <row r="122" ht="14.25">
      <c r="A122" s="92"/>
      <c r="B122" s="93"/>
      <c r="C122" s="93"/>
      <c r="D122" s="94">
        <v>30</v>
      </c>
      <c r="E122" s="96">
        <v>92</v>
      </c>
      <c r="F122" s="96">
        <v>89</v>
      </c>
      <c r="G122" s="96">
        <v>97</v>
      </c>
      <c r="H122" s="96">
        <v>150</v>
      </c>
      <c r="I122" s="96">
        <v>48</v>
      </c>
      <c r="J122" s="96">
        <v>46</v>
      </c>
      <c r="K122" s="96">
        <v>80</v>
      </c>
      <c r="L122" s="96">
        <v>190</v>
      </c>
      <c r="M122" s="96">
        <v>94</v>
      </c>
      <c r="N122" s="96">
        <v>157</v>
      </c>
      <c r="O122" s="96">
        <v>32</v>
      </c>
      <c r="P122" s="96">
        <v>79</v>
      </c>
      <c r="Q122" s="95">
        <v>109</v>
      </c>
      <c r="R122" s="21"/>
      <c r="S122" s="94"/>
      <c r="T122" s="95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21"/>
      <c r="AG122" s="21"/>
      <c r="AH122" s="21"/>
      <c r="AI122" s="6">
        <f>SUM(AH117:AH122)</f>
        <v>60.349999999999994</v>
      </c>
      <c r="AJ122" s="6">
        <f>AVERAGE(AF117:AF122)*30</f>
        <v>23.999999999999996</v>
      </c>
    </row>
  </sheetData>
  <mergeCells count="761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  <mergeCell ref="A57:A58"/>
    <mergeCell ref="B57:B58"/>
    <mergeCell ref="C57:C58"/>
    <mergeCell ref="R57:R58"/>
    <mergeCell ref="S57:S58"/>
    <mergeCell ref="T57:T58"/>
    <mergeCell ref="U57:U62"/>
    <mergeCell ref="V57:V62"/>
    <mergeCell ref="W57:W62"/>
    <mergeCell ref="X57:X62"/>
    <mergeCell ref="Y57:Y62"/>
    <mergeCell ref="Z57:Z62"/>
    <mergeCell ref="AA57:AA62"/>
    <mergeCell ref="AB57:AB62"/>
    <mergeCell ref="AC57:AC62"/>
    <mergeCell ref="AD57:AD62"/>
    <mergeCell ref="AE57:AE62"/>
    <mergeCell ref="AF57:AF58"/>
    <mergeCell ref="AG57:AG58"/>
    <mergeCell ref="AH57:AH58"/>
    <mergeCell ref="A59:A60"/>
    <mergeCell ref="B59:B60"/>
    <mergeCell ref="C59:C60"/>
    <mergeCell ref="R59:R60"/>
    <mergeCell ref="S59:S60"/>
    <mergeCell ref="T59:T60"/>
    <mergeCell ref="AF59:AF60"/>
    <mergeCell ref="AG59:AG60"/>
    <mergeCell ref="AH59:AH60"/>
    <mergeCell ref="A61:A62"/>
    <mergeCell ref="B61:B62"/>
    <mergeCell ref="C61:C62"/>
    <mergeCell ref="R61:R62"/>
    <mergeCell ref="S61:S62"/>
    <mergeCell ref="T61:T62"/>
    <mergeCell ref="AF61:AF62"/>
    <mergeCell ref="AG61:AG62"/>
    <mergeCell ref="AH61:AH62"/>
    <mergeCell ref="A63:A64"/>
    <mergeCell ref="B63:B64"/>
    <mergeCell ref="C63:C64"/>
    <mergeCell ref="R63:R64"/>
    <mergeCell ref="S63:S64"/>
    <mergeCell ref="T63:T64"/>
    <mergeCell ref="U63:U68"/>
    <mergeCell ref="V63:V68"/>
    <mergeCell ref="W63:W68"/>
    <mergeCell ref="X63:X68"/>
    <mergeCell ref="Y63:Y68"/>
    <mergeCell ref="Z63:Z68"/>
    <mergeCell ref="AA63:AA68"/>
    <mergeCell ref="AB63:AB68"/>
    <mergeCell ref="AC63:AC68"/>
    <mergeCell ref="AD63:AD68"/>
    <mergeCell ref="AE63:AE68"/>
    <mergeCell ref="AF63:AF64"/>
    <mergeCell ref="AG63:AG64"/>
    <mergeCell ref="AH63:AH64"/>
    <mergeCell ref="A65:A66"/>
    <mergeCell ref="B65:B66"/>
    <mergeCell ref="C65:C66"/>
    <mergeCell ref="R65:R66"/>
    <mergeCell ref="S65:S66"/>
    <mergeCell ref="T65:T66"/>
    <mergeCell ref="AF65:AF66"/>
    <mergeCell ref="AG65:AG66"/>
    <mergeCell ref="AH65:AH66"/>
    <mergeCell ref="A67:A68"/>
    <mergeCell ref="B67:B68"/>
    <mergeCell ref="C67:C68"/>
    <mergeCell ref="R67:R68"/>
    <mergeCell ref="S67:S68"/>
    <mergeCell ref="T67:T68"/>
    <mergeCell ref="AF67:AF68"/>
    <mergeCell ref="AG67:AG68"/>
    <mergeCell ref="AH67:AH68"/>
    <mergeCell ref="A69:A70"/>
    <mergeCell ref="B69:B70"/>
    <mergeCell ref="C69:C70"/>
    <mergeCell ref="R69:R70"/>
    <mergeCell ref="S69:S70"/>
    <mergeCell ref="T69:T70"/>
    <mergeCell ref="U69:U74"/>
    <mergeCell ref="V69:V74"/>
    <mergeCell ref="W69:W74"/>
    <mergeCell ref="X69:X74"/>
    <mergeCell ref="Y69:Y74"/>
    <mergeCell ref="Z69:Z74"/>
    <mergeCell ref="AA69:AA74"/>
    <mergeCell ref="AB69:AB74"/>
    <mergeCell ref="AC69:AC74"/>
    <mergeCell ref="AD69:AD74"/>
    <mergeCell ref="AE69:AE74"/>
    <mergeCell ref="AF69:AF70"/>
    <mergeCell ref="AG69:AG70"/>
    <mergeCell ref="AH69:AH70"/>
    <mergeCell ref="A71:A72"/>
    <mergeCell ref="B71:B72"/>
    <mergeCell ref="C71:C72"/>
    <mergeCell ref="R71:R72"/>
    <mergeCell ref="S71:S72"/>
    <mergeCell ref="T71:T72"/>
    <mergeCell ref="AF71:AF72"/>
    <mergeCell ref="AG71:AG72"/>
    <mergeCell ref="AH71:AH72"/>
    <mergeCell ref="A73:A74"/>
    <mergeCell ref="B73:B74"/>
    <mergeCell ref="C73:C74"/>
    <mergeCell ref="R73:R74"/>
    <mergeCell ref="S73:S74"/>
    <mergeCell ref="T73:T74"/>
    <mergeCell ref="AF73:AF74"/>
    <mergeCell ref="AG73:AG74"/>
    <mergeCell ref="AH73:AH74"/>
    <mergeCell ref="A75:A76"/>
    <mergeCell ref="B75:B76"/>
    <mergeCell ref="C75:C76"/>
    <mergeCell ref="R75:R76"/>
    <mergeCell ref="S75:S76"/>
    <mergeCell ref="T75:T76"/>
    <mergeCell ref="U75:U80"/>
    <mergeCell ref="V75:V80"/>
    <mergeCell ref="W75:W80"/>
    <mergeCell ref="X75:X80"/>
    <mergeCell ref="Y75:Y80"/>
    <mergeCell ref="Z75:Z80"/>
    <mergeCell ref="AA75:AA80"/>
    <mergeCell ref="AB75:AB80"/>
    <mergeCell ref="AC75:AC80"/>
    <mergeCell ref="AD75:AD80"/>
    <mergeCell ref="AE75:AE80"/>
    <mergeCell ref="AF75:AF76"/>
    <mergeCell ref="AG75:AG76"/>
    <mergeCell ref="AH75:AH76"/>
    <mergeCell ref="A77:A78"/>
    <mergeCell ref="B77:B78"/>
    <mergeCell ref="C77:C78"/>
    <mergeCell ref="R77:R78"/>
    <mergeCell ref="S77:S78"/>
    <mergeCell ref="T77:T78"/>
    <mergeCell ref="AF77:AF78"/>
    <mergeCell ref="AG77:AG78"/>
    <mergeCell ref="AH77:AH78"/>
    <mergeCell ref="A79:A80"/>
    <mergeCell ref="B79:B80"/>
    <mergeCell ref="C79:C80"/>
    <mergeCell ref="R79:R80"/>
    <mergeCell ref="S79:S80"/>
    <mergeCell ref="T79:T80"/>
    <mergeCell ref="AF79:AF80"/>
    <mergeCell ref="AG79:AG80"/>
    <mergeCell ref="AH79:AH80"/>
    <mergeCell ref="A81:A82"/>
    <mergeCell ref="B81:B82"/>
    <mergeCell ref="C81:C82"/>
    <mergeCell ref="R81:R82"/>
    <mergeCell ref="S81:S82"/>
    <mergeCell ref="T81:T82"/>
    <mergeCell ref="U81:U86"/>
    <mergeCell ref="V81:V86"/>
    <mergeCell ref="W81:W86"/>
    <mergeCell ref="X81:X86"/>
    <mergeCell ref="Y81:Y86"/>
    <mergeCell ref="Z81:Z86"/>
    <mergeCell ref="AA81:AA86"/>
    <mergeCell ref="AB81:AB86"/>
    <mergeCell ref="AC81:AC86"/>
    <mergeCell ref="AD81:AD86"/>
    <mergeCell ref="AE81:AE86"/>
    <mergeCell ref="AF81:AF82"/>
    <mergeCell ref="AG81:AG82"/>
    <mergeCell ref="AH81:AH82"/>
    <mergeCell ref="A83:A84"/>
    <mergeCell ref="B83:B84"/>
    <mergeCell ref="C83:C84"/>
    <mergeCell ref="R83:R84"/>
    <mergeCell ref="S83:S84"/>
    <mergeCell ref="T83:T84"/>
    <mergeCell ref="AF83:AF84"/>
    <mergeCell ref="AG83:AG84"/>
    <mergeCell ref="AH83:AH84"/>
    <mergeCell ref="A85:A86"/>
    <mergeCell ref="B85:B86"/>
    <mergeCell ref="C85:C86"/>
    <mergeCell ref="R85:R86"/>
    <mergeCell ref="S85:S86"/>
    <mergeCell ref="T85:T86"/>
    <mergeCell ref="AF85:AF86"/>
    <mergeCell ref="AG85:AG86"/>
    <mergeCell ref="AH85:AH86"/>
    <mergeCell ref="A87:A88"/>
    <mergeCell ref="B87:B88"/>
    <mergeCell ref="C87:C88"/>
    <mergeCell ref="R87:R88"/>
    <mergeCell ref="S87:S88"/>
    <mergeCell ref="T87:T88"/>
    <mergeCell ref="U87:U92"/>
    <mergeCell ref="V87:V92"/>
    <mergeCell ref="W87:W92"/>
    <mergeCell ref="X87:X92"/>
    <mergeCell ref="Y87:Y92"/>
    <mergeCell ref="Z87:Z92"/>
    <mergeCell ref="AA87:AA92"/>
    <mergeCell ref="AB87:AB92"/>
    <mergeCell ref="AC87:AC92"/>
    <mergeCell ref="AD87:AD92"/>
    <mergeCell ref="AE87:AE92"/>
    <mergeCell ref="AF87:AF88"/>
    <mergeCell ref="AG87:AG88"/>
    <mergeCell ref="AH87:AH88"/>
    <mergeCell ref="A89:A90"/>
    <mergeCell ref="B89:B90"/>
    <mergeCell ref="C89:C90"/>
    <mergeCell ref="R89:R90"/>
    <mergeCell ref="S89:S90"/>
    <mergeCell ref="T89:T90"/>
    <mergeCell ref="AF89:AF90"/>
    <mergeCell ref="AG89:AG90"/>
    <mergeCell ref="AH89:AH90"/>
    <mergeCell ref="A91:A92"/>
    <mergeCell ref="B91:B92"/>
    <mergeCell ref="C91:C92"/>
    <mergeCell ref="R91:R92"/>
    <mergeCell ref="S91:S92"/>
    <mergeCell ref="T91:T92"/>
    <mergeCell ref="AF91:AF92"/>
    <mergeCell ref="AG91:AG92"/>
    <mergeCell ref="AH91:AH92"/>
    <mergeCell ref="A93:A94"/>
    <mergeCell ref="B93:B94"/>
    <mergeCell ref="C93:C94"/>
    <mergeCell ref="R93:R94"/>
    <mergeCell ref="S93:S94"/>
    <mergeCell ref="T93:T94"/>
    <mergeCell ref="U93:U98"/>
    <mergeCell ref="V93:V98"/>
    <mergeCell ref="W93:W98"/>
    <mergeCell ref="X93:X98"/>
    <mergeCell ref="Y93:Y98"/>
    <mergeCell ref="Z93:Z98"/>
    <mergeCell ref="AA93:AA98"/>
    <mergeCell ref="AB93:AB98"/>
    <mergeCell ref="AC93:AC98"/>
    <mergeCell ref="AD93:AD98"/>
    <mergeCell ref="AE93:AE98"/>
    <mergeCell ref="AF93:AF94"/>
    <mergeCell ref="AG93:AG94"/>
    <mergeCell ref="AH93:AH94"/>
    <mergeCell ref="A95:A96"/>
    <mergeCell ref="B95:B96"/>
    <mergeCell ref="C95:C96"/>
    <mergeCell ref="R95:R96"/>
    <mergeCell ref="S95:S96"/>
    <mergeCell ref="T95:T96"/>
    <mergeCell ref="AF95:AF96"/>
    <mergeCell ref="AG95:AG96"/>
    <mergeCell ref="AH95:AH96"/>
    <mergeCell ref="A97:A98"/>
    <mergeCell ref="B97:B98"/>
    <mergeCell ref="C97:C98"/>
    <mergeCell ref="R97:R98"/>
    <mergeCell ref="S97:S98"/>
    <mergeCell ref="T97:T98"/>
    <mergeCell ref="AF97:AF98"/>
    <mergeCell ref="AG97:AG98"/>
    <mergeCell ref="AH97:AH98"/>
    <mergeCell ref="A99:A100"/>
    <mergeCell ref="B99:B100"/>
    <mergeCell ref="C99:C100"/>
    <mergeCell ref="R99:R100"/>
    <mergeCell ref="S99:S100"/>
    <mergeCell ref="T99:T100"/>
    <mergeCell ref="U99:U104"/>
    <mergeCell ref="V99:V104"/>
    <mergeCell ref="W99:W104"/>
    <mergeCell ref="X99:X104"/>
    <mergeCell ref="Y99:Y104"/>
    <mergeCell ref="Z99:Z104"/>
    <mergeCell ref="AA99:AA104"/>
    <mergeCell ref="AB99:AB104"/>
    <mergeCell ref="AC99:AC104"/>
    <mergeCell ref="AD99:AD104"/>
    <mergeCell ref="AE99:AE104"/>
    <mergeCell ref="AF99:AF100"/>
    <mergeCell ref="AG99:AG100"/>
    <mergeCell ref="AH99:AH100"/>
    <mergeCell ref="A101:A102"/>
    <mergeCell ref="B101:B102"/>
    <mergeCell ref="C101:C102"/>
    <mergeCell ref="R101:R102"/>
    <mergeCell ref="S101:S102"/>
    <mergeCell ref="T101:T102"/>
    <mergeCell ref="AF101:AF102"/>
    <mergeCell ref="AG101:AG102"/>
    <mergeCell ref="AH101:AH102"/>
    <mergeCell ref="A103:A104"/>
    <mergeCell ref="B103:B104"/>
    <mergeCell ref="C103:C104"/>
    <mergeCell ref="R103:R104"/>
    <mergeCell ref="S103:S104"/>
    <mergeCell ref="T103:T104"/>
    <mergeCell ref="AF103:AF104"/>
    <mergeCell ref="AG103:AG104"/>
    <mergeCell ref="AH103:AH104"/>
    <mergeCell ref="A105:A106"/>
    <mergeCell ref="B105:B106"/>
    <mergeCell ref="C105:C106"/>
    <mergeCell ref="R105:R106"/>
    <mergeCell ref="S105:S106"/>
    <mergeCell ref="T105:T106"/>
    <mergeCell ref="U105:U110"/>
    <mergeCell ref="V105:V110"/>
    <mergeCell ref="W105:W110"/>
    <mergeCell ref="X105:X110"/>
    <mergeCell ref="Y105:Y110"/>
    <mergeCell ref="Z105:Z110"/>
    <mergeCell ref="AA105:AA110"/>
    <mergeCell ref="AB105:AB110"/>
    <mergeCell ref="AC105:AC110"/>
    <mergeCell ref="AD105:AD110"/>
    <mergeCell ref="AE105:AE110"/>
    <mergeCell ref="AF105:AF106"/>
    <mergeCell ref="AG105:AG106"/>
    <mergeCell ref="AH105:AH106"/>
    <mergeCell ref="A107:A108"/>
    <mergeCell ref="B107:B108"/>
    <mergeCell ref="C107:C108"/>
    <mergeCell ref="R107:R108"/>
    <mergeCell ref="S107:S108"/>
    <mergeCell ref="T107:T108"/>
    <mergeCell ref="AF107:AF108"/>
    <mergeCell ref="AG107:AG108"/>
    <mergeCell ref="AH107:AH108"/>
    <mergeCell ref="A109:A110"/>
    <mergeCell ref="B109:B110"/>
    <mergeCell ref="C109:C110"/>
    <mergeCell ref="R109:R110"/>
    <mergeCell ref="S109:S110"/>
    <mergeCell ref="T109:T110"/>
    <mergeCell ref="AF109:AF110"/>
    <mergeCell ref="AG109:AG110"/>
    <mergeCell ref="AH109:AH110"/>
    <mergeCell ref="A111:A112"/>
    <mergeCell ref="B111:B112"/>
    <mergeCell ref="C111:C112"/>
    <mergeCell ref="R111:R112"/>
    <mergeCell ref="S111:S112"/>
    <mergeCell ref="T111:T112"/>
    <mergeCell ref="U111:U116"/>
    <mergeCell ref="V111:V116"/>
    <mergeCell ref="W111:W116"/>
    <mergeCell ref="X111:X116"/>
    <mergeCell ref="Y111:Y116"/>
    <mergeCell ref="Z111:Z116"/>
    <mergeCell ref="AA111:AA116"/>
    <mergeCell ref="AB111:AB116"/>
    <mergeCell ref="AC111:AC116"/>
    <mergeCell ref="AD111:AD116"/>
    <mergeCell ref="AE111:AE116"/>
    <mergeCell ref="AF111:AF112"/>
    <mergeCell ref="AG111:AG112"/>
    <mergeCell ref="AH111:AH112"/>
    <mergeCell ref="A113:A114"/>
    <mergeCell ref="B113:B114"/>
    <mergeCell ref="C113:C114"/>
    <mergeCell ref="R113:R114"/>
    <mergeCell ref="S113:S114"/>
    <mergeCell ref="T113:T114"/>
    <mergeCell ref="AF113:AF114"/>
    <mergeCell ref="AG113:AG114"/>
    <mergeCell ref="AH113:AH114"/>
    <mergeCell ref="A115:A116"/>
    <mergeCell ref="B115:B116"/>
    <mergeCell ref="C115:C116"/>
    <mergeCell ref="R115:R116"/>
    <mergeCell ref="S115:S116"/>
    <mergeCell ref="T115:T116"/>
    <mergeCell ref="AF115:AF116"/>
    <mergeCell ref="AG115:AG116"/>
    <mergeCell ref="AH115:AH116"/>
    <mergeCell ref="A117:A118"/>
    <mergeCell ref="B117:B118"/>
    <mergeCell ref="C117:C118"/>
    <mergeCell ref="R117:R118"/>
    <mergeCell ref="S117:S118"/>
    <mergeCell ref="T117:T118"/>
    <mergeCell ref="U117:U122"/>
    <mergeCell ref="V117:V122"/>
    <mergeCell ref="W117:W122"/>
    <mergeCell ref="X117:X122"/>
    <mergeCell ref="Y117:Y122"/>
    <mergeCell ref="Z117:Z122"/>
    <mergeCell ref="AA117:AA122"/>
    <mergeCell ref="AB117:AB122"/>
    <mergeCell ref="AC117:AC122"/>
    <mergeCell ref="AD117:AD122"/>
    <mergeCell ref="AE117:AE122"/>
    <mergeCell ref="AF117:AF118"/>
    <mergeCell ref="AG117:AG118"/>
    <mergeCell ref="AH117:AH118"/>
    <mergeCell ref="A119:A120"/>
    <mergeCell ref="B119:B120"/>
    <mergeCell ref="C119:C120"/>
    <mergeCell ref="R119:R120"/>
    <mergeCell ref="S119:S120"/>
    <mergeCell ref="T119:T120"/>
    <mergeCell ref="AF119:AF120"/>
    <mergeCell ref="AG119:AG120"/>
    <mergeCell ref="AH119:AH120"/>
    <mergeCell ref="A121:A122"/>
    <mergeCell ref="B121:B122"/>
    <mergeCell ref="C121:C122"/>
    <mergeCell ref="R121:R122"/>
    <mergeCell ref="S121:S122"/>
    <mergeCell ref="T121:T122"/>
    <mergeCell ref="AF121:AF122"/>
    <mergeCell ref="AG121:AG122"/>
    <mergeCell ref="AH121:AH122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7:AE6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3:AE6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69:AE7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75:AE8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1:AE8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87:AE9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3:AE9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99:AE10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05:AE11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1:AE11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117:AE122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5B0015-009D-4E16-AE24-006C00C0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4C0042-0058-4278-9795-0087006C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83008B-0033-4EBB-A4CF-00CD003F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48002B-00D1-48CE-8EEF-00500011007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410003-00D1-4034-9B61-00BB0097009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9C0002-0037-4EE3-A6B9-00F5008B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7E00B4-0036-4402-82A6-00AA00CF007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68005E-0097-44D6-A6F0-006C0004004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2800A4-0013-49EA-9EFF-00100019002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46001D-00E0-45D0-9EE8-00DE0099009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450030-002C-40FE-B2B0-007700C8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62006E-00B9-4133-84CB-005B009C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3000E5-0069-4D92-93AC-00C5007E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520018-00CF-40A3-8BEC-00B200C3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EC00DB-0035-4BBB-B4A2-0004008F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C10067-0061-4CEF-AD78-00F20036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9700A2-0063-4195-B40E-007E002C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BB001C-0081-4E23-BFAD-00690054002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2700B8-002B-4E55-814F-00500020001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EB0012-0093-460B-A8CD-002C00AA006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1A00EB-00FE-40F4-AFA6-005C0090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E50031-0000-4ED5-8E28-00E40054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0E009D-0069-44AD-A491-00B10081002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1B000A-0071-455C-982C-005F00C9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B80010-005A-4465-A25A-006F0067000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140068-005F-49F4-8608-002E00F400A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97009C-0027-4C83-ACB6-008A001A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6D0067-00C1-486C-A2A0-00B700FB00F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DE0046-0073-4C30-A17E-006300D6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B3006F-00CA-44D3-A2B1-00610074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1200FF-00DD-4621-8751-004100FA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A000B1-00C6-4677-A31C-005E00B600D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EE00AB-0074-4587-8EAD-002E0014009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BB006E-00B9-49D7-8554-0049000D00E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6400E6-0021-4A8C-95AC-002200AF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A700EF-005A-4B0B-82AE-00A80045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7900E4-0020-4B91-8AD9-0074001D006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9A00BF-00A2-4BE7-A169-0034002E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DA0043-0055-4C03-B652-006E00E1005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B4004C-0018-4245-86C0-002900EB009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0E003F-008E-4CE1-8510-00AA00C1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68003D-00D1-4816-9807-0012007300B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9B0090-0089-4001-B563-004600AC00B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07006E-008C-49D2-B7CD-004000B9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63003C-000D-4BA7-89E6-00CE0018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D200FF-0044-431F-82B3-0007004E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44008C-0017-47CF-A51A-0087004500F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A600AA-006D-4559-83E1-00FE00CC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070090-0011-4186-874F-00D50078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CC0051-009D-42DB-A5E1-009E0097006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C100F5-004A-49F0-8DAB-00BD00D9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E60016-000F-4061-ACF8-006400F4001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5C0014-00A3-44FC-AFDF-001300EB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3200E1-002D-464F-83D8-00DC00B2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FF00B8-00D9-4CE9-A291-00E3009F000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B30014-0085-492C-AC91-006F001D00C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0400C9-00D5-48CA-9A2E-00C10027007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D90009-00FB-4AD2-9D29-001A00A5008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930083-0088-42C6-B314-00D000ED009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E70085-00D5-4F77-8D0B-00C100F2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A300CC-001C-4A1B-8B70-0053004600F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7C006D-0084-4AE1-BC93-007B00E6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6B00CA-0082-4AC5-BE10-00FF003D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5E00D2-00C1-4561-8ED9-003C008B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0400C6-00F1-4142-A1AD-00250026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370035-0005-4CC6-A707-00980041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2B0072-0039-4CB7-AF9A-006F0034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780084-00E9-4570-BF84-001700AF00C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720056-0061-429B-AA65-009B00A9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3500A0-0060-4CF3-BCB8-002B00EE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0E0077-00AF-4249-ABF0-003C000F009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870046-00B8-4D78-A20A-0034008E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E6006F-002F-4743-A233-00D900E1006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900045-00EF-41FB-A333-004F009A001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8F0056-0053-4931-A1A3-00DC0082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A300E1-00A4-4C42-A4A2-005D008A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0800AE-000F-40EA-939B-00A000BB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4" operator="equal" id="{00EC0034-005E-4EED-87C1-001800FD00A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4600A0-008A-4A64-B660-0034001000E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2700F9-0081-4FA1-B2E5-00A000FD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4" operator="equal" id="{0052002F-009E-4CA8-A641-00EF0099003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850074-002B-49A5-93A7-00F60047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4600E5-0036-4E32-9211-009600A8003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4" operator="equal" id="{004300FC-0096-4707-B5C4-009C0085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25002A-0099-4A8A-88EC-006A00EC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87000C-0022-434B-B98F-00AE0020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4" operator="equal" id="{000D0044-000C-45D9-B241-002600A2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A600DC-00DF-4376-85BC-00E200E0009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C1007A-00A8-4FE0-8D74-007E0046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4" operator="equal" id="{0016009B-0053-4E4B-8FF0-00470028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5F00DC-0057-46CD-8D9F-001300C100F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680054-00D3-409D-BF3E-00F700BE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4" operator="equal" id="{004300BB-0038-407A-961F-00BD00D2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4C00C1-00F2-4356-BFD5-00570002006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6400E0-00F7-402C-B8F7-001B00D5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4" operator="equal" id="{00C500BB-0067-4BAB-AA80-001300D7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1100F7-007A-42B1-8794-00BF0079003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F4001E-007E-4140-A7AF-00BD004E007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4" operator="equal" id="{00E600E4-0055-4030-B463-00750039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99009C-00F4-4D5F-81C5-003900F7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520030-0045-45D5-A1A3-004D005B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4" operator="equal" id="{00BF00C8-0043-4B6B-B5BF-002400ED009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BE0093-0023-4392-B594-003F003D007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2E0013-0032-4AC0-8367-009600CC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4" operator="equal" id="{003900B5-007C-4DA5-BD3F-004C0060008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990094-00D5-401D-BACB-000D00DA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110062-00D9-45F6-967F-004600D3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4" operator="equal" id="{00B90094-009E-402B-AD35-008B00F8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C600DD-00D2-435D-A077-001C00E000F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D10062-002F-47BF-8B99-009B00EA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4" operator="equal" id="{0028000A-00D8-4782-88EF-007500A9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3300B4-0022-4034-B085-008E0096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4F0026-00B5-49A3-889E-00D800D1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4" operator="equal" id="{00F30031-007A-47F1-ACED-001800C1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4F00CE-00F7-477E-B21D-00EC00A6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8000F5-00FF-447E-861D-004A005C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4" operator="equal" id="{002200C2-0006-4082-ACDA-00E000CD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7800AC-00B3-4054-9523-008200DA00C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1C0027-00EC-4D8F-83A6-001E0098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4" operator="equal" id="{00400046-00D3-4570-9DB8-00DE0071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F40045-0075-452C-ABEB-00B30026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D3001C-0058-427A-A33D-00AC00C7004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4" operator="equal" id="{006E009D-00D2-4E26-B9FC-00AB003A00F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EE00F5-007A-424E-AF7A-0034007B004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6D00C1-0055-4A1E-95EF-001000A8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4" operator="equal" id="{00B7006A-002D-4BC6-8D02-0011006E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2C00FB-00D5-4BE8-80BF-00380015006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4B008C-00D5-42AA-B1B3-00E0002F005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4" operator="equal" id="{000E0009-00DA-47F2-B6B5-0018009C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B000C6-000F-4348-9F2E-00A5001B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230038-0039-4DD3-BC8D-003D00FE002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4" operator="equal" id="{006C005D-004D-4AEE-B6D6-00C10019006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9800EA-0012-4250-BC99-0008007600E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C20025-006C-4F9E-A254-00A6008F002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4" operator="equal" id="{00040060-0007-4C9C-8684-00CF0063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58007B-0074-426E-B990-00170021002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C300D2-001D-4296-8FF4-00330084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4" operator="equal" id="{0050000D-005E-47E5-B705-00380079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040061-00EE-4FE3-AF45-008D00DC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D700D6-008E-45ED-B89D-00130078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4" operator="equal" id="{00D3006B-00E4-4727-BBCB-00120009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C30093-002B-4602-84C5-001E00A4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1E00EE-0081-4B0E-9298-00200020000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4" operator="equal" id="{00A200BE-0072-4A90-B94A-009C000100F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120076-00B6-48B5-BBC8-004B00D0007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C6001F-00E8-44BF-8A53-00550094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4" operator="equal" id="{00BB0035-009F-44C1-ACEE-00B0003F000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BF00D3-0060-4F43-9AF9-00A200D1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2F00F8-00D7-47D4-9D4A-0061001E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4" operator="equal" id="{003F00F0-00AB-4E36-9BD7-008B004E006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E00066-008C-4B40-A113-005700A1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9A0060-00E4-4B69-8297-00110008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4" operator="equal" id="{00050005-0078-4699-A93A-008000C2000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26003C-0020-403C-A92A-002F0091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7E00E1-0038-4D20-8DEF-00D20093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4" operator="equal" id="{00D80044-0080-4FD6-A8E0-001F00F2004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0300E0-00B4-443C-9691-00AF00C4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F100A8-003C-4330-9C9B-00000010004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4" operator="equal" id="{00F3006E-00D3-4CB2-9895-00F2007A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4F0075-00E1-4F0D-AE11-009D008D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1E00E5-000B-4BD8-8082-002B0024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4" operator="equal" id="{00F1003C-0047-4521-A85A-009F00E5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C80067-004F-4002-AE13-00E1002E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8C003A-00D9-42E6-9CA4-0064000500D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4" operator="equal" id="{008C00F4-0053-4C70-BF87-006E006500F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9C004B-0014-44DB-BB0C-00D70093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59000C-0078-4F7C-8A9D-0010002C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4" operator="equal" id="{004800EF-007D-4A4A-B5CB-00430071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E800DF-0012-44B0-89BC-001E005D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0D001D-008D-44CA-B085-004200B6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4" operator="equal" id="{0022008E-005E-4BA5-8C6B-0051002D00B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320061-0075-4D4F-90D6-008600D2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4" operator="equal" id="{0037006C-0064-4B91-AF48-0085007F00D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F400F2-00D4-4A3B-9536-00B700AE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7000CA-00B8-42A1-A7E8-002A0043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98000C-00EB-43C5-9004-008A0050008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0F0033-0088-4EF5-A749-001C0091006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C10065-00E6-47BF-AE55-00F400EB003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D2003C-0033-4848-BCE2-0069008F002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1C00E1-00B8-4BB1-A122-00AC00C6008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BB004E-004C-4B85-B7BF-001900FD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5300B8-0091-4A29-A3CF-002C0042003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D7003B-005A-4E54-BC5B-001E0021002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EA00EE-0001-46A0-80D5-002000E8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8B003E-0076-4854-B121-0028000700F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1C0035-003B-41FB-8AB4-0082006A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CE0088-00C1-4DAE-94E1-00850053005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A70033-008F-48A9-8928-00A000A800A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8B0076-0068-4ED2-9B6B-002A005C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9000EA-00A2-4E33-93E0-006D00F8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DA0072-00C9-4B31-A995-0041007000F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3800C3-0057-43A2-9517-00230013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280011-0099-4F56-8AFC-002300ED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170055-00E1-4F21-B78C-00F6007E009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D1005C-002D-495F-9303-00BB0096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89001B-00B0-4ED6-9CDA-00ED007F004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68001C-0020-44D7-9A46-000F003E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4400D6-0082-4CF3-9FD5-002D0012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FF0049-0022-46BF-BF81-00C60091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840002-00FD-47E6-9FF7-00E20036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CF007A-0093-4E31-93E2-00770011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4300DE-0065-4F2A-961B-008F00A800A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6900B5-0004-43C7-9CB4-00BB00A400F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CF00A5-00E3-4394-823A-00E10097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5600F5-005C-43B0-8EF4-00E1001D00F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E00071-00CE-45E9-8194-00F00084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6C00A2-004C-4431-B7AD-0096002C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5C0047-0033-4C67-B97F-008D0084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890057-0076-4A85-8FBD-00810029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8700C4-0029-4615-8203-00B7004700F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8A00F2-0063-48A7-8D4D-00C1005B005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0300AB-004A-4FB3-B972-0002008000E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9D0081-005A-43A3-9D4C-0003002C007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B7003E-0046-4A61-BDB3-00810038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4A00D2-0030-4762-8CA6-003D00FF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920066-0044-401F-ACEA-009900D500B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6500B1-000B-48C4-80B1-008A0069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19005C-005A-4878-8B4A-001C0032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790005-0034-48C9-9A44-00610099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5300BA-0042-48E2-BDD8-00DC009E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9200D5-0017-4B4F-B34A-00660044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A400DC-0093-4E4B-8DD7-003700F1004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7A0070-0065-4F71-AD98-0060003D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3B0039-005C-4E8F-B331-00A2004C000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010082-0080-45B7-B56C-00AB00A0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7A0062-00A0-484D-9AAE-00C400B9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2B00C9-00E0-4D27-BA1E-007000C200D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6900F7-004B-4AC8-BD42-0012006C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9400A4-00DA-4C22-8D4E-005800A2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E6005B-00B4-4008-B161-00520068009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D900C9-00FE-4BAC-8AF7-003500CB007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12009C-008C-4C26-8F06-009500DB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6300E5-0059-48CF-A3C7-00B500F4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6100B0-009F-44EB-B036-00440037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4E00EF-00C7-44E4-81D9-00FE00E5006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3E00DB-001D-4310-B0F2-00810084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AB0044-0074-4BE9-AA50-008F0090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9100F7-0026-4127-B4FA-0076008800A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5F003E-0097-47BD-A830-00A800F5000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EF006B-0003-4FDD-8B1F-002800C0001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190028-0014-466E-AD26-00D000FA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D10055-00A6-4FC5-A9E7-00AF009E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B000B8-00FF-4194-ABC3-00C100FD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77008C-0048-40E4-A86A-00DD00E000B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0E00C9-001D-4F71-B992-00F4005D004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B90051-0026-471E-B7A4-00D10078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D57:Q57</xm:sqref>
        </x14:conditionalFormatting>
        <x14:conditionalFormatting xmlns:xm="http://schemas.microsoft.com/office/excel/2006/main">
          <x14:cfRule type="cellIs" priority="3" operator="equal" id="{00D10068-00CA-4912-BBAD-00120012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CF0006-00FB-448D-80DD-006E0045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D300D7-0048-4917-BC5E-007F00FA005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D61:Q61</xm:sqref>
        </x14:conditionalFormatting>
        <x14:conditionalFormatting xmlns:xm="http://schemas.microsoft.com/office/excel/2006/main">
          <x14:cfRule type="cellIs" priority="3" operator="equal" id="{00F30098-00A5-4ACF-899E-005300A9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1E009B-0013-4374-8143-00AB00AA00B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5C00B6-00B3-4F04-942B-00AD0009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D59:Q59</xm:sqref>
        </x14:conditionalFormatting>
        <x14:conditionalFormatting xmlns:xm="http://schemas.microsoft.com/office/excel/2006/main">
          <x14:cfRule type="cellIs" priority="3" operator="equal" id="{003E0098-00FD-4C7E-88A7-00260035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480069-00B5-4D90-B7AB-001D00EB00A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8000F1-00AC-4B27-9DAB-00110014005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D63:Q63</xm:sqref>
        </x14:conditionalFormatting>
        <x14:conditionalFormatting xmlns:xm="http://schemas.microsoft.com/office/excel/2006/main">
          <x14:cfRule type="cellIs" priority="3" operator="equal" id="{00FF0017-001D-4651-A1A2-0067009E00B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E1000F-005C-413A-84F6-00C4003D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400020-00C0-45E1-A47B-0057002C004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D67:Q67</xm:sqref>
        </x14:conditionalFormatting>
        <x14:conditionalFormatting xmlns:xm="http://schemas.microsoft.com/office/excel/2006/main">
          <x14:cfRule type="cellIs" priority="3" operator="equal" id="{0094007C-0004-4CDE-BC20-00130031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5200F3-0065-4D00-A26F-004E00E300A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5B00BE-0032-4913-8A18-002300B7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D65:Q65</xm:sqref>
        </x14:conditionalFormatting>
        <x14:conditionalFormatting xmlns:xm="http://schemas.microsoft.com/office/excel/2006/main">
          <x14:cfRule type="cellIs" priority="3" operator="equal" id="{00A9007F-0053-44D5-B071-00330015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3900F6-0020-4D96-A987-00A40092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4D0056-0021-41AA-8B17-002E0045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D69:Q69</xm:sqref>
        </x14:conditionalFormatting>
        <x14:conditionalFormatting xmlns:xm="http://schemas.microsoft.com/office/excel/2006/main">
          <x14:cfRule type="cellIs" priority="3" operator="equal" id="{00090047-00E8-4AAB-9302-002A0079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52007B-00C7-45CD-B551-0048007A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430029-00AB-4A40-A3A0-00B4001F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D73:Q73</xm:sqref>
        </x14:conditionalFormatting>
        <x14:conditionalFormatting xmlns:xm="http://schemas.microsoft.com/office/excel/2006/main">
          <x14:cfRule type="cellIs" priority="3" operator="equal" id="{005100E7-009D-4F78-AA80-00470057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F600CA-0085-46F9-8C94-003E0011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32001F-0043-40D9-92E1-00C80012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D71:Q71</xm:sqref>
        </x14:conditionalFormatting>
        <x14:conditionalFormatting xmlns:xm="http://schemas.microsoft.com/office/excel/2006/main">
          <x14:cfRule type="cellIs" priority="3" operator="equal" id="{006F00E6-004A-4D7F-B7D1-002100D4006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E0006B-00F1-44CA-96C3-0009002D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2F00F2-006B-402F-93A0-00A100A9000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D75:Q75</xm:sqref>
        </x14:conditionalFormatting>
        <x14:conditionalFormatting xmlns:xm="http://schemas.microsoft.com/office/excel/2006/main">
          <x14:cfRule type="cellIs" priority="3" operator="equal" id="{00610088-001C-42FE-9683-00FC00BB007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9600DE-00EB-43F4-AC39-000400AA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DB00C3-001B-42D8-A701-00B000E7001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D79:Q79</xm:sqref>
        </x14:conditionalFormatting>
        <x14:conditionalFormatting xmlns:xm="http://schemas.microsoft.com/office/excel/2006/main">
          <x14:cfRule type="cellIs" priority="3" operator="equal" id="{004E0023-00C9-48D0-B9C9-00D70065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2B00E4-002D-4F3B-A305-00A4001F008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EC0061-0078-45D4-B271-009A00E9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D77:Q77</xm:sqref>
        </x14:conditionalFormatting>
        <x14:conditionalFormatting xmlns:xm="http://schemas.microsoft.com/office/excel/2006/main">
          <x14:cfRule type="cellIs" priority="3" operator="equal" id="{00F20013-0093-422D-92ED-00CF0011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380016-0009-47B4-986E-00E600EA00F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BF008F-00A0-4BE8-9E28-00BB00BB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D81:Q81</xm:sqref>
        </x14:conditionalFormatting>
        <x14:conditionalFormatting xmlns:xm="http://schemas.microsoft.com/office/excel/2006/main">
          <x14:cfRule type="cellIs" priority="3" operator="equal" id="{00020049-00EC-45A2-BE88-008A002A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A4001C-004E-46AC-9C59-003B0019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340025-0083-450B-AFA4-006C0002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D85:Q85</xm:sqref>
        </x14:conditionalFormatting>
        <x14:conditionalFormatting xmlns:xm="http://schemas.microsoft.com/office/excel/2006/main">
          <x14:cfRule type="cellIs" priority="3" operator="equal" id="{000A00E5-0027-4181-80E6-009800E1003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5900F6-00B0-475B-B4B0-0067006F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B90019-00A0-4780-B755-00830031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D83:Q83</xm:sqref>
        </x14:conditionalFormatting>
        <x14:conditionalFormatting xmlns:xm="http://schemas.microsoft.com/office/excel/2006/main">
          <x14:cfRule type="cellIs" priority="3" operator="equal" id="{004700E2-00CB-4E09-88D8-00A60086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F30037-0052-47A1-9A6F-006D007A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180076-00DD-494F-8B28-00E7009E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D87:Q87</xm:sqref>
        </x14:conditionalFormatting>
        <x14:conditionalFormatting xmlns:xm="http://schemas.microsoft.com/office/excel/2006/main">
          <x14:cfRule type="cellIs" priority="3" operator="equal" id="{003C0048-00A7-4D99-B650-008E00F9000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66007D-00CC-44B9-8668-00EA00EE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FE00DA-00CB-4D3C-8A39-009300EA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D91:Q91</xm:sqref>
        </x14:conditionalFormatting>
        <x14:conditionalFormatting xmlns:xm="http://schemas.microsoft.com/office/excel/2006/main">
          <x14:cfRule type="cellIs" priority="3" operator="equal" id="{00AE00D1-0091-4A9F-BD05-001B00C1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340060-0085-4906-A574-003D005F008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5C0092-00E8-4716-BEFD-006A004A007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D89:Q89</xm:sqref>
        </x14:conditionalFormatting>
        <x14:conditionalFormatting xmlns:xm="http://schemas.microsoft.com/office/excel/2006/main">
          <x14:cfRule type="cellIs" priority="3" operator="equal" id="{005A000D-001E-4AF1-B624-00430026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43002C-00E4-4CB9-A7D4-00130028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61007D-00C7-46EE-9F78-00670069004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D93:Q93</xm:sqref>
        </x14:conditionalFormatting>
        <x14:conditionalFormatting xmlns:xm="http://schemas.microsoft.com/office/excel/2006/main">
          <x14:cfRule type="cellIs" priority="3" operator="equal" id="{00A20083-0020-43D0-9197-008E00E8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C40092-00BE-4AE5-A35C-00B100C7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CC00E3-006F-4C89-A274-004300A500E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D97:Q97</xm:sqref>
        </x14:conditionalFormatting>
        <x14:conditionalFormatting xmlns:xm="http://schemas.microsoft.com/office/excel/2006/main">
          <x14:cfRule type="cellIs" priority="3" operator="equal" id="{00230029-0093-4512-9DC6-0015004A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1E00ED-00CE-4ED7-9EF6-004B00B7007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44003F-00E7-495D-93BE-0055009F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D95:Q95</xm:sqref>
        </x14:conditionalFormatting>
        <x14:conditionalFormatting xmlns:xm="http://schemas.microsoft.com/office/excel/2006/main">
          <x14:cfRule type="cellIs" priority="3" operator="equal" id="{00CA00E1-00C6-4EF1-B045-00E30082008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050046-00BB-458A-90D3-009200F7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F50067-003D-4460-84C5-00500091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D99:Q99</xm:sqref>
        </x14:conditionalFormatting>
        <x14:conditionalFormatting xmlns:xm="http://schemas.microsoft.com/office/excel/2006/main">
          <x14:cfRule type="cellIs" priority="3" operator="equal" id="{0031007E-00AF-4DA4-B06A-007000BD00D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3900ED-0028-4B28-A447-00460061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AC00AE-00A2-413A-9E6F-005C007F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D103:Q103</xm:sqref>
        </x14:conditionalFormatting>
        <x14:conditionalFormatting xmlns:xm="http://schemas.microsoft.com/office/excel/2006/main">
          <x14:cfRule type="cellIs" priority="3" operator="equal" id="{00180089-005D-403B-9562-00F500FE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D900EF-00D0-42A8-BCB8-005200F9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7D0092-00E9-4A5E-AE09-00FC0036003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D101:Q101</xm:sqref>
        </x14:conditionalFormatting>
        <x14:conditionalFormatting xmlns:xm="http://schemas.microsoft.com/office/excel/2006/main">
          <x14:cfRule type="cellIs" priority="3" operator="equal" id="{00C5004E-00D4-4791-9C07-002600EE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BA0025-00E2-4FA0-8A79-00590043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79005E-0068-4A47-A906-0079007700D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D105:Q105</xm:sqref>
        </x14:conditionalFormatting>
        <x14:conditionalFormatting xmlns:xm="http://schemas.microsoft.com/office/excel/2006/main">
          <x14:cfRule type="cellIs" priority="3" operator="equal" id="{00AB0079-0065-4143-8829-00D2005A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4500A9-009B-4D73-813E-004D009F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C10039-0078-46E5-AF46-0053000200D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D109:Q109</xm:sqref>
        </x14:conditionalFormatting>
        <x14:conditionalFormatting xmlns:xm="http://schemas.microsoft.com/office/excel/2006/main">
          <x14:cfRule type="cellIs" priority="3" operator="equal" id="{00B900B0-00A3-4D1B-9192-004500B2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3B00EB-002F-4AE8-A35B-00B6008300F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B20088-00C9-42D3-9B2B-0020003800C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D107:Q107</xm:sqref>
        </x14:conditionalFormatting>
        <x14:conditionalFormatting xmlns:xm="http://schemas.microsoft.com/office/excel/2006/main">
          <x14:cfRule type="cellIs" priority="3" operator="equal" id="{00430072-006A-4053-B716-003100DB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5800F1-002B-425B-9F53-007B00B7001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A600D2-0084-48D7-AC6D-009900A7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D111:Q111</xm:sqref>
        </x14:conditionalFormatting>
        <x14:conditionalFormatting xmlns:xm="http://schemas.microsoft.com/office/excel/2006/main">
          <x14:cfRule type="cellIs" priority="3" operator="equal" id="{00870042-0070-40BB-AF28-00E800F2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FB00E2-00AA-47DE-9C61-00380073004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370015-0024-4089-814C-0033005D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D115:Q115</xm:sqref>
        </x14:conditionalFormatting>
        <x14:conditionalFormatting xmlns:xm="http://schemas.microsoft.com/office/excel/2006/main">
          <x14:cfRule type="cellIs" priority="3" operator="equal" id="{00F00049-00A0-4D33-B85F-00CE00AE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ED00D5-00C3-41A2-A5DB-00800031009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1A000F-006F-48B8-9FAE-008C000D003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D113:Q113</xm:sqref>
        </x14:conditionalFormatting>
        <x14:conditionalFormatting xmlns:xm="http://schemas.microsoft.com/office/excel/2006/main">
          <x14:cfRule type="cellIs" priority="3" operator="equal" id="{0033008D-00EC-4D67-9ABD-00D70042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8D00BE-001F-41FB-B192-00D6005B009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3800E0-00AF-4101-94B1-00DA003E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D117:Q117</xm:sqref>
        </x14:conditionalFormatting>
        <x14:conditionalFormatting xmlns:xm="http://schemas.microsoft.com/office/excel/2006/main">
          <x14:cfRule type="cellIs" priority="3" operator="equal" id="{00A8008F-005C-42DB-9629-004C006C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ED0038-008A-4552-85CA-00FD0066009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7E006D-0079-4E2D-9E57-00BB000E00E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D121:Q121</xm:sqref>
        </x14:conditionalFormatting>
        <x14:conditionalFormatting xmlns:xm="http://schemas.microsoft.com/office/excel/2006/main">
          <x14:cfRule type="cellIs" priority="3" operator="equal" id="{00B400F1-0050-4DF7-BF50-0070004800B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380040-00B8-479A-9648-0029003E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  <x14:conditionalFormatting xmlns:xm="http://schemas.microsoft.com/office/excel/2006/main">
          <x14:cfRule type="cellIs" priority="3" operator="equal" id="{00AE005E-0076-46C8-8CDF-003E003E001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D119:Q119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7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3" t="s">
        <v>16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ht="14.25">
      <c r="A2" s="83" t="s">
        <v>13</v>
      </c>
      <c r="B2" s="83" t="s">
        <v>34</v>
      </c>
      <c r="C2" s="83" t="s">
        <v>86</v>
      </c>
      <c r="D2" s="83">
        <v>1</v>
      </c>
      <c r="E2" s="83">
        <v>2</v>
      </c>
      <c r="F2" s="83">
        <v>3</v>
      </c>
      <c r="G2" s="83">
        <v>4</v>
      </c>
      <c r="H2" s="83">
        <v>5</v>
      </c>
      <c r="I2" s="83">
        <v>6</v>
      </c>
      <c r="J2" s="83">
        <v>7</v>
      </c>
      <c r="K2" s="84">
        <v>8</v>
      </c>
      <c r="L2" s="84">
        <v>9</v>
      </c>
      <c r="M2" s="83">
        <v>10</v>
      </c>
      <c r="N2" s="83">
        <v>11</v>
      </c>
      <c r="O2" s="83">
        <v>12</v>
      </c>
      <c r="P2" s="83">
        <v>13</v>
      </c>
      <c r="Q2" s="83">
        <v>14</v>
      </c>
      <c r="R2" s="83">
        <v>15</v>
      </c>
      <c r="S2" s="83">
        <v>16</v>
      </c>
      <c r="T2" s="83">
        <v>17</v>
      </c>
      <c r="U2" s="83" t="s">
        <v>36</v>
      </c>
      <c r="V2" s="85" t="s">
        <v>37</v>
      </c>
      <c r="W2" s="83" t="s">
        <v>38</v>
      </c>
      <c r="X2" s="86" t="s">
        <v>39</v>
      </c>
      <c r="Y2" s="86" t="s">
        <v>40</v>
      </c>
      <c r="Z2" s="86" t="s">
        <v>41</v>
      </c>
      <c r="AA2" s="86" t="s">
        <v>42</v>
      </c>
      <c r="AB2" s="86" t="s">
        <v>43</v>
      </c>
      <c r="AC2" s="86" t="s">
        <v>44</v>
      </c>
      <c r="AD2" s="86" t="s">
        <v>45</v>
      </c>
      <c r="AE2" s="86" t="s">
        <v>46</v>
      </c>
      <c r="AF2" s="83" t="s">
        <v>50</v>
      </c>
      <c r="AH2" s="109" t="s">
        <v>55</v>
      </c>
      <c r="AI2" s="96" t="s">
        <v>10</v>
      </c>
      <c r="AJ2" s="95" t="s">
        <v>52</v>
      </c>
    </row>
    <row r="3" ht="14.25">
      <c r="A3" s="88">
        <v>45443.083333333336</v>
      </c>
      <c r="B3" s="89" t="s">
        <v>54</v>
      </c>
      <c r="C3" s="89" t="s">
        <v>87</v>
      </c>
      <c r="D3" s="94">
        <v>1</v>
      </c>
      <c r="E3" s="96">
        <v>0</v>
      </c>
      <c r="F3" s="96">
        <v>0</v>
      </c>
      <c r="G3" s="96">
        <v>1</v>
      </c>
      <c r="H3" s="95">
        <v>1</v>
      </c>
      <c r="I3" s="96">
        <v>1</v>
      </c>
      <c r="J3" s="96">
        <v>0</v>
      </c>
      <c r="K3" s="3">
        <v>0</v>
      </c>
      <c r="L3" s="3">
        <v>0</v>
      </c>
      <c r="M3" s="96">
        <v>0</v>
      </c>
      <c r="N3" s="95">
        <v>1</v>
      </c>
      <c r="O3" s="96">
        <v>1</v>
      </c>
      <c r="P3" s="96">
        <v>1</v>
      </c>
      <c r="Q3" s="96">
        <v>1</v>
      </c>
      <c r="R3" s="96">
        <v>1</v>
      </c>
      <c r="S3" s="96">
        <v>0</v>
      </c>
      <c r="T3" s="95">
        <v>0</v>
      </c>
      <c r="U3" s="22">
        <f>SUM(D4:T4)/60</f>
        <v>11.866666666666667</v>
      </c>
      <c r="V3" s="22">
        <f>SUM(D3:T3)</f>
        <v>9</v>
      </c>
      <c r="W3" s="22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2">
        <f>V3/17</f>
        <v>0.52941176470588236</v>
      </c>
      <c r="AG3" s="6"/>
      <c r="AH3" s="6"/>
      <c r="AI3" s="6"/>
      <c r="AJ3" s="6"/>
    </row>
    <row r="4" ht="14.25">
      <c r="A4" s="92"/>
      <c r="B4" s="93"/>
      <c r="C4" s="93"/>
      <c r="D4" s="94">
        <v>17</v>
      </c>
      <c r="E4" s="96">
        <v>46</v>
      </c>
      <c r="F4" s="96">
        <v>60</v>
      </c>
      <c r="G4" s="96">
        <v>22</v>
      </c>
      <c r="H4" s="95">
        <v>20</v>
      </c>
      <c r="I4" s="96">
        <v>91</v>
      </c>
      <c r="J4" s="96">
        <v>58</v>
      </c>
      <c r="K4" s="3">
        <v>45</v>
      </c>
      <c r="L4" s="3">
        <v>55</v>
      </c>
      <c r="M4" s="96">
        <v>57</v>
      </c>
      <c r="N4" s="95">
        <v>24</v>
      </c>
      <c r="O4" s="96">
        <v>44</v>
      </c>
      <c r="P4" s="96">
        <v>46</v>
      </c>
      <c r="Q4" s="96">
        <v>18</v>
      </c>
      <c r="R4" s="96">
        <v>10</v>
      </c>
      <c r="S4" s="96">
        <v>53</v>
      </c>
      <c r="T4" s="95">
        <v>46</v>
      </c>
      <c r="U4" s="21"/>
      <c r="V4" s="21"/>
      <c r="W4" s="21"/>
      <c r="X4" s="110"/>
      <c r="Y4" s="110"/>
      <c r="Z4" s="110"/>
      <c r="AA4" s="110"/>
      <c r="AB4" s="110"/>
      <c r="AC4" s="110"/>
      <c r="AD4" s="110"/>
      <c r="AE4" s="110"/>
      <c r="AF4" s="21"/>
      <c r="AG4" s="6"/>
      <c r="AH4" s="6"/>
      <c r="AI4" s="6"/>
      <c r="AJ4" s="6"/>
    </row>
    <row r="5" ht="14.25">
      <c r="A5" s="88">
        <v>45443.083333333336</v>
      </c>
      <c r="B5" s="89" t="s">
        <v>54</v>
      </c>
      <c r="C5" s="89" t="s">
        <v>88</v>
      </c>
      <c r="D5" s="94">
        <v>1</v>
      </c>
      <c r="E5" s="96">
        <v>0</v>
      </c>
      <c r="F5" s="96">
        <v>1</v>
      </c>
      <c r="G5" s="96">
        <v>1</v>
      </c>
      <c r="H5" s="95">
        <v>1</v>
      </c>
      <c r="I5" s="96">
        <v>1</v>
      </c>
      <c r="J5" s="96">
        <v>1</v>
      </c>
      <c r="K5" s="3">
        <v>0</v>
      </c>
      <c r="L5" s="3">
        <v>0</v>
      </c>
      <c r="M5" s="96">
        <v>1</v>
      </c>
      <c r="N5" s="95">
        <v>1</v>
      </c>
      <c r="O5" s="96">
        <v>1</v>
      </c>
      <c r="P5" s="96">
        <v>1</v>
      </c>
      <c r="Q5" s="96">
        <v>1</v>
      </c>
      <c r="R5" s="96">
        <v>1</v>
      </c>
      <c r="S5" s="96">
        <v>1</v>
      </c>
      <c r="T5" s="95">
        <v>1</v>
      </c>
      <c r="U5" s="22">
        <f>SUM(D6:T6)/60</f>
        <v>12.466666666666667</v>
      </c>
      <c r="V5" s="22">
        <f>SUM(D5:T5)</f>
        <v>14</v>
      </c>
      <c r="W5" s="22">
        <f>17-V5</f>
        <v>3</v>
      </c>
      <c r="X5" s="110"/>
      <c r="Y5" s="110"/>
      <c r="Z5" s="110"/>
      <c r="AA5" s="110"/>
      <c r="AB5" s="110"/>
      <c r="AC5" s="110"/>
      <c r="AD5" s="110"/>
      <c r="AE5" s="110"/>
      <c r="AF5" s="22">
        <f>V5/17</f>
        <v>0.82352941176470584</v>
      </c>
      <c r="AG5" s="6"/>
      <c r="AH5" s="6"/>
      <c r="AI5" s="6"/>
      <c r="AJ5" s="6"/>
    </row>
    <row r="6" ht="14.25">
      <c r="A6" s="92"/>
      <c r="B6" s="93"/>
      <c r="C6" s="93"/>
      <c r="D6" s="94">
        <v>26</v>
      </c>
      <c r="E6" s="96">
        <v>32</v>
      </c>
      <c r="F6" s="96">
        <v>42</v>
      </c>
      <c r="G6" s="96">
        <v>25</v>
      </c>
      <c r="H6" s="95">
        <v>19</v>
      </c>
      <c r="I6" s="96">
        <v>48</v>
      </c>
      <c r="J6" s="96">
        <v>26</v>
      </c>
      <c r="K6" s="3">
        <v>42</v>
      </c>
      <c r="L6" s="3">
        <v>81</v>
      </c>
      <c r="M6" s="96">
        <v>72</v>
      </c>
      <c r="N6" s="95">
        <v>19</v>
      </c>
      <c r="O6" s="96">
        <v>44</v>
      </c>
      <c r="P6" s="96">
        <v>25</v>
      </c>
      <c r="Q6" s="96">
        <v>59</v>
      </c>
      <c r="R6" s="96">
        <v>33</v>
      </c>
      <c r="S6" s="96">
        <v>99</v>
      </c>
      <c r="T6" s="95">
        <v>56</v>
      </c>
      <c r="U6" s="21"/>
      <c r="V6" s="21"/>
      <c r="W6" s="21"/>
      <c r="X6" s="110"/>
      <c r="Y6" s="110"/>
      <c r="Z6" s="110"/>
      <c r="AA6" s="110"/>
      <c r="AB6" s="110"/>
      <c r="AC6" s="110"/>
      <c r="AD6" s="110"/>
      <c r="AE6" s="110"/>
      <c r="AF6" s="21"/>
      <c r="AG6" s="6">
        <f>AVERAGE(AF3:AF6)*30</f>
        <v>20.294117647058826</v>
      </c>
      <c r="AH6" s="6"/>
      <c r="AI6" s="6"/>
      <c r="AJ6" s="6"/>
    </row>
    <row r="7" ht="14.25">
      <c r="A7" s="88">
        <v>45412.375</v>
      </c>
      <c r="B7" s="89" t="s">
        <v>56</v>
      </c>
      <c r="C7" s="89" t="s">
        <v>87</v>
      </c>
      <c r="D7" s="94">
        <v>1</v>
      </c>
      <c r="E7" s="96">
        <v>1</v>
      </c>
      <c r="F7" s="96">
        <v>1</v>
      </c>
      <c r="G7" s="96">
        <v>1</v>
      </c>
      <c r="H7" s="95">
        <v>1</v>
      </c>
      <c r="I7" s="96">
        <v>1</v>
      </c>
      <c r="J7" s="96">
        <v>1</v>
      </c>
      <c r="K7" s="96">
        <v>0</v>
      </c>
      <c r="L7" s="96">
        <v>1</v>
      </c>
      <c r="M7" s="96">
        <v>1</v>
      </c>
      <c r="N7" s="95">
        <v>0</v>
      </c>
      <c r="O7" s="96">
        <v>1</v>
      </c>
      <c r="P7" s="96">
        <v>0</v>
      </c>
      <c r="Q7" s="96">
        <v>1</v>
      </c>
      <c r="R7" s="96">
        <v>0</v>
      </c>
      <c r="S7" s="96">
        <v>1</v>
      </c>
      <c r="T7" s="95">
        <v>0</v>
      </c>
      <c r="U7" s="22">
        <f>SUM(D8:T8)/60</f>
        <v>14.550000000000001</v>
      </c>
      <c r="V7" s="22">
        <f>SUM(D7:T7)</f>
        <v>12</v>
      </c>
      <c r="W7" s="27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2">
        <f>V7/17</f>
        <v>0.70588235294117652</v>
      </c>
      <c r="AG7" s="6"/>
      <c r="AH7" s="6"/>
    </row>
    <row r="8" ht="14.25">
      <c r="A8" s="92"/>
      <c r="B8" s="93"/>
      <c r="C8" s="93"/>
      <c r="D8" s="94">
        <v>39</v>
      </c>
      <c r="E8" s="96">
        <v>52</v>
      </c>
      <c r="F8" s="96">
        <v>33</v>
      </c>
      <c r="G8" s="96">
        <v>77</v>
      </c>
      <c r="H8" s="95">
        <v>21</v>
      </c>
      <c r="I8" s="96">
        <v>49</v>
      </c>
      <c r="J8" s="96">
        <v>143</v>
      </c>
      <c r="K8" s="96">
        <v>34</v>
      </c>
      <c r="L8" s="96">
        <v>54</v>
      </c>
      <c r="M8" s="96">
        <v>53</v>
      </c>
      <c r="N8" s="95">
        <v>30</v>
      </c>
      <c r="O8" s="96">
        <v>19</v>
      </c>
      <c r="P8" s="96">
        <v>52</v>
      </c>
      <c r="Q8" s="96">
        <v>46</v>
      </c>
      <c r="R8" s="96">
        <v>36</v>
      </c>
      <c r="S8" s="96">
        <v>94</v>
      </c>
      <c r="T8" s="95">
        <v>41</v>
      </c>
      <c r="U8" s="21"/>
      <c r="V8" s="21"/>
      <c r="W8" s="95"/>
      <c r="X8" s="110"/>
      <c r="Y8" s="110"/>
      <c r="Z8" s="110"/>
      <c r="AA8" s="110"/>
      <c r="AB8" s="110"/>
      <c r="AC8" s="110"/>
      <c r="AD8" s="110"/>
      <c r="AE8" s="110"/>
      <c r="AF8" s="21"/>
      <c r="AG8" s="6"/>
      <c r="AH8" s="2" t="s">
        <v>39</v>
      </c>
      <c r="AI8" s="111">
        <v>0.0056000000000000008</v>
      </c>
      <c r="AJ8" s="112" t="s">
        <v>89</v>
      </c>
    </row>
    <row r="9" ht="14.25">
      <c r="A9" s="88">
        <v>45412.5</v>
      </c>
      <c r="B9" s="89" t="s">
        <v>56</v>
      </c>
      <c r="C9" s="89" t="s">
        <v>88</v>
      </c>
      <c r="D9" s="94">
        <v>0</v>
      </c>
      <c r="E9" s="96">
        <v>1</v>
      </c>
      <c r="F9" s="96">
        <v>1</v>
      </c>
      <c r="G9" s="96">
        <v>1</v>
      </c>
      <c r="H9" s="95">
        <v>0</v>
      </c>
      <c r="I9" s="96">
        <v>1</v>
      </c>
      <c r="J9" s="96">
        <v>0</v>
      </c>
      <c r="K9" s="96">
        <v>0</v>
      </c>
      <c r="L9" s="96">
        <v>0</v>
      </c>
      <c r="M9" s="96">
        <v>0</v>
      </c>
      <c r="N9" s="95">
        <v>1</v>
      </c>
      <c r="O9" s="96">
        <v>1</v>
      </c>
      <c r="P9" s="96">
        <v>1</v>
      </c>
      <c r="Q9" s="96">
        <v>1</v>
      </c>
      <c r="R9" s="96">
        <v>1</v>
      </c>
      <c r="S9" s="96">
        <v>1</v>
      </c>
      <c r="T9" s="96">
        <v>1</v>
      </c>
      <c r="U9" s="22">
        <f>SUM(D10:T10)/60</f>
        <v>12.449999999999999</v>
      </c>
      <c r="V9" s="22">
        <f>SUM(D9:T9)</f>
        <v>11</v>
      </c>
      <c r="W9" s="27">
        <f>17-V9</f>
        <v>6</v>
      </c>
      <c r="X9" s="110"/>
      <c r="Y9" s="110"/>
      <c r="Z9" s="110"/>
      <c r="AA9" s="110"/>
      <c r="AB9" s="110"/>
      <c r="AC9" s="110"/>
      <c r="AD9" s="110"/>
      <c r="AE9" s="110"/>
      <c r="AF9" s="22">
        <f>V9/17</f>
        <v>0.6470588235294118</v>
      </c>
      <c r="AG9" s="6"/>
      <c r="AH9" s="90" t="s">
        <v>40</v>
      </c>
      <c r="AI9" s="113">
        <v>0.55889999999999995</v>
      </c>
      <c r="AJ9" s="114" t="s">
        <v>90</v>
      </c>
    </row>
    <row r="10" ht="14.25">
      <c r="A10" s="92"/>
      <c r="B10" s="93"/>
      <c r="C10" s="93"/>
      <c r="D10" s="94">
        <v>26</v>
      </c>
      <c r="E10" s="96">
        <v>23</v>
      </c>
      <c r="F10" s="96">
        <v>9</v>
      </c>
      <c r="G10" s="96">
        <v>6</v>
      </c>
      <c r="H10" s="95">
        <v>25</v>
      </c>
      <c r="I10" s="96">
        <v>58</v>
      </c>
      <c r="J10" s="96">
        <v>38</v>
      </c>
      <c r="K10" s="96">
        <v>41</v>
      </c>
      <c r="L10" s="96">
        <v>262</v>
      </c>
      <c r="M10" s="96">
        <v>69</v>
      </c>
      <c r="N10" s="95">
        <v>25</v>
      </c>
      <c r="O10" s="96">
        <v>41</v>
      </c>
      <c r="P10" s="96">
        <v>29</v>
      </c>
      <c r="Q10" s="96">
        <v>13</v>
      </c>
      <c r="R10" s="96">
        <v>35</v>
      </c>
      <c r="S10" s="96">
        <v>29</v>
      </c>
      <c r="T10" s="96">
        <v>18</v>
      </c>
      <c r="U10" s="21"/>
      <c r="V10" s="21"/>
      <c r="W10" s="95"/>
      <c r="X10" s="15"/>
      <c r="Y10" s="15"/>
      <c r="Z10" s="15"/>
      <c r="AA10" s="15"/>
      <c r="AB10" s="15"/>
      <c r="AC10" s="15"/>
      <c r="AD10" s="15"/>
      <c r="AE10" s="15"/>
      <c r="AF10" s="21"/>
      <c r="AG10" s="6">
        <f>AVERAGE(AF7:AF10)*30</f>
        <v>20.294117647058826</v>
      </c>
      <c r="AH10" s="90" t="s">
        <v>41</v>
      </c>
      <c r="AI10" s="113">
        <v>0.121</v>
      </c>
      <c r="AJ10" s="114" t="s">
        <v>91</v>
      </c>
    </row>
    <row r="11" ht="14.25">
      <c r="A11" s="88">
        <v>45412.375</v>
      </c>
      <c r="B11" s="89" t="s">
        <v>61</v>
      </c>
      <c r="C11" s="89" t="s">
        <v>87</v>
      </c>
      <c r="D11" s="94">
        <v>1</v>
      </c>
      <c r="E11" s="96">
        <v>1</v>
      </c>
      <c r="F11" s="96">
        <v>1</v>
      </c>
      <c r="G11" s="96">
        <v>1</v>
      </c>
      <c r="H11" s="95">
        <v>1</v>
      </c>
      <c r="I11" s="96">
        <v>1</v>
      </c>
      <c r="J11" s="96">
        <v>1</v>
      </c>
      <c r="K11" s="96">
        <v>1</v>
      </c>
      <c r="L11" s="96">
        <v>1</v>
      </c>
      <c r="M11" s="96">
        <v>1</v>
      </c>
      <c r="N11" s="95">
        <v>1</v>
      </c>
      <c r="O11" s="96">
        <v>1</v>
      </c>
      <c r="P11" s="96">
        <v>1</v>
      </c>
      <c r="Q11" s="96">
        <v>1</v>
      </c>
      <c r="R11" s="96">
        <v>1</v>
      </c>
      <c r="S11" s="96">
        <v>1</v>
      </c>
      <c r="T11" s="96">
        <v>1</v>
      </c>
      <c r="U11" s="22">
        <f>SUM(D12:T12)/60</f>
        <v>6.9500000000000002</v>
      </c>
      <c r="V11" s="22">
        <f>SUM(D11:T11)</f>
        <v>17</v>
      </c>
      <c r="W11" s="27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2">
        <f>V11/17</f>
        <v>1</v>
      </c>
      <c r="AG11" s="6"/>
      <c r="AH11" s="90" t="s">
        <v>42</v>
      </c>
      <c r="AI11" s="113">
        <v>0.045100000000000001</v>
      </c>
      <c r="AJ11" s="114" t="s">
        <v>92</v>
      </c>
    </row>
    <row r="12" ht="14.25">
      <c r="A12" s="92"/>
      <c r="B12" s="93"/>
      <c r="C12" s="93"/>
      <c r="D12" s="94">
        <v>17</v>
      </c>
      <c r="E12" s="96">
        <v>8</v>
      </c>
      <c r="F12" s="96">
        <v>6</v>
      </c>
      <c r="G12" s="96">
        <v>15</v>
      </c>
      <c r="H12" s="95">
        <v>23</v>
      </c>
      <c r="I12" s="96">
        <v>30</v>
      </c>
      <c r="J12" s="96">
        <v>16</v>
      </c>
      <c r="K12" s="96">
        <v>74</v>
      </c>
      <c r="L12" s="96">
        <v>57</v>
      </c>
      <c r="M12" s="96">
        <v>10</v>
      </c>
      <c r="N12" s="95">
        <v>28</v>
      </c>
      <c r="O12" s="96">
        <v>36</v>
      </c>
      <c r="P12" s="96">
        <v>15</v>
      </c>
      <c r="Q12" s="96">
        <v>16</v>
      </c>
      <c r="R12" s="96">
        <v>23</v>
      </c>
      <c r="S12" s="96">
        <v>25</v>
      </c>
      <c r="T12" s="96">
        <v>18</v>
      </c>
      <c r="U12" s="21"/>
      <c r="V12" s="21"/>
      <c r="W12" s="95"/>
      <c r="X12" s="110"/>
      <c r="Y12" s="110"/>
      <c r="Z12" s="110"/>
      <c r="AA12" s="110"/>
      <c r="AB12" s="110"/>
      <c r="AC12" s="110"/>
      <c r="AD12" s="110"/>
      <c r="AE12" s="110"/>
      <c r="AF12" s="21"/>
      <c r="AG12" s="6"/>
      <c r="AH12" s="90" t="s">
        <v>43</v>
      </c>
      <c r="AI12" s="113">
        <v>0.1263</v>
      </c>
      <c r="AJ12" s="114" t="s">
        <v>93</v>
      </c>
    </row>
    <row r="13" ht="14.25">
      <c r="A13" s="88">
        <v>45412.5</v>
      </c>
      <c r="B13" s="89" t="s">
        <v>61</v>
      </c>
      <c r="C13" s="89" t="s">
        <v>88</v>
      </c>
      <c r="D13" s="94">
        <v>1</v>
      </c>
      <c r="E13" s="96">
        <v>0</v>
      </c>
      <c r="F13" s="96">
        <v>1</v>
      </c>
      <c r="G13" s="96">
        <v>1</v>
      </c>
      <c r="H13" s="95">
        <v>1</v>
      </c>
      <c r="I13" s="96">
        <v>1</v>
      </c>
      <c r="J13" s="96">
        <v>1</v>
      </c>
      <c r="K13" s="96">
        <v>0</v>
      </c>
      <c r="L13" s="96">
        <v>1</v>
      </c>
      <c r="M13" s="96">
        <v>0</v>
      </c>
      <c r="N13" s="95">
        <v>0</v>
      </c>
      <c r="O13" s="96">
        <v>0</v>
      </c>
      <c r="P13" s="96">
        <v>1</v>
      </c>
      <c r="Q13" s="96">
        <v>1</v>
      </c>
      <c r="R13" s="96">
        <v>0</v>
      </c>
      <c r="S13" s="96">
        <v>1</v>
      </c>
      <c r="T13" s="96">
        <v>0</v>
      </c>
      <c r="U13" s="22">
        <f>SUM(D14:T14)/60</f>
        <v>9.9000000000000004</v>
      </c>
      <c r="V13" s="22">
        <f>SUM(D13:T13)</f>
        <v>10</v>
      </c>
      <c r="W13" s="27">
        <f>17-V13</f>
        <v>7</v>
      </c>
      <c r="X13" s="110"/>
      <c r="Y13" s="110"/>
      <c r="Z13" s="110"/>
      <c r="AA13" s="110"/>
      <c r="AB13" s="110"/>
      <c r="AC13" s="110"/>
      <c r="AD13" s="110"/>
      <c r="AE13" s="110"/>
      <c r="AF13" s="22">
        <f>V13/17</f>
        <v>0.58823529411764708</v>
      </c>
      <c r="AG13" s="6"/>
      <c r="AH13" s="90" t="s">
        <v>44</v>
      </c>
      <c r="AI13" s="113">
        <v>0.0044000000000000003</v>
      </c>
      <c r="AJ13" s="114" t="s">
        <v>94</v>
      </c>
    </row>
    <row r="14" ht="14.25">
      <c r="A14" s="92"/>
      <c r="B14" s="93"/>
      <c r="C14" s="93"/>
      <c r="D14" s="94">
        <v>22</v>
      </c>
      <c r="E14" s="96">
        <v>70</v>
      </c>
      <c r="F14" s="96">
        <v>18</v>
      </c>
      <c r="G14" s="96">
        <v>27</v>
      </c>
      <c r="H14" s="95">
        <v>26</v>
      </c>
      <c r="I14" s="96">
        <v>46</v>
      </c>
      <c r="J14" s="96">
        <v>46</v>
      </c>
      <c r="K14" s="96">
        <v>45</v>
      </c>
      <c r="L14" s="96">
        <v>28</v>
      </c>
      <c r="M14" s="96">
        <v>49</v>
      </c>
      <c r="N14" s="95">
        <v>43</v>
      </c>
      <c r="O14" s="96">
        <v>53</v>
      </c>
      <c r="P14" s="96">
        <v>43</v>
      </c>
      <c r="Q14" s="96">
        <v>26</v>
      </c>
      <c r="R14" s="96">
        <v>24</v>
      </c>
      <c r="S14" s="96">
        <v>15</v>
      </c>
      <c r="T14" s="96">
        <v>13</v>
      </c>
      <c r="U14" s="21"/>
      <c r="V14" s="21"/>
      <c r="W14" s="95"/>
      <c r="X14" s="15"/>
      <c r="Y14" s="15"/>
      <c r="Z14" s="15"/>
      <c r="AA14" s="15"/>
      <c r="AB14" s="15"/>
      <c r="AC14" s="15"/>
      <c r="AD14" s="15"/>
      <c r="AE14" s="15"/>
      <c r="AF14" s="21"/>
      <c r="AG14" s="6">
        <f>AVERAGE(AF11:AF14)*30</f>
        <v>23.823529411764707</v>
      </c>
      <c r="AH14" s="90" t="s">
        <v>45</v>
      </c>
      <c r="AI14" s="113">
        <v>0.087899999999999992</v>
      </c>
      <c r="AJ14" s="114" t="s">
        <v>95</v>
      </c>
    </row>
    <row r="15" ht="14.25">
      <c r="A15" s="88">
        <v>45412.375</v>
      </c>
      <c r="B15" s="89" t="s">
        <v>68</v>
      </c>
      <c r="C15" s="89" t="s">
        <v>87</v>
      </c>
      <c r="D15" s="94">
        <v>1</v>
      </c>
      <c r="E15" s="96">
        <v>0</v>
      </c>
      <c r="F15" s="96">
        <v>1</v>
      </c>
      <c r="G15" s="96">
        <v>0</v>
      </c>
      <c r="H15" s="95">
        <v>1</v>
      </c>
      <c r="I15" s="96">
        <v>1</v>
      </c>
      <c r="J15" s="96">
        <v>1</v>
      </c>
      <c r="K15" s="96">
        <v>1</v>
      </c>
      <c r="L15" s="96">
        <v>1</v>
      </c>
      <c r="M15" s="96">
        <v>1</v>
      </c>
      <c r="N15" s="95">
        <v>1</v>
      </c>
      <c r="O15" s="96">
        <v>0</v>
      </c>
      <c r="P15" s="96">
        <v>0</v>
      </c>
      <c r="Q15" s="96">
        <v>0</v>
      </c>
      <c r="R15" s="96">
        <v>1</v>
      </c>
      <c r="S15" s="96">
        <v>0</v>
      </c>
      <c r="T15" s="96">
        <v>0</v>
      </c>
      <c r="U15" s="22">
        <f>SUM(D16:T16)/60</f>
        <v>17.449999999999999</v>
      </c>
      <c r="V15" s="22">
        <f>SUM(D15:T15)</f>
        <v>10</v>
      </c>
      <c r="W15" s="27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2">
        <f>V15/17</f>
        <v>0.58823529411764708</v>
      </c>
      <c r="AG15" s="6"/>
      <c r="AH15" s="12" t="s">
        <v>46</v>
      </c>
      <c r="AI15" s="115">
        <v>0.0504</v>
      </c>
      <c r="AJ15" s="116" t="s">
        <v>96</v>
      </c>
    </row>
    <row r="16" ht="14.25">
      <c r="A16" s="92"/>
      <c r="B16" s="93"/>
      <c r="C16" s="93"/>
      <c r="D16" s="94">
        <v>20</v>
      </c>
      <c r="E16" s="96">
        <v>56</v>
      </c>
      <c r="F16" s="96">
        <v>35</v>
      </c>
      <c r="G16" s="96">
        <v>52</v>
      </c>
      <c r="H16" s="95">
        <v>23</v>
      </c>
      <c r="I16" s="96">
        <v>30</v>
      </c>
      <c r="J16" s="96">
        <v>17</v>
      </c>
      <c r="K16" s="96">
        <v>24</v>
      </c>
      <c r="L16" s="96">
        <v>77</v>
      </c>
      <c r="M16" s="96">
        <v>24</v>
      </c>
      <c r="N16" s="95">
        <v>43</v>
      </c>
      <c r="O16" s="96">
        <v>25</v>
      </c>
      <c r="P16" s="117">
        <v>44</v>
      </c>
      <c r="Q16" s="117">
        <v>115</v>
      </c>
      <c r="R16" s="117">
        <v>27</v>
      </c>
      <c r="S16" s="117">
        <v>362</v>
      </c>
      <c r="T16" s="96">
        <v>73</v>
      </c>
      <c r="U16" s="21"/>
      <c r="V16" s="21"/>
      <c r="W16" s="95"/>
      <c r="X16" s="110"/>
      <c r="Y16" s="110"/>
      <c r="Z16" s="110"/>
      <c r="AA16" s="110"/>
      <c r="AB16" s="110"/>
      <c r="AC16" s="110"/>
      <c r="AD16" s="110"/>
      <c r="AE16" s="110"/>
      <c r="AF16" s="21"/>
      <c r="AG16" s="6"/>
      <c r="AH16" s="6"/>
      <c r="AI16" s="118" t="s">
        <v>97</v>
      </c>
    </row>
    <row r="17" ht="14.25">
      <c r="A17" s="88">
        <v>45412.5</v>
      </c>
      <c r="B17" s="89" t="s">
        <v>68</v>
      </c>
      <c r="C17" s="89" t="s">
        <v>88</v>
      </c>
      <c r="D17" s="94">
        <v>1</v>
      </c>
      <c r="E17" s="96">
        <v>1</v>
      </c>
      <c r="F17" s="96">
        <v>0</v>
      </c>
      <c r="G17" s="96">
        <v>1</v>
      </c>
      <c r="H17" s="95">
        <v>1</v>
      </c>
      <c r="I17" s="96">
        <v>0</v>
      </c>
      <c r="J17" s="96">
        <v>1</v>
      </c>
      <c r="K17" s="96">
        <v>0</v>
      </c>
      <c r="L17" s="96">
        <v>0</v>
      </c>
      <c r="M17" s="96">
        <v>1</v>
      </c>
      <c r="N17" s="95">
        <v>1</v>
      </c>
      <c r="O17" s="96">
        <v>1</v>
      </c>
      <c r="P17" s="96">
        <v>1</v>
      </c>
      <c r="Q17" s="96">
        <v>1</v>
      </c>
      <c r="R17" s="96">
        <v>1</v>
      </c>
      <c r="S17" s="96">
        <v>1</v>
      </c>
      <c r="T17" s="96">
        <v>0</v>
      </c>
      <c r="U17" s="22">
        <f>SUM(D18:T18)/60</f>
        <v>12.533333333333333</v>
      </c>
      <c r="V17" s="22">
        <f>SUM(D17:T17)</f>
        <v>12</v>
      </c>
      <c r="W17" s="27">
        <f>17-V17</f>
        <v>5</v>
      </c>
      <c r="X17" s="110"/>
      <c r="Y17" s="110"/>
      <c r="Z17" s="110"/>
      <c r="AA17" s="110"/>
      <c r="AB17" s="110"/>
      <c r="AC17" s="110"/>
      <c r="AD17" s="110"/>
      <c r="AE17" s="110"/>
      <c r="AF17" s="22">
        <f>V17/17</f>
        <v>0.70588235294117652</v>
      </c>
      <c r="AG17" s="6"/>
      <c r="AH17" s="6"/>
    </row>
    <row r="18" ht="14.25">
      <c r="A18" s="92"/>
      <c r="B18" s="93"/>
      <c r="C18" s="93"/>
      <c r="D18" s="94">
        <v>31</v>
      </c>
      <c r="E18" s="96">
        <v>48</v>
      </c>
      <c r="F18" s="96">
        <v>49</v>
      </c>
      <c r="G18" s="96">
        <v>51</v>
      </c>
      <c r="H18" s="95">
        <v>51</v>
      </c>
      <c r="I18" s="96">
        <v>77</v>
      </c>
      <c r="J18" s="96">
        <v>20</v>
      </c>
      <c r="K18" s="96">
        <v>70</v>
      </c>
      <c r="L18" s="96">
        <v>37</v>
      </c>
      <c r="M18" s="96">
        <v>39</v>
      </c>
      <c r="N18" s="95">
        <v>34</v>
      </c>
      <c r="O18" s="96">
        <v>43</v>
      </c>
      <c r="P18" s="96">
        <v>45</v>
      </c>
      <c r="Q18" s="96">
        <v>61</v>
      </c>
      <c r="R18" s="96">
        <v>20</v>
      </c>
      <c r="S18" s="96">
        <v>35</v>
      </c>
      <c r="T18" s="96">
        <v>41</v>
      </c>
      <c r="U18" s="21"/>
      <c r="V18" s="21"/>
      <c r="W18" s="95"/>
      <c r="X18" s="15"/>
      <c r="Y18" s="15"/>
      <c r="Z18" s="15"/>
      <c r="AA18" s="15"/>
      <c r="AB18" s="15"/>
      <c r="AC18" s="15"/>
      <c r="AD18" s="15"/>
      <c r="AE18" s="15"/>
      <c r="AF18" s="21"/>
      <c r="AG18" s="6">
        <f>AVERAGE(AF15:AF18)*30</f>
        <v>19.411764705882355</v>
      </c>
      <c r="AH18" s="6"/>
    </row>
    <row r="19" ht="14.25">
      <c r="A19" s="88">
        <v>45426.375</v>
      </c>
      <c r="B19" s="89" t="s">
        <v>71</v>
      </c>
      <c r="C19" s="89" t="s">
        <v>87</v>
      </c>
      <c r="D19" s="94">
        <v>1</v>
      </c>
      <c r="E19" s="96">
        <v>1</v>
      </c>
      <c r="F19" s="96">
        <v>1</v>
      </c>
      <c r="G19" s="96">
        <v>0</v>
      </c>
      <c r="H19" s="95">
        <v>1</v>
      </c>
      <c r="I19" s="94">
        <v>1</v>
      </c>
      <c r="J19" s="96">
        <v>1</v>
      </c>
      <c r="K19" s="96">
        <v>1</v>
      </c>
      <c r="L19" s="96">
        <v>0</v>
      </c>
      <c r="M19" s="96">
        <v>1</v>
      </c>
      <c r="N19" s="95">
        <v>0</v>
      </c>
      <c r="O19" s="94">
        <v>0</v>
      </c>
      <c r="P19" s="96">
        <v>1</v>
      </c>
      <c r="Q19" s="96">
        <v>0</v>
      </c>
      <c r="R19" s="96">
        <v>1</v>
      </c>
      <c r="S19" s="96">
        <v>1</v>
      </c>
      <c r="T19" s="95">
        <v>0</v>
      </c>
      <c r="U19" s="22">
        <f>SUM(D20:T20)/60</f>
        <v>12.1</v>
      </c>
      <c r="V19" s="22">
        <f>SUM(D19:T19)</f>
        <v>11</v>
      </c>
      <c r="W19" s="22">
        <f>17-V19</f>
        <v>6</v>
      </c>
      <c r="X19" s="119">
        <v>0</v>
      </c>
      <c r="Y19" s="119">
        <v>7</v>
      </c>
      <c r="Z19" s="119">
        <v>1</v>
      </c>
      <c r="AA19" s="119">
        <v>0</v>
      </c>
      <c r="AB19" s="119">
        <v>1</v>
      </c>
      <c r="AC19" s="119">
        <v>0</v>
      </c>
      <c r="AD19" s="119">
        <v>0</v>
      </c>
      <c r="AE19" s="119">
        <v>0</v>
      </c>
      <c r="AF19" s="22">
        <f>V19/17</f>
        <v>0.6470588235294118</v>
      </c>
      <c r="AG19" s="6"/>
    </row>
    <row r="20" ht="14.25">
      <c r="A20" s="92"/>
      <c r="B20" s="93"/>
      <c r="C20" s="93"/>
      <c r="D20" s="94">
        <v>17</v>
      </c>
      <c r="E20" s="96">
        <v>51</v>
      </c>
      <c r="F20" s="96">
        <v>24</v>
      </c>
      <c r="G20" s="96">
        <v>64</v>
      </c>
      <c r="H20" s="95">
        <v>18</v>
      </c>
      <c r="I20" s="94">
        <v>37</v>
      </c>
      <c r="J20" s="96">
        <v>30</v>
      </c>
      <c r="K20" s="96">
        <v>61</v>
      </c>
      <c r="L20" s="96">
        <v>67</v>
      </c>
      <c r="M20" s="96">
        <v>25</v>
      </c>
      <c r="N20" s="95">
        <v>49</v>
      </c>
      <c r="O20" s="94">
        <v>78</v>
      </c>
      <c r="P20" s="6">
        <v>75</v>
      </c>
      <c r="Q20" s="6">
        <v>30</v>
      </c>
      <c r="R20" s="6">
        <v>40</v>
      </c>
      <c r="S20" s="6">
        <v>22</v>
      </c>
      <c r="T20" s="95">
        <v>38</v>
      </c>
      <c r="U20" s="21"/>
      <c r="V20" s="21"/>
      <c r="W20" s="21"/>
      <c r="X20" s="120"/>
      <c r="Y20" s="120"/>
      <c r="Z20" s="120"/>
      <c r="AA20" s="120"/>
      <c r="AB20" s="120"/>
      <c r="AC20" s="120"/>
      <c r="AD20" s="120"/>
      <c r="AE20" s="120"/>
      <c r="AF20" s="21"/>
      <c r="AG20" s="6"/>
    </row>
    <row r="21" ht="14.25">
      <c r="A21" s="88">
        <v>45426.375</v>
      </c>
      <c r="B21" s="89" t="s">
        <v>71</v>
      </c>
      <c r="C21" s="89" t="s">
        <v>88</v>
      </c>
      <c r="D21" s="94">
        <v>1</v>
      </c>
      <c r="E21" s="96">
        <v>1</v>
      </c>
      <c r="F21" s="96">
        <v>1</v>
      </c>
      <c r="G21" s="96">
        <v>0</v>
      </c>
      <c r="H21" s="95">
        <v>1</v>
      </c>
      <c r="I21" s="94">
        <v>1</v>
      </c>
      <c r="J21" s="96">
        <v>1</v>
      </c>
      <c r="K21" s="96">
        <v>0</v>
      </c>
      <c r="L21" s="96">
        <v>1</v>
      </c>
      <c r="M21" s="96">
        <v>1</v>
      </c>
      <c r="N21" s="95">
        <v>1</v>
      </c>
      <c r="O21" s="94">
        <v>1</v>
      </c>
      <c r="P21" s="96">
        <v>1</v>
      </c>
      <c r="Q21" s="96">
        <v>1</v>
      </c>
      <c r="R21" s="96">
        <v>1</v>
      </c>
      <c r="S21" s="96">
        <v>1</v>
      </c>
      <c r="T21" s="95">
        <v>0</v>
      </c>
      <c r="U21" s="22">
        <f>SUM(D22:T22)/60</f>
        <v>9.0666666666666664</v>
      </c>
      <c r="V21" s="22">
        <f>SUM(D21:T21)</f>
        <v>14</v>
      </c>
      <c r="W21" s="22">
        <f>17-V21</f>
        <v>3</v>
      </c>
      <c r="X21" s="120"/>
      <c r="Y21" s="120"/>
      <c r="Z21" s="120"/>
      <c r="AA21" s="120"/>
      <c r="AB21" s="120"/>
      <c r="AC21" s="120"/>
      <c r="AD21" s="120"/>
      <c r="AE21" s="120"/>
      <c r="AF21" s="22">
        <f>V21/17</f>
        <v>0.82352941176470584</v>
      </c>
      <c r="AG21" s="6"/>
    </row>
    <row r="22" ht="14.25">
      <c r="A22" s="92"/>
      <c r="B22" s="93"/>
      <c r="C22" s="93"/>
      <c r="D22" s="94">
        <v>33</v>
      </c>
      <c r="E22" s="96">
        <v>67</v>
      </c>
      <c r="F22" s="96">
        <v>14</v>
      </c>
      <c r="G22" s="96">
        <v>41</v>
      </c>
      <c r="H22" s="95">
        <v>67</v>
      </c>
      <c r="I22" s="94">
        <v>32</v>
      </c>
      <c r="J22" s="96">
        <v>29</v>
      </c>
      <c r="K22" s="96">
        <v>30</v>
      </c>
      <c r="L22" s="96">
        <v>27</v>
      </c>
      <c r="M22" s="96">
        <v>19</v>
      </c>
      <c r="N22" s="95">
        <v>11</v>
      </c>
      <c r="O22" s="94">
        <v>31</v>
      </c>
      <c r="P22" s="96">
        <v>24</v>
      </c>
      <c r="Q22" s="96">
        <v>24</v>
      </c>
      <c r="R22" s="96">
        <v>34</v>
      </c>
      <c r="S22" s="96">
        <v>22</v>
      </c>
      <c r="T22" s="95">
        <v>39</v>
      </c>
      <c r="U22" s="21"/>
      <c r="V22" s="21"/>
      <c r="W22" s="21"/>
      <c r="X22" s="121"/>
      <c r="Y22" s="121"/>
      <c r="Z22" s="121"/>
      <c r="AA22" s="121"/>
      <c r="AB22" s="121"/>
      <c r="AC22" s="121"/>
      <c r="AD22" s="121"/>
      <c r="AE22" s="121"/>
      <c r="AF22" s="21"/>
      <c r="AG22" s="6">
        <f>AVERAGE(AF19:AF22)*30</f>
        <v>22.058823529411768</v>
      </c>
    </row>
    <row r="23" ht="14.25">
      <c r="A23" s="88">
        <v>45431.375</v>
      </c>
      <c r="B23" s="89" t="s">
        <v>70</v>
      </c>
      <c r="C23" s="89" t="s">
        <v>87</v>
      </c>
      <c r="D23" s="94">
        <v>1</v>
      </c>
      <c r="E23" s="96">
        <v>1</v>
      </c>
      <c r="F23" s="96">
        <v>0</v>
      </c>
      <c r="G23" s="96">
        <v>1</v>
      </c>
      <c r="H23" s="95">
        <v>1</v>
      </c>
      <c r="I23" s="94">
        <v>1</v>
      </c>
      <c r="J23" s="96">
        <v>1</v>
      </c>
      <c r="K23" s="96">
        <v>1</v>
      </c>
      <c r="L23" s="96">
        <v>0</v>
      </c>
      <c r="M23" s="96">
        <v>1</v>
      </c>
      <c r="N23" s="95">
        <v>1</v>
      </c>
      <c r="O23" s="94">
        <v>1</v>
      </c>
      <c r="P23" s="96">
        <v>1</v>
      </c>
      <c r="Q23" s="96">
        <v>1</v>
      </c>
      <c r="R23" s="96">
        <v>0</v>
      </c>
      <c r="S23" s="96">
        <v>1</v>
      </c>
      <c r="T23" s="95">
        <v>1</v>
      </c>
      <c r="U23" s="22">
        <f>SUM(D24:T24)/60</f>
        <v>9.75</v>
      </c>
      <c r="V23" s="22">
        <f>SUM(D23:T23)</f>
        <v>14</v>
      </c>
      <c r="W23" s="22">
        <f>17-V23</f>
        <v>3</v>
      </c>
      <c r="X23" s="119">
        <v>0</v>
      </c>
      <c r="Y23" s="119">
        <v>5</v>
      </c>
      <c r="Z23" s="119">
        <v>1</v>
      </c>
      <c r="AA23" s="119">
        <v>0</v>
      </c>
      <c r="AB23" s="119">
        <v>2</v>
      </c>
      <c r="AC23" s="119">
        <v>0</v>
      </c>
      <c r="AD23" s="119">
        <v>0</v>
      </c>
      <c r="AE23" s="119">
        <v>0</v>
      </c>
      <c r="AF23" s="22">
        <f>V23/17</f>
        <v>0.82352941176470584</v>
      </c>
      <c r="AG23" s="6"/>
    </row>
    <row r="24" ht="14.25">
      <c r="A24" s="92"/>
      <c r="B24" s="93"/>
      <c r="C24" s="93"/>
      <c r="D24" s="94">
        <v>17</v>
      </c>
      <c r="E24" s="96">
        <v>58</v>
      </c>
      <c r="F24" s="96">
        <v>55</v>
      </c>
      <c r="G24" s="96">
        <v>16</v>
      </c>
      <c r="H24" s="95">
        <v>16</v>
      </c>
      <c r="I24" s="94">
        <v>29</v>
      </c>
      <c r="J24" s="96">
        <v>46</v>
      </c>
      <c r="K24" s="96">
        <v>66</v>
      </c>
      <c r="L24" s="96">
        <v>27</v>
      </c>
      <c r="M24" s="96">
        <v>15</v>
      </c>
      <c r="N24" s="95">
        <v>41</v>
      </c>
      <c r="O24" s="94">
        <v>13</v>
      </c>
      <c r="P24" s="96">
        <v>41</v>
      </c>
      <c r="Q24" s="96">
        <v>26</v>
      </c>
      <c r="R24" s="96">
        <v>76</v>
      </c>
      <c r="S24" s="96">
        <v>20</v>
      </c>
      <c r="T24" s="95">
        <v>23</v>
      </c>
      <c r="U24" s="21"/>
      <c r="V24" s="21"/>
      <c r="W24" s="21"/>
      <c r="X24" s="120"/>
      <c r="Y24" s="120"/>
      <c r="Z24" s="120"/>
      <c r="AA24" s="120"/>
      <c r="AB24" s="120"/>
      <c r="AC24" s="120"/>
      <c r="AD24" s="120"/>
      <c r="AE24" s="120"/>
      <c r="AF24" s="21"/>
      <c r="AG24" s="6"/>
    </row>
    <row r="25" ht="14.25">
      <c r="A25" s="88">
        <v>45431.375</v>
      </c>
      <c r="B25" s="89" t="s">
        <v>70</v>
      </c>
      <c r="C25" s="89" t="s">
        <v>88</v>
      </c>
      <c r="D25" s="94">
        <v>1</v>
      </c>
      <c r="E25" s="96">
        <v>0</v>
      </c>
      <c r="F25" s="96">
        <v>1</v>
      </c>
      <c r="G25" s="96">
        <v>1</v>
      </c>
      <c r="H25" s="95">
        <v>0</v>
      </c>
      <c r="I25" s="94">
        <v>1</v>
      </c>
      <c r="J25" s="96">
        <v>1</v>
      </c>
      <c r="K25" s="96">
        <v>1</v>
      </c>
      <c r="L25" s="96">
        <v>1</v>
      </c>
      <c r="M25" s="96">
        <v>1</v>
      </c>
      <c r="N25" s="95">
        <v>0</v>
      </c>
      <c r="O25" s="94">
        <v>0</v>
      </c>
      <c r="P25" s="96">
        <v>1</v>
      </c>
      <c r="Q25" s="96">
        <v>1</v>
      </c>
      <c r="R25" s="96">
        <v>1</v>
      </c>
      <c r="S25" s="96">
        <v>0</v>
      </c>
      <c r="T25" s="95">
        <v>1</v>
      </c>
      <c r="U25" s="22">
        <f>SUM(D26:T26)/60</f>
        <v>9.75</v>
      </c>
      <c r="V25" s="22">
        <f>SUM(D25:T25)</f>
        <v>12</v>
      </c>
      <c r="W25" s="22">
        <f>17-V25</f>
        <v>5</v>
      </c>
      <c r="X25" s="120"/>
      <c r="Y25" s="120"/>
      <c r="Z25" s="120"/>
      <c r="AA25" s="120"/>
      <c r="AB25" s="120"/>
      <c r="AC25" s="120"/>
      <c r="AD25" s="120"/>
      <c r="AE25" s="120"/>
      <c r="AF25" s="22">
        <f>V25/17</f>
        <v>0.70588235294117652</v>
      </c>
      <c r="AG25" s="6"/>
    </row>
    <row r="26" ht="14.25">
      <c r="A26" s="92"/>
      <c r="B26" s="93"/>
      <c r="C26" s="93"/>
      <c r="D26" s="94">
        <v>17</v>
      </c>
      <c r="E26" s="96">
        <v>41</v>
      </c>
      <c r="F26" s="96">
        <v>22</v>
      </c>
      <c r="G26" s="96">
        <v>30</v>
      </c>
      <c r="H26" s="95">
        <v>64</v>
      </c>
      <c r="I26" s="94">
        <v>17</v>
      </c>
      <c r="J26" s="96">
        <v>36</v>
      </c>
      <c r="K26" s="96">
        <v>40</v>
      </c>
      <c r="L26" s="96">
        <v>10</v>
      </c>
      <c r="M26" s="96">
        <v>67</v>
      </c>
      <c r="N26" s="95">
        <v>33</v>
      </c>
      <c r="O26" s="94">
        <v>18</v>
      </c>
      <c r="P26" s="96">
        <v>27</v>
      </c>
      <c r="Q26" s="96">
        <v>40</v>
      </c>
      <c r="R26" s="96">
        <v>55</v>
      </c>
      <c r="S26" s="96">
        <v>43</v>
      </c>
      <c r="T26" s="95">
        <v>25</v>
      </c>
      <c r="U26" s="21"/>
      <c r="V26" s="21"/>
      <c r="W26" s="21"/>
      <c r="X26" s="121"/>
      <c r="Y26" s="121"/>
      <c r="Z26" s="121"/>
      <c r="AA26" s="121"/>
      <c r="AB26" s="121"/>
      <c r="AC26" s="121"/>
      <c r="AD26" s="121"/>
      <c r="AE26" s="121"/>
      <c r="AF26" s="21"/>
      <c r="AG26" s="6">
        <f>AVERAGE(AF23:AF26)*30</f>
        <v>22.941176470588232</v>
      </c>
    </row>
    <row r="27" ht="14.25">
      <c r="A27" s="88">
        <v>45431.375</v>
      </c>
      <c r="B27" s="89" t="s">
        <v>72</v>
      </c>
      <c r="C27" s="89" t="s">
        <v>87</v>
      </c>
      <c r="D27" s="94">
        <v>1</v>
      </c>
      <c r="E27" s="96">
        <v>0</v>
      </c>
      <c r="F27" s="96">
        <v>1</v>
      </c>
      <c r="G27" s="96">
        <v>1</v>
      </c>
      <c r="H27" s="95">
        <v>0</v>
      </c>
      <c r="I27" s="94">
        <v>0</v>
      </c>
      <c r="J27" s="96">
        <v>0</v>
      </c>
      <c r="K27" s="96">
        <v>1</v>
      </c>
      <c r="L27" s="96">
        <v>0</v>
      </c>
      <c r="M27" s="96">
        <v>1</v>
      </c>
      <c r="N27" s="95">
        <v>0</v>
      </c>
      <c r="O27" s="94">
        <v>1</v>
      </c>
      <c r="P27" s="96">
        <v>1</v>
      </c>
      <c r="Q27" s="96">
        <v>0</v>
      </c>
      <c r="R27" s="96">
        <v>1</v>
      </c>
      <c r="S27" s="96">
        <v>0</v>
      </c>
      <c r="T27" s="95">
        <v>0</v>
      </c>
      <c r="U27" s="22">
        <f>SUM(D28:T28)/60</f>
        <v>13.366666666666667</v>
      </c>
      <c r="V27" s="22">
        <f>SUM(D27:T27)</f>
        <v>8</v>
      </c>
      <c r="W27" s="22">
        <f>17-V27</f>
        <v>9</v>
      </c>
      <c r="X27" s="119">
        <v>1</v>
      </c>
      <c r="Y27" s="119">
        <v>7</v>
      </c>
      <c r="Z27" s="119">
        <v>1</v>
      </c>
      <c r="AA27" s="119">
        <v>0</v>
      </c>
      <c r="AB27" s="119">
        <v>1</v>
      </c>
      <c r="AC27" s="119">
        <v>0</v>
      </c>
      <c r="AD27" s="119">
        <v>0</v>
      </c>
      <c r="AE27" s="119">
        <v>2</v>
      </c>
      <c r="AF27" s="22">
        <f>V27/17</f>
        <v>0.47058823529411764</v>
      </c>
      <c r="AG27" s="6"/>
    </row>
    <row r="28" ht="14.25">
      <c r="A28" s="92"/>
      <c r="B28" s="93"/>
      <c r="C28" s="93"/>
      <c r="D28" s="94">
        <v>17</v>
      </c>
      <c r="E28" s="96">
        <v>56</v>
      </c>
      <c r="F28" s="96">
        <v>78</v>
      </c>
      <c r="G28" s="96">
        <v>65</v>
      </c>
      <c r="H28" s="95">
        <v>19</v>
      </c>
      <c r="I28" s="94">
        <v>55</v>
      </c>
      <c r="J28" s="96">
        <v>51</v>
      </c>
      <c r="K28" s="96">
        <v>73</v>
      </c>
      <c r="L28" s="96">
        <v>32</v>
      </c>
      <c r="M28" s="96">
        <v>19</v>
      </c>
      <c r="N28" s="95">
        <v>34</v>
      </c>
      <c r="O28" s="94">
        <v>38</v>
      </c>
      <c r="P28" s="96">
        <v>45</v>
      </c>
      <c r="Q28" s="96">
        <v>32</v>
      </c>
      <c r="R28" s="96">
        <v>27</v>
      </c>
      <c r="S28" s="96">
        <v>65</v>
      </c>
      <c r="T28" s="95">
        <v>96</v>
      </c>
      <c r="U28" s="21"/>
      <c r="V28" s="21"/>
      <c r="W28" s="21"/>
      <c r="X28" s="120"/>
      <c r="Y28" s="120"/>
      <c r="Z28" s="120"/>
      <c r="AA28" s="120"/>
      <c r="AB28" s="120"/>
      <c r="AC28" s="120"/>
      <c r="AD28" s="120"/>
      <c r="AE28" s="120"/>
      <c r="AF28" s="21"/>
      <c r="AG28" s="6"/>
    </row>
    <row r="29" ht="14.25">
      <c r="A29" s="88">
        <v>45431.375</v>
      </c>
      <c r="B29" s="89" t="s">
        <v>72</v>
      </c>
      <c r="C29" s="89" t="s">
        <v>88</v>
      </c>
      <c r="D29" s="94">
        <v>1</v>
      </c>
      <c r="E29" s="96">
        <v>1</v>
      </c>
      <c r="F29" s="96">
        <v>1</v>
      </c>
      <c r="G29" s="96">
        <v>0</v>
      </c>
      <c r="H29" s="95">
        <v>1</v>
      </c>
      <c r="I29" s="94">
        <v>1</v>
      </c>
      <c r="J29" s="96">
        <v>1</v>
      </c>
      <c r="K29" s="96">
        <v>0</v>
      </c>
      <c r="L29" s="96">
        <v>1</v>
      </c>
      <c r="M29" s="96">
        <v>1</v>
      </c>
      <c r="N29" s="95">
        <v>1</v>
      </c>
      <c r="O29" s="94">
        <v>1</v>
      </c>
      <c r="P29" s="96">
        <v>0</v>
      </c>
      <c r="Q29" s="96">
        <v>1</v>
      </c>
      <c r="R29" s="96">
        <v>1</v>
      </c>
      <c r="S29" s="96">
        <v>1</v>
      </c>
      <c r="T29" s="95">
        <v>1</v>
      </c>
      <c r="U29" s="22">
        <f>SUM(D30:T30)/60</f>
        <v>12.333333333333334</v>
      </c>
      <c r="V29" s="22">
        <f>SUM(D29:T29)</f>
        <v>14</v>
      </c>
      <c r="W29" s="22">
        <f>17-V29</f>
        <v>3</v>
      </c>
      <c r="X29" s="120"/>
      <c r="Y29" s="120"/>
      <c r="Z29" s="120"/>
      <c r="AA29" s="120"/>
      <c r="AB29" s="120"/>
      <c r="AC29" s="120"/>
      <c r="AD29" s="120"/>
      <c r="AE29" s="120"/>
      <c r="AF29" s="22">
        <f>V29/17</f>
        <v>0.82352941176470584</v>
      </c>
      <c r="AG29" s="6"/>
    </row>
    <row r="30" ht="14.25">
      <c r="A30" s="92"/>
      <c r="B30" s="93"/>
      <c r="C30" s="93"/>
      <c r="D30" s="94">
        <v>15</v>
      </c>
      <c r="E30" s="96">
        <v>29</v>
      </c>
      <c r="F30" s="96">
        <v>23</v>
      </c>
      <c r="G30" s="96">
        <v>153</v>
      </c>
      <c r="H30" s="95">
        <v>24</v>
      </c>
      <c r="I30" s="94">
        <v>42</v>
      </c>
      <c r="J30" s="96">
        <v>63</v>
      </c>
      <c r="K30" s="96">
        <v>36</v>
      </c>
      <c r="L30" s="96">
        <v>21</v>
      </c>
      <c r="M30" s="96">
        <v>42</v>
      </c>
      <c r="N30" s="95">
        <v>25</v>
      </c>
      <c r="O30" s="94">
        <v>38</v>
      </c>
      <c r="P30" s="96">
        <v>97</v>
      </c>
      <c r="Q30" s="96">
        <v>28</v>
      </c>
      <c r="R30" s="96">
        <v>36</v>
      </c>
      <c r="S30" s="96">
        <v>27</v>
      </c>
      <c r="T30" s="95">
        <v>41</v>
      </c>
      <c r="U30" s="21"/>
      <c r="V30" s="21"/>
      <c r="W30" s="21"/>
      <c r="X30" s="121"/>
      <c r="Y30" s="121"/>
      <c r="Z30" s="121"/>
      <c r="AA30" s="121"/>
      <c r="AB30" s="121"/>
      <c r="AC30" s="121"/>
      <c r="AD30" s="121"/>
      <c r="AE30" s="121"/>
      <c r="AF30" s="21"/>
      <c r="AG30" s="6">
        <f>AVERAGE(AF27:AF30)*30</f>
        <v>19.411764705882351</v>
      </c>
    </row>
    <row r="31" ht="14.25">
      <c r="A31" s="88">
        <v>45444.708333333336</v>
      </c>
      <c r="B31" s="89" t="s">
        <v>73</v>
      </c>
      <c r="C31" s="89" t="s">
        <v>87</v>
      </c>
      <c r="D31" s="94">
        <v>1</v>
      </c>
      <c r="E31" s="96">
        <v>1</v>
      </c>
      <c r="F31" s="96">
        <v>1</v>
      </c>
      <c r="G31" s="96">
        <v>1</v>
      </c>
      <c r="H31" s="95">
        <v>1</v>
      </c>
      <c r="I31" s="94">
        <v>1</v>
      </c>
      <c r="J31" s="96">
        <v>1</v>
      </c>
      <c r="K31" s="96">
        <v>1</v>
      </c>
      <c r="L31" s="96">
        <v>0</v>
      </c>
      <c r="M31" s="96">
        <v>0</v>
      </c>
      <c r="N31" s="95">
        <v>0</v>
      </c>
      <c r="O31" s="94">
        <v>1</v>
      </c>
      <c r="P31" s="96">
        <v>1</v>
      </c>
      <c r="Q31" s="96">
        <v>1</v>
      </c>
      <c r="R31" s="96">
        <v>1</v>
      </c>
      <c r="S31" s="96">
        <v>1</v>
      </c>
      <c r="T31" s="95">
        <v>1</v>
      </c>
      <c r="U31" s="22">
        <f>SUM(D32:T32)/60</f>
        <v>10.533333333333333</v>
      </c>
      <c r="V31" s="22">
        <f>SUM(D31:T31)</f>
        <v>14</v>
      </c>
      <c r="W31" s="22">
        <f>17-V31</f>
        <v>3</v>
      </c>
      <c r="X31" s="119">
        <v>0</v>
      </c>
      <c r="Y31" s="119">
        <v>4</v>
      </c>
      <c r="Z31" s="119">
        <v>0</v>
      </c>
      <c r="AA31" s="119">
        <v>0</v>
      </c>
      <c r="AB31" s="119">
        <v>1</v>
      </c>
      <c r="AC31" s="119">
        <v>0</v>
      </c>
      <c r="AD31" s="119">
        <v>1</v>
      </c>
      <c r="AE31" s="119">
        <v>0</v>
      </c>
      <c r="AF31" s="22">
        <f>V31/17</f>
        <v>0.82352941176470584</v>
      </c>
      <c r="AG31" s="6"/>
    </row>
    <row r="32" ht="14.25">
      <c r="A32" s="92"/>
      <c r="B32" s="93"/>
      <c r="C32" s="93"/>
      <c r="D32" s="94">
        <v>52</v>
      </c>
      <c r="E32" s="96">
        <v>17</v>
      </c>
      <c r="F32" s="96">
        <v>33</v>
      </c>
      <c r="G32" s="96">
        <v>22</v>
      </c>
      <c r="H32" s="95">
        <v>15</v>
      </c>
      <c r="I32" s="94">
        <v>29</v>
      </c>
      <c r="J32" s="96">
        <v>30</v>
      </c>
      <c r="K32" s="96">
        <v>23</v>
      </c>
      <c r="L32" s="96">
        <v>52</v>
      </c>
      <c r="M32" s="96">
        <v>52</v>
      </c>
      <c r="N32" s="95">
        <v>61</v>
      </c>
      <c r="O32" s="94">
        <v>28</v>
      </c>
      <c r="P32" s="96">
        <v>65</v>
      </c>
      <c r="Q32" s="96">
        <v>16</v>
      </c>
      <c r="R32" s="96">
        <v>69</v>
      </c>
      <c r="S32" s="96">
        <v>23</v>
      </c>
      <c r="T32" s="95">
        <v>45</v>
      </c>
      <c r="U32" s="21"/>
      <c r="V32" s="21"/>
      <c r="W32" s="21"/>
      <c r="X32" s="120"/>
      <c r="Y32" s="120"/>
      <c r="Z32" s="120"/>
      <c r="AA32" s="120"/>
      <c r="AB32" s="120"/>
      <c r="AC32" s="120"/>
      <c r="AD32" s="120"/>
      <c r="AE32" s="120"/>
      <c r="AF32" s="21"/>
      <c r="AG32" s="6"/>
    </row>
    <row r="33" ht="14.25">
      <c r="A33" s="88">
        <v>45444.708333333336</v>
      </c>
      <c r="B33" s="89" t="s">
        <v>73</v>
      </c>
      <c r="C33" s="89" t="s">
        <v>88</v>
      </c>
      <c r="D33" s="94">
        <v>1</v>
      </c>
      <c r="E33" s="96">
        <v>1</v>
      </c>
      <c r="F33" s="96">
        <v>1</v>
      </c>
      <c r="G33" s="96">
        <v>1</v>
      </c>
      <c r="H33" s="95">
        <v>1</v>
      </c>
      <c r="I33" s="94">
        <v>1</v>
      </c>
      <c r="J33" s="96">
        <v>1</v>
      </c>
      <c r="K33" s="96">
        <v>1</v>
      </c>
      <c r="L33" s="96">
        <v>0</v>
      </c>
      <c r="M33" s="96">
        <v>1</v>
      </c>
      <c r="N33" s="95">
        <v>0</v>
      </c>
      <c r="O33" s="94">
        <v>1</v>
      </c>
      <c r="P33" s="96">
        <v>1</v>
      </c>
      <c r="Q33" s="96">
        <v>1</v>
      </c>
      <c r="R33" s="96">
        <v>0</v>
      </c>
      <c r="S33" s="96">
        <v>1</v>
      </c>
      <c r="T33" s="95">
        <v>1</v>
      </c>
      <c r="U33" s="22">
        <f>SUM(D34:T34)/60</f>
        <v>9.3000000000000007</v>
      </c>
      <c r="V33" s="22">
        <f>SUM(D33:T33)</f>
        <v>14</v>
      </c>
      <c r="W33" s="22">
        <f>17-V33</f>
        <v>3</v>
      </c>
      <c r="X33" s="120"/>
      <c r="Y33" s="120"/>
      <c r="Z33" s="120"/>
      <c r="AA33" s="120"/>
      <c r="AB33" s="120"/>
      <c r="AC33" s="120"/>
      <c r="AD33" s="120"/>
      <c r="AE33" s="120"/>
      <c r="AF33" s="22">
        <f>V33/17</f>
        <v>0.82352941176470584</v>
      </c>
      <c r="AG33" s="6"/>
    </row>
    <row r="34" ht="14.25">
      <c r="A34" s="92"/>
      <c r="B34" s="93"/>
      <c r="C34" s="93"/>
      <c r="D34" s="94">
        <v>27</v>
      </c>
      <c r="E34" s="96">
        <v>22</v>
      </c>
      <c r="F34" s="96">
        <v>18</v>
      </c>
      <c r="G34" s="96">
        <v>27</v>
      </c>
      <c r="H34" s="95">
        <v>24</v>
      </c>
      <c r="I34" s="94">
        <v>21</v>
      </c>
      <c r="J34" s="96">
        <v>23</v>
      </c>
      <c r="K34" s="96">
        <v>34</v>
      </c>
      <c r="L34" s="96">
        <v>19</v>
      </c>
      <c r="M34" s="96">
        <v>33</v>
      </c>
      <c r="N34" s="95">
        <v>50</v>
      </c>
      <c r="O34" s="94">
        <v>33</v>
      </c>
      <c r="P34" s="96">
        <v>81</v>
      </c>
      <c r="Q34" s="96">
        <v>26</v>
      </c>
      <c r="R34" s="96">
        <v>74</v>
      </c>
      <c r="S34" s="96">
        <v>15</v>
      </c>
      <c r="T34" s="95">
        <v>31</v>
      </c>
      <c r="U34" s="21"/>
      <c r="V34" s="21"/>
      <c r="W34" s="21"/>
      <c r="X34" s="121"/>
      <c r="Y34" s="121"/>
      <c r="Z34" s="121"/>
      <c r="AA34" s="121"/>
      <c r="AB34" s="121"/>
      <c r="AC34" s="121"/>
      <c r="AD34" s="121"/>
      <c r="AE34" s="121"/>
      <c r="AF34" s="21"/>
      <c r="AG34" s="6">
        <f>AVERAGE(AF31:AF34)*30</f>
        <v>24.705882352941174</v>
      </c>
    </row>
    <row r="35" ht="14.25">
      <c r="A35" s="88">
        <v>45445.875</v>
      </c>
      <c r="B35" s="89" t="s">
        <v>74</v>
      </c>
      <c r="C35" s="89" t="s">
        <v>87</v>
      </c>
      <c r="D35" s="94">
        <v>1</v>
      </c>
      <c r="E35" s="96">
        <v>1</v>
      </c>
      <c r="F35" s="96">
        <v>1</v>
      </c>
      <c r="G35" s="96">
        <v>1</v>
      </c>
      <c r="H35" s="95">
        <v>1</v>
      </c>
      <c r="I35" s="94">
        <v>1</v>
      </c>
      <c r="J35" s="96">
        <v>1</v>
      </c>
      <c r="K35" s="96">
        <v>1</v>
      </c>
      <c r="L35" s="96">
        <v>1</v>
      </c>
      <c r="M35" s="96">
        <v>1</v>
      </c>
      <c r="N35" s="95">
        <v>1</v>
      </c>
      <c r="O35" s="94">
        <v>0</v>
      </c>
      <c r="P35" s="96">
        <v>1</v>
      </c>
      <c r="Q35" s="96">
        <v>1</v>
      </c>
      <c r="R35" s="96">
        <v>0</v>
      </c>
      <c r="S35" s="96">
        <v>1</v>
      </c>
      <c r="T35" s="95">
        <v>1</v>
      </c>
      <c r="U35" s="22">
        <f>SUM(D36:T36)/60</f>
        <v>9</v>
      </c>
      <c r="V35" s="22">
        <f>SUM(D35:T35)</f>
        <v>15</v>
      </c>
      <c r="W35" s="22">
        <f>17-V35</f>
        <v>2</v>
      </c>
      <c r="X35" s="119">
        <v>0</v>
      </c>
      <c r="Y35" s="119">
        <v>3</v>
      </c>
      <c r="Z35" s="119">
        <v>1</v>
      </c>
      <c r="AA35" s="119">
        <v>0</v>
      </c>
      <c r="AB35" s="119">
        <v>0</v>
      </c>
      <c r="AC35" s="119">
        <v>0</v>
      </c>
      <c r="AD35" s="119">
        <v>0</v>
      </c>
      <c r="AE35" s="119">
        <v>1</v>
      </c>
      <c r="AF35" s="22">
        <f>V35/17</f>
        <v>0.88235294117647056</v>
      </c>
      <c r="AG35" s="6"/>
    </row>
    <row r="36" ht="14.25">
      <c r="A36" s="92"/>
      <c r="B36" s="93"/>
      <c r="C36" s="93"/>
      <c r="D36" s="94">
        <v>22</v>
      </c>
      <c r="E36" s="96">
        <v>16</v>
      </c>
      <c r="F36" s="96">
        <v>30</v>
      </c>
      <c r="G36" s="96">
        <v>41</v>
      </c>
      <c r="H36" s="95">
        <v>23</v>
      </c>
      <c r="I36" s="94">
        <v>24</v>
      </c>
      <c r="J36" s="96">
        <v>44</v>
      </c>
      <c r="K36" s="96">
        <v>16</v>
      </c>
      <c r="L36" s="96">
        <v>23</v>
      </c>
      <c r="M36" s="96">
        <v>30</v>
      </c>
      <c r="N36" s="95">
        <v>19</v>
      </c>
      <c r="O36" s="94">
        <v>33</v>
      </c>
      <c r="P36" s="96">
        <v>27</v>
      </c>
      <c r="Q36" s="96">
        <v>57</v>
      </c>
      <c r="R36" s="96">
        <v>53</v>
      </c>
      <c r="S36" s="96">
        <v>56</v>
      </c>
      <c r="T36" s="95">
        <v>26</v>
      </c>
      <c r="U36" s="21"/>
      <c r="V36" s="21"/>
      <c r="W36" s="21"/>
      <c r="X36" s="120"/>
      <c r="Y36" s="120"/>
      <c r="Z36" s="120"/>
      <c r="AA36" s="120"/>
      <c r="AB36" s="120"/>
      <c r="AC36" s="120"/>
      <c r="AD36" s="120"/>
      <c r="AE36" s="120"/>
      <c r="AF36" s="21"/>
      <c r="AG36" s="6"/>
    </row>
    <row r="37" ht="14.25">
      <c r="A37" s="88">
        <v>45445.958333333336</v>
      </c>
      <c r="B37" s="89" t="s">
        <v>74</v>
      </c>
      <c r="C37" s="89" t="s">
        <v>88</v>
      </c>
      <c r="D37" s="94">
        <v>1</v>
      </c>
      <c r="E37" s="96">
        <v>0</v>
      </c>
      <c r="F37" s="96">
        <v>1</v>
      </c>
      <c r="G37" s="96">
        <v>0</v>
      </c>
      <c r="H37" s="95">
        <v>1</v>
      </c>
      <c r="I37" s="94">
        <v>1</v>
      </c>
      <c r="J37" s="96">
        <v>1</v>
      </c>
      <c r="K37" s="96">
        <v>1</v>
      </c>
      <c r="L37" s="96">
        <v>1</v>
      </c>
      <c r="M37" s="96">
        <v>1</v>
      </c>
      <c r="N37" s="95">
        <v>1</v>
      </c>
      <c r="O37" s="94">
        <v>1</v>
      </c>
      <c r="P37" s="96">
        <v>0</v>
      </c>
      <c r="Q37" s="96">
        <v>1</v>
      </c>
      <c r="R37" s="96">
        <v>1</v>
      </c>
      <c r="S37" s="96">
        <v>1</v>
      </c>
      <c r="T37" s="95">
        <v>1</v>
      </c>
      <c r="U37" s="22">
        <f>SUM(D38:T38)/60</f>
        <v>10.816666666666666</v>
      </c>
      <c r="V37" s="22">
        <f>SUM(D37:T37)</f>
        <v>14</v>
      </c>
      <c r="W37" s="22">
        <f>17-V37</f>
        <v>3</v>
      </c>
      <c r="X37" s="120"/>
      <c r="Y37" s="120"/>
      <c r="Z37" s="120"/>
      <c r="AA37" s="120"/>
      <c r="AB37" s="120"/>
      <c r="AC37" s="120"/>
      <c r="AD37" s="120"/>
      <c r="AE37" s="120"/>
      <c r="AF37" s="22">
        <f>V37/17</f>
        <v>0.82352941176470584</v>
      </c>
      <c r="AG37" s="6"/>
    </row>
    <row r="38" ht="14.25">
      <c r="A38" s="92"/>
      <c r="B38" s="93"/>
      <c r="C38" s="93"/>
      <c r="D38" s="94">
        <v>19</v>
      </c>
      <c r="E38" s="96">
        <v>74</v>
      </c>
      <c r="F38" s="96">
        <v>25</v>
      </c>
      <c r="G38" s="96">
        <v>31</v>
      </c>
      <c r="H38" s="95">
        <v>33</v>
      </c>
      <c r="I38" s="94">
        <v>21</v>
      </c>
      <c r="J38" s="96">
        <v>84</v>
      </c>
      <c r="K38" s="96">
        <v>57</v>
      </c>
      <c r="L38" s="96">
        <v>40</v>
      </c>
      <c r="M38" s="96">
        <v>25</v>
      </c>
      <c r="N38" s="95">
        <v>24</v>
      </c>
      <c r="O38" s="94">
        <v>37</v>
      </c>
      <c r="P38" s="96">
        <v>27</v>
      </c>
      <c r="Q38" s="96">
        <v>44</v>
      </c>
      <c r="R38" s="96">
        <v>51</v>
      </c>
      <c r="S38" s="96">
        <v>35</v>
      </c>
      <c r="T38" s="95">
        <v>22</v>
      </c>
      <c r="U38" s="21"/>
      <c r="V38" s="21"/>
      <c r="W38" s="21"/>
      <c r="X38" s="121"/>
      <c r="Y38" s="121"/>
      <c r="Z38" s="121"/>
      <c r="AA38" s="121"/>
      <c r="AB38" s="121"/>
      <c r="AC38" s="121"/>
      <c r="AD38" s="121"/>
      <c r="AE38" s="121"/>
      <c r="AF38" s="21"/>
      <c r="AG38" s="6">
        <f>AVERAGE(AF35:AF38)*30</f>
        <v>25.588235294117645</v>
      </c>
    </row>
    <row r="39" ht="14.25">
      <c r="A39" s="88">
        <v>45446.382638888892</v>
      </c>
      <c r="B39" s="89" t="s">
        <v>75</v>
      </c>
      <c r="C39" s="89" t="s">
        <v>87</v>
      </c>
      <c r="D39" s="94">
        <v>1</v>
      </c>
      <c r="E39" s="96">
        <v>1</v>
      </c>
      <c r="F39" s="96">
        <v>1</v>
      </c>
      <c r="G39" s="96">
        <v>1</v>
      </c>
      <c r="H39" s="95">
        <v>1</v>
      </c>
      <c r="I39" s="94">
        <v>0</v>
      </c>
      <c r="J39" s="96">
        <v>1</v>
      </c>
      <c r="K39" s="96">
        <v>1</v>
      </c>
      <c r="L39" s="96">
        <v>1</v>
      </c>
      <c r="M39" s="96">
        <v>1</v>
      </c>
      <c r="N39" s="95">
        <v>1</v>
      </c>
      <c r="O39" s="94">
        <v>1</v>
      </c>
      <c r="P39" s="96">
        <v>1</v>
      </c>
      <c r="Q39" s="96">
        <v>1</v>
      </c>
      <c r="R39" s="96">
        <v>1</v>
      </c>
      <c r="S39" s="96">
        <v>1</v>
      </c>
      <c r="T39" s="95">
        <v>1</v>
      </c>
      <c r="U39" s="22">
        <f>SUM(D40:T40)/60</f>
        <v>11.333333333333334</v>
      </c>
      <c r="V39" s="22">
        <f>SUM(D39:T39)</f>
        <v>16</v>
      </c>
      <c r="W39" s="22">
        <f>17-V39</f>
        <v>1</v>
      </c>
      <c r="X39" s="119">
        <v>0</v>
      </c>
      <c r="Y39" s="119">
        <v>1</v>
      </c>
      <c r="Z39" s="119">
        <v>1</v>
      </c>
      <c r="AA39" s="119">
        <v>0</v>
      </c>
      <c r="AB39" s="119">
        <v>0</v>
      </c>
      <c r="AC39" s="119">
        <v>0</v>
      </c>
      <c r="AD39" s="119">
        <v>0</v>
      </c>
      <c r="AE39" s="119">
        <v>0</v>
      </c>
      <c r="AF39" s="22">
        <f>V39/17</f>
        <v>0.94117647058823528</v>
      </c>
      <c r="AG39" s="6"/>
    </row>
    <row r="40" ht="14.25">
      <c r="A40" s="92"/>
      <c r="B40" s="93"/>
      <c r="C40" s="93"/>
      <c r="D40" s="94">
        <v>44</v>
      </c>
      <c r="E40" s="96">
        <v>30</v>
      </c>
      <c r="F40" s="96">
        <v>30</v>
      </c>
      <c r="G40" s="96">
        <v>58</v>
      </c>
      <c r="H40" s="95">
        <v>12</v>
      </c>
      <c r="I40" s="94">
        <v>38</v>
      </c>
      <c r="J40" s="96">
        <v>40</v>
      </c>
      <c r="K40" s="96">
        <v>58</v>
      </c>
      <c r="L40" s="96">
        <v>35</v>
      </c>
      <c r="M40" s="96">
        <v>29</v>
      </c>
      <c r="N40" s="95">
        <v>61</v>
      </c>
      <c r="O40" s="94">
        <v>43</v>
      </c>
      <c r="P40" s="96">
        <v>73</v>
      </c>
      <c r="Q40" s="96">
        <v>20</v>
      </c>
      <c r="R40" s="96">
        <v>61</v>
      </c>
      <c r="S40" s="96">
        <v>31</v>
      </c>
      <c r="T40" s="95">
        <v>17</v>
      </c>
      <c r="U40" s="21"/>
      <c r="V40" s="21"/>
      <c r="W40" s="21"/>
      <c r="X40" s="120"/>
      <c r="Y40" s="120"/>
      <c r="Z40" s="120"/>
      <c r="AA40" s="120"/>
      <c r="AB40" s="120"/>
      <c r="AC40" s="120"/>
      <c r="AD40" s="120"/>
      <c r="AE40" s="120"/>
      <c r="AF40" s="21"/>
      <c r="AG40" s="6"/>
    </row>
    <row r="41" ht="14.25">
      <c r="A41" s="88">
        <v>45446.382638888892</v>
      </c>
      <c r="B41" s="89" t="s">
        <v>75</v>
      </c>
      <c r="C41" s="89" t="s">
        <v>88</v>
      </c>
      <c r="D41" s="94">
        <v>1</v>
      </c>
      <c r="E41" s="96">
        <v>1</v>
      </c>
      <c r="F41" s="96">
        <v>1</v>
      </c>
      <c r="G41" s="96">
        <v>0</v>
      </c>
      <c r="H41" s="95">
        <v>1</v>
      </c>
      <c r="I41" s="94">
        <v>1</v>
      </c>
      <c r="J41" s="96">
        <v>1</v>
      </c>
      <c r="K41" s="96">
        <v>1</v>
      </c>
      <c r="L41" s="96">
        <v>1</v>
      </c>
      <c r="M41" s="96">
        <v>1</v>
      </c>
      <c r="N41" s="95">
        <v>1</v>
      </c>
      <c r="O41" s="94">
        <v>1</v>
      </c>
      <c r="P41" s="96">
        <v>1</v>
      </c>
      <c r="Q41" s="96">
        <v>1</v>
      </c>
      <c r="R41" s="96">
        <v>1</v>
      </c>
      <c r="S41" s="96">
        <v>1</v>
      </c>
      <c r="T41" s="95">
        <v>1</v>
      </c>
      <c r="U41" s="22">
        <f>SUM(D42:T42)/60</f>
        <v>12.9</v>
      </c>
      <c r="V41" s="22">
        <f>SUM(D41:T41)</f>
        <v>16</v>
      </c>
      <c r="W41" s="22">
        <f>17-V41</f>
        <v>1</v>
      </c>
      <c r="X41" s="120"/>
      <c r="Y41" s="120"/>
      <c r="Z41" s="120"/>
      <c r="AA41" s="120"/>
      <c r="AB41" s="120"/>
      <c r="AC41" s="120"/>
      <c r="AD41" s="120"/>
      <c r="AE41" s="120"/>
      <c r="AF41" s="22">
        <f>V41/17</f>
        <v>0.94117647058823528</v>
      </c>
      <c r="AG41" s="6"/>
    </row>
    <row r="42" ht="14.25">
      <c r="A42" s="92"/>
      <c r="B42" s="93"/>
      <c r="C42" s="93"/>
      <c r="D42" s="94">
        <v>27</v>
      </c>
      <c r="E42" s="96">
        <v>29</v>
      </c>
      <c r="F42" s="96">
        <v>37</v>
      </c>
      <c r="G42" s="96">
        <v>60</v>
      </c>
      <c r="H42" s="95">
        <v>29</v>
      </c>
      <c r="I42" s="94">
        <v>87</v>
      </c>
      <c r="J42" s="96">
        <v>51</v>
      </c>
      <c r="K42" s="96">
        <v>24</v>
      </c>
      <c r="L42" s="96">
        <v>51</v>
      </c>
      <c r="M42" s="96">
        <v>51</v>
      </c>
      <c r="N42" s="95">
        <v>21</v>
      </c>
      <c r="O42" s="94">
        <v>64</v>
      </c>
      <c r="P42" s="96">
        <v>65</v>
      </c>
      <c r="Q42" s="96">
        <v>39</v>
      </c>
      <c r="R42" s="96">
        <v>43</v>
      </c>
      <c r="S42" s="96">
        <v>28</v>
      </c>
      <c r="T42" s="95">
        <v>68</v>
      </c>
      <c r="U42" s="21"/>
      <c r="V42" s="21"/>
      <c r="W42" s="21"/>
      <c r="X42" s="121"/>
      <c r="Y42" s="121"/>
      <c r="Z42" s="121"/>
      <c r="AA42" s="121"/>
      <c r="AB42" s="121"/>
      <c r="AC42" s="121"/>
      <c r="AD42" s="121"/>
      <c r="AE42" s="121"/>
      <c r="AF42" s="21"/>
      <c r="AG42" s="6">
        <f>AVERAGE(AF39:AF42)*30</f>
        <v>28.235294117647058</v>
      </c>
    </row>
    <row r="43" ht="14.25">
      <c r="A43" s="88">
        <v>45447.757638888892</v>
      </c>
      <c r="B43" s="89" t="s">
        <v>76</v>
      </c>
      <c r="C43" s="89" t="s">
        <v>87</v>
      </c>
      <c r="D43" s="94">
        <v>1</v>
      </c>
      <c r="E43" s="96">
        <v>1</v>
      </c>
      <c r="F43" s="96">
        <v>1</v>
      </c>
      <c r="G43" s="96">
        <v>1</v>
      </c>
      <c r="H43" s="95">
        <v>1</v>
      </c>
      <c r="I43" s="94">
        <v>1</v>
      </c>
      <c r="J43" s="96">
        <v>1</v>
      </c>
      <c r="K43" s="96">
        <v>1</v>
      </c>
      <c r="L43" s="96">
        <v>1</v>
      </c>
      <c r="M43" s="96">
        <v>1</v>
      </c>
      <c r="N43" s="95">
        <v>1</v>
      </c>
      <c r="O43" s="94">
        <v>1</v>
      </c>
      <c r="P43" s="96">
        <v>1</v>
      </c>
      <c r="Q43" s="96">
        <v>1</v>
      </c>
      <c r="R43" s="96">
        <v>1</v>
      </c>
      <c r="S43" s="96">
        <v>1</v>
      </c>
      <c r="T43" s="95">
        <v>1</v>
      </c>
      <c r="U43" s="22">
        <f>SUM(D44:T44)/60</f>
        <v>8.1999999999999993</v>
      </c>
      <c r="V43" s="22">
        <f>SUM(D43:T43)</f>
        <v>17</v>
      </c>
      <c r="W43" s="22">
        <f>17-V43</f>
        <v>0</v>
      </c>
      <c r="X43" s="119">
        <v>0</v>
      </c>
      <c r="Y43" s="119">
        <v>3</v>
      </c>
      <c r="Z43" s="119">
        <v>0</v>
      </c>
      <c r="AA43" s="119">
        <v>0</v>
      </c>
      <c r="AB43" s="119">
        <v>0</v>
      </c>
      <c r="AC43" s="119">
        <v>0</v>
      </c>
      <c r="AD43" s="119">
        <v>0</v>
      </c>
      <c r="AE43" s="119">
        <v>0</v>
      </c>
      <c r="AF43" s="22">
        <f>V43/17</f>
        <v>1</v>
      </c>
      <c r="AG43" s="6"/>
    </row>
    <row r="44" ht="14.25">
      <c r="A44" s="92"/>
      <c r="B44" s="93"/>
      <c r="C44" s="93"/>
      <c r="D44" s="94">
        <v>21</v>
      </c>
      <c r="E44" s="96">
        <v>77</v>
      </c>
      <c r="F44" s="96">
        <v>21</v>
      </c>
      <c r="G44" s="96">
        <v>21</v>
      </c>
      <c r="H44" s="95">
        <v>19</v>
      </c>
      <c r="I44" s="94">
        <v>18</v>
      </c>
      <c r="J44" s="96">
        <v>27</v>
      </c>
      <c r="K44" s="96">
        <v>32</v>
      </c>
      <c r="L44" s="96">
        <v>33</v>
      </c>
      <c r="M44" s="96">
        <v>23</v>
      </c>
      <c r="N44" s="95">
        <v>36</v>
      </c>
      <c r="O44" s="94">
        <v>27</v>
      </c>
      <c r="P44" s="96">
        <v>37</v>
      </c>
      <c r="Q44" s="96">
        <v>28</v>
      </c>
      <c r="R44" s="96">
        <v>28</v>
      </c>
      <c r="S44" s="96">
        <v>23</v>
      </c>
      <c r="T44" s="95">
        <v>21</v>
      </c>
      <c r="U44" s="21"/>
      <c r="V44" s="21"/>
      <c r="W44" s="21"/>
      <c r="X44" s="120"/>
      <c r="Y44" s="120"/>
      <c r="Z44" s="120"/>
      <c r="AA44" s="120"/>
      <c r="AB44" s="120"/>
      <c r="AC44" s="120"/>
      <c r="AD44" s="120"/>
      <c r="AE44" s="120"/>
      <c r="AF44" s="21"/>
      <c r="AG44" s="6"/>
    </row>
    <row r="45" ht="14.25">
      <c r="A45" s="88">
        <v>45447.757638888892</v>
      </c>
      <c r="B45" s="89" t="s">
        <v>76</v>
      </c>
      <c r="C45" s="89" t="s">
        <v>88</v>
      </c>
      <c r="D45" s="94">
        <v>1</v>
      </c>
      <c r="E45" s="96">
        <v>1</v>
      </c>
      <c r="F45" s="96">
        <v>1</v>
      </c>
      <c r="G45" s="96">
        <v>0</v>
      </c>
      <c r="H45" s="95">
        <v>1</v>
      </c>
      <c r="I45" s="94">
        <v>1</v>
      </c>
      <c r="J45" s="96">
        <v>1</v>
      </c>
      <c r="K45" s="96">
        <v>0</v>
      </c>
      <c r="L45" s="96">
        <v>1</v>
      </c>
      <c r="M45" s="96">
        <v>1</v>
      </c>
      <c r="N45" s="95">
        <v>1</v>
      </c>
      <c r="O45" s="94">
        <v>1</v>
      </c>
      <c r="P45" s="96">
        <v>1</v>
      </c>
      <c r="Q45" s="96">
        <v>1</v>
      </c>
      <c r="R45" s="96">
        <v>1</v>
      </c>
      <c r="S45" s="96">
        <v>1</v>
      </c>
      <c r="T45" s="95">
        <v>0</v>
      </c>
      <c r="U45" s="22">
        <f>SUM(D46:T46)/60</f>
        <v>9.8333333333333339</v>
      </c>
      <c r="V45" s="22">
        <f>SUM(D45:T45)</f>
        <v>14</v>
      </c>
      <c r="W45" s="22">
        <f>17-V45</f>
        <v>3</v>
      </c>
      <c r="X45" s="120"/>
      <c r="Y45" s="120"/>
      <c r="Z45" s="120"/>
      <c r="AA45" s="120"/>
      <c r="AB45" s="120"/>
      <c r="AC45" s="120"/>
      <c r="AD45" s="120"/>
      <c r="AE45" s="120"/>
      <c r="AF45" s="22">
        <f>V45/17</f>
        <v>0.82352941176470584</v>
      </c>
      <c r="AG45" s="6"/>
    </row>
    <row r="46" ht="14.25">
      <c r="A46" s="92"/>
      <c r="B46" s="93"/>
      <c r="C46" s="93"/>
      <c r="D46" s="94">
        <v>32</v>
      </c>
      <c r="E46" s="96">
        <v>22</v>
      </c>
      <c r="F46" s="96">
        <v>15</v>
      </c>
      <c r="G46" s="96">
        <v>59</v>
      </c>
      <c r="H46" s="95">
        <v>37</v>
      </c>
      <c r="I46" s="94">
        <v>29</v>
      </c>
      <c r="J46" s="96">
        <v>29</v>
      </c>
      <c r="K46" s="96">
        <v>20</v>
      </c>
      <c r="L46" s="96">
        <v>26</v>
      </c>
      <c r="M46" s="96">
        <v>38</v>
      </c>
      <c r="N46" s="95">
        <v>31</v>
      </c>
      <c r="O46" s="94">
        <v>20</v>
      </c>
      <c r="P46" s="96">
        <v>25</v>
      </c>
      <c r="Q46" s="96">
        <v>40</v>
      </c>
      <c r="R46" s="96">
        <v>74</v>
      </c>
      <c r="S46" s="96">
        <v>63</v>
      </c>
      <c r="T46" s="95">
        <v>30</v>
      </c>
      <c r="U46" s="21"/>
      <c r="V46" s="21"/>
      <c r="W46" s="21"/>
      <c r="X46" s="121"/>
      <c r="Y46" s="121"/>
      <c r="Z46" s="121"/>
      <c r="AA46" s="121"/>
      <c r="AB46" s="121"/>
      <c r="AC46" s="121"/>
      <c r="AD46" s="121"/>
      <c r="AE46" s="121"/>
      <c r="AF46" s="21"/>
      <c r="AG46" s="6">
        <f>AVERAGE(AF43:AF46)*30</f>
        <v>27.352941176470587</v>
      </c>
    </row>
    <row r="47" ht="14.25">
      <c r="A47" s="88">
        <v>45450.757638888892</v>
      </c>
      <c r="B47" s="89" t="s">
        <v>77</v>
      </c>
      <c r="C47" s="89" t="s">
        <v>87</v>
      </c>
      <c r="D47" s="94">
        <v>0</v>
      </c>
      <c r="E47" s="96">
        <v>1</v>
      </c>
      <c r="F47" s="96">
        <v>1</v>
      </c>
      <c r="G47" s="96">
        <v>1</v>
      </c>
      <c r="H47" s="95">
        <v>0</v>
      </c>
      <c r="I47" s="94">
        <v>1</v>
      </c>
      <c r="J47" s="96">
        <v>1</v>
      </c>
      <c r="K47" s="96">
        <v>1</v>
      </c>
      <c r="L47" s="96">
        <v>1</v>
      </c>
      <c r="M47" s="96">
        <v>1</v>
      </c>
      <c r="N47" s="95">
        <v>0</v>
      </c>
      <c r="O47" s="94">
        <v>1</v>
      </c>
      <c r="P47" s="96">
        <v>1</v>
      </c>
      <c r="Q47" s="96">
        <v>0</v>
      </c>
      <c r="R47" s="96">
        <v>1</v>
      </c>
      <c r="S47" s="96">
        <v>0</v>
      </c>
      <c r="T47" s="95">
        <v>1</v>
      </c>
      <c r="U47" s="22">
        <f>SUM(D48:T48)/60</f>
        <v>10.800000000000001</v>
      </c>
      <c r="V47" s="22">
        <f>SUM(D47:T47)</f>
        <v>12</v>
      </c>
      <c r="W47" s="22">
        <f>17-V47</f>
        <v>5</v>
      </c>
      <c r="X47" s="119">
        <v>0</v>
      </c>
      <c r="Y47" s="119">
        <v>7</v>
      </c>
      <c r="Z47" s="119">
        <v>1</v>
      </c>
      <c r="AA47" s="119">
        <v>0</v>
      </c>
      <c r="AB47" s="119">
        <v>1</v>
      </c>
      <c r="AC47" s="119">
        <v>0</v>
      </c>
      <c r="AD47" s="119">
        <v>1</v>
      </c>
      <c r="AE47" s="119">
        <v>0</v>
      </c>
      <c r="AF47" s="22">
        <f>V47/17</f>
        <v>0.70588235294117652</v>
      </c>
      <c r="AG47" s="6"/>
    </row>
    <row r="48" ht="14.25">
      <c r="A48" s="92"/>
      <c r="B48" s="93"/>
      <c r="C48" s="93"/>
      <c r="D48" s="94">
        <v>96</v>
      </c>
      <c r="E48" s="96">
        <v>27</v>
      </c>
      <c r="F48" s="96">
        <v>31</v>
      </c>
      <c r="G48" s="96">
        <v>93</v>
      </c>
      <c r="H48" s="95">
        <v>62</v>
      </c>
      <c r="I48" s="94">
        <v>32</v>
      </c>
      <c r="J48" s="96">
        <v>25</v>
      </c>
      <c r="K48" s="96">
        <v>12</v>
      </c>
      <c r="L48" s="96">
        <v>33</v>
      </c>
      <c r="M48" s="96">
        <v>16</v>
      </c>
      <c r="N48" s="95">
        <v>19</v>
      </c>
      <c r="O48" s="94">
        <v>36</v>
      </c>
      <c r="P48" s="96">
        <v>29</v>
      </c>
      <c r="Q48" s="96">
        <v>70</v>
      </c>
      <c r="R48" s="96">
        <v>11</v>
      </c>
      <c r="S48" s="96">
        <v>16</v>
      </c>
      <c r="T48" s="95">
        <v>40</v>
      </c>
      <c r="U48" s="21"/>
      <c r="V48" s="21"/>
      <c r="W48" s="21"/>
      <c r="X48" s="120"/>
      <c r="Y48" s="120"/>
      <c r="Z48" s="120"/>
      <c r="AA48" s="120"/>
      <c r="AB48" s="120"/>
      <c r="AC48" s="120"/>
      <c r="AD48" s="120"/>
      <c r="AE48" s="120"/>
      <c r="AF48" s="21"/>
      <c r="AG48" s="6"/>
    </row>
    <row r="49" ht="14.25">
      <c r="A49" s="88">
        <v>45450.757638888892</v>
      </c>
      <c r="B49" s="89" t="s">
        <v>77</v>
      </c>
      <c r="C49" s="89" t="s">
        <v>88</v>
      </c>
      <c r="D49" s="94">
        <v>1</v>
      </c>
      <c r="E49" s="96">
        <v>1</v>
      </c>
      <c r="F49" s="96">
        <v>0</v>
      </c>
      <c r="G49" s="96">
        <v>1</v>
      </c>
      <c r="H49" s="95">
        <v>1</v>
      </c>
      <c r="I49" s="94">
        <v>1</v>
      </c>
      <c r="J49" s="96">
        <v>0</v>
      </c>
      <c r="K49" s="96">
        <v>0</v>
      </c>
      <c r="L49" s="96">
        <v>1</v>
      </c>
      <c r="M49" s="96">
        <v>1</v>
      </c>
      <c r="N49" s="95">
        <v>0</v>
      </c>
      <c r="O49" s="94">
        <v>1</v>
      </c>
      <c r="P49" s="96">
        <v>1</v>
      </c>
      <c r="Q49" s="96">
        <v>0</v>
      </c>
      <c r="R49" s="96">
        <v>1</v>
      </c>
      <c r="S49" s="96">
        <v>1</v>
      </c>
      <c r="T49" s="95">
        <v>1</v>
      </c>
      <c r="U49" s="22">
        <f>SUM(D50:T50)/60</f>
        <v>14.233333333333333</v>
      </c>
      <c r="V49" s="22">
        <f>SUM(D49:T49)</f>
        <v>12</v>
      </c>
      <c r="W49" s="22">
        <f>17-V49</f>
        <v>5</v>
      </c>
      <c r="X49" s="120"/>
      <c r="Y49" s="120"/>
      <c r="Z49" s="120"/>
      <c r="AA49" s="120"/>
      <c r="AB49" s="120"/>
      <c r="AC49" s="120"/>
      <c r="AD49" s="120"/>
      <c r="AE49" s="120"/>
      <c r="AF49" s="22">
        <f>V49/17</f>
        <v>0.70588235294117652</v>
      </c>
      <c r="AG49" s="6"/>
    </row>
    <row r="50" ht="14.25">
      <c r="A50" s="92"/>
      <c r="B50" s="93"/>
      <c r="C50" s="93"/>
      <c r="D50" s="94">
        <v>19</v>
      </c>
      <c r="E50" s="96">
        <v>64</v>
      </c>
      <c r="F50" s="96">
        <v>106</v>
      </c>
      <c r="G50" s="96">
        <v>38</v>
      </c>
      <c r="H50" s="95">
        <v>26</v>
      </c>
      <c r="I50" s="94">
        <v>41</v>
      </c>
      <c r="J50" s="96">
        <v>95</v>
      </c>
      <c r="K50" s="96">
        <v>67</v>
      </c>
      <c r="L50" s="96">
        <v>72</v>
      </c>
      <c r="M50" s="96">
        <v>27</v>
      </c>
      <c r="N50" s="95">
        <v>60</v>
      </c>
      <c r="O50" s="94">
        <v>24</v>
      </c>
      <c r="P50" s="96">
        <v>21</v>
      </c>
      <c r="Q50" s="96">
        <v>83</v>
      </c>
      <c r="R50" s="96">
        <v>67</v>
      </c>
      <c r="S50" s="96">
        <v>20</v>
      </c>
      <c r="T50" s="95">
        <v>24</v>
      </c>
      <c r="U50" s="21"/>
      <c r="V50" s="21"/>
      <c r="W50" s="21"/>
      <c r="X50" s="121"/>
      <c r="Y50" s="121"/>
      <c r="Z50" s="121"/>
      <c r="AA50" s="121"/>
      <c r="AB50" s="121"/>
      <c r="AC50" s="121"/>
      <c r="AD50" s="121"/>
      <c r="AE50" s="121"/>
      <c r="AF50" s="21"/>
      <c r="AG50" s="6">
        <f>AVERAGE(AF47:AF50)*30</f>
        <v>21.176470588235297</v>
      </c>
    </row>
    <row r="51" ht="14.25">
      <c r="A51" s="88">
        <v>45455.757638888892</v>
      </c>
      <c r="B51" s="89" t="s">
        <v>78</v>
      </c>
      <c r="C51" s="89" t="s">
        <v>87</v>
      </c>
      <c r="D51" s="94">
        <v>1</v>
      </c>
      <c r="E51" s="96">
        <v>1</v>
      </c>
      <c r="F51" s="96">
        <v>0</v>
      </c>
      <c r="G51" s="96">
        <v>1</v>
      </c>
      <c r="H51" s="95">
        <v>0</v>
      </c>
      <c r="I51" s="94">
        <v>1</v>
      </c>
      <c r="J51" s="96">
        <v>1</v>
      </c>
      <c r="K51" s="96">
        <v>1</v>
      </c>
      <c r="L51" s="96">
        <v>0</v>
      </c>
      <c r="M51" s="96">
        <v>1</v>
      </c>
      <c r="N51" s="95">
        <v>1</v>
      </c>
      <c r="O51" s="94">
        <v>1</v>
      </c>
      <c r="P51" s="96">
        <v>1</v>
      </c>
      <c r="Q51" s="96">
        <v>1</v>
      </c>
      <c r="R51" s="96">
        <v>0</v>
      </c>
      <c r="S51" s="96">
        <v>1</v>
      </c>
      <c r="T51" s="95">
        <v>1</v>
      </c>
      <c r="U51" s="22">
        <f>SUM(D52:T52)/60</f>
        <v>12.75</v>
      </c>
      <c r="V51" s="22">
        <f>SUM(D51:T51)</f>
        <v>13</v>
      </c>
      <c r="W51" s="22">
        <f>17-V51</f>
        <v>4</v>
      </c>
      <c r="X51" s="119">
        <v>0</v>
      </c>
      <c r="Y51" s="119">
        <v>7</v>
      </c>
      <c r="Z51" s="119">
        <v>1</v>
      </c>
      <c r="AA51" s="119">
        <v>0</v>
      </c>
      <c r="AB51" s="119">
        <v>1</v>
      </c>
      <c r="AC51" s="119">
        <v>0</v>
      </c>
      <c r="AD51" s="119">
        <v>0</v>
      </c>
      <c r="AE51" s="119">
        <v>0</v>
      </c>
      <c r="AF51" s="22">
        <f>V51/17</f>
        <v>0.76470588235294112</v>
      </c>
      <c r="AG51" s="6"/>
    </row>
    <row r="52" ht="14.25">
      <c r="A52" s="92"/>
      <c r="B52" s="93"/>
      <c r="C52" s="93"/>
      <c r="D52" s="94">
        <v>50</v>
      </c>
      <c r="E52" s="96">
        <v>19</v>
      </c>
      <c r="F52" s="96">
        <v>86</v>
      </c>
      <c r="G52" s="96">
        <v>26</v>
      </c>
      <c r="H52" s="95">
        <v>59</v>
      </c>
      <c r="I52" s="94">
        <v>18</v>
      </c>
      <c r="J52" s="96">
        <v>20</v>
      </c>
      <c r="K52" s="96">
        <v>28</v>
      </c>
      <c r="L52" s="96">
        <v>95</v>
      </c>
      <c r="M52" s="96">
        <v>33</v>
      </c>
      <c r="N52" s="95">
        <v>25</v>
      </c>
      <c r="O52" s="94">
        <v>26</v>
      </c>
      <c r="P52" s="96">
        <v>29</v>
      </c>
      <c r="Q52" s="96">
        <v>47</v>
      </c>
      <c r="R52" s="96">
        <v>61</v>
      </c>
      <c r="S52" s="96">
        <v>122</v>
      </c>
      <c r="T52" s="95">
        <v>21</v>
      </c>
      <c r="U52" s="21"/>
      <c r="V52" s="21"/>
      <c r="W52" s="21"/>
      <c r="X52" s="120"/>
      <c r="Y52" s="120"/>
      <c r="Z52" s="120"/>
      <c r="AA52" s="120"/>
      <c r="AB52" s="120"/>
      <c r="AC52" s="120"/>
      <c r="AD52" s="120"/>
      <c r="AE52" s="120"/>
      <c r="AF52" s="21"/>
      <c r="AG52" s="6"/>
    </row>
    <row r="53" ht="14.25">
      <c r="A53" s="88">
        <v>45455.757638888892</v>
      </c>
      <c r="B53" s="89" t="s">
        <v>78</v>
      </c>
      <c r="C53" s="89" t="s">
        <v>88</v>
      </c>
      <c r="D53" s="94">
        <v>0</v>
      </c>
      <c r="E53" s="96">
        <v>1</v>
      </c>
      <c r="F53" s="96">
        <v>1</v>
      </c>
      <c r="G53" s="96">
        <v>1</v>
      </c>
      <c r="H53" s="95">
        <v>1</v>
      </c>
      <c r="I53" s="94">
        <v>1</v>
      </c>
      <c r="J53" s="96">
        <v>1</v>
      </c>
      <c r="K53" s="96">
        <v>0</v>
      </c>
      <c r="L53" s="96">
        <v>0</v>
      </c>
      <c r="M53" s="96">
        <v>1</v>
      </c>
      <c r="N53" s="95">
        <v>1</v>
      </c>
      <c r="O53" s="94">
        <v>1</v>
      </c>
      <c r="P53" s="96">
        <v>1</v>
      </c>
      <c r="Q53" s="96">
        <v>1</v>
      </c>
      <c r="R53" s="96">
        <v>0</v>
      </c>
      <c r="S53" s="96">
        <v>0</v>
      </c>
      <c r="T53" s="95">
        <v>1</v>
      </c>
      <c r="U53" s="22">
        <f>SUM(D54:T54)/60</f>
        <v>11.166666666666666</v>
      </c>
      <c r="V53" s="22">
        <f>SUM(D53:T53)</f>
        <v>12</v>
      </c>
      <c r="W53" s="22">
        <f>17-V53</f>
        <v>5</v>
      </c>
      <c r="X53" s="120"/>
      <c r="Y53" s="120"/>
      <c r="Z53" s="120"/>
      <c r="AA53" s="120"/>
      <c r="AB53" s="120"/>
      <c r="AC53" s="120"/>
      <c r="AD53" s="120"/>
      <c r="AE53" s="120"/>
      <c r="AF53" s="22">
        <f>V53/17</f>
        <v>0.70588235294117652</v>
      </c>
      <c r="AG53" s="6"/>
    </row>
    <row r="54" ht="14.25">
      <c r="A54" s="92"/>
      <c r="B54" s="93"/>
      <c r="C54" s="93"/>
      <c r="D54" s="94">
        <v>48</v>
      </c>
      <c r="E54" s="96">
        <v>23</v>
      </c>
      <c r="F54" s="96">
        <v>13</v>
      </c>
      <c r="G54" s="96">
        <v>23</v>
      </c>
      <c r="H54" s="95">
        <v>38</v>
      </c>
      <c r="I54" s="94">
        <v>71</v>
      </c>
      <c r="J54" s="96">
        <v>32</v>
      </c>
      <c r="K54" s="96">
        <v>20</v>
      </c>
      <c r="L54" s="96">
        <v>98</v>
      </c>
      <c r="M54" s="96">
        <v>31</v>
      </c>
      <c r="N54" s="95">
        <v>66</v>
      </c>
      <c r="O54" s="94">
        <v>47</v>
      </c>
      <c r="P54" s="96">
        <v>25</v>
      </c>
      <c r="Q54" s="96">
        <v>18</v>
      </c>
      <c r="R54" s="96">
        <v>36</v>
      </c>
      <c r="S54" s="96">
        <v>30</v>
      </c>
      <c r="T54" s="95">
        <v>51</v>
      </c>
      <c r="U54" s="21"/>
      <c r="V54" s="21"/>
      <c r="W54" s="21"/>
      <c r="X54" s="121"/>
      <c r="Y54" s="121"/>
      <c r="Z54" s="121"/>
      <c r="AA54" s="121"/>
      <c r="AB54" s="121"/>
      <c r="AC54" s="121"/>
      <c r="AD54" s="121"/>
      <c r="AE54" s="121"/>
      <c r="AF54" s="21"/>
      <c r="AG54" s="6">
        <f>AVERAGE(AF51:AF54)*30</f>
        <v>22.058823529411768</v>
      </c>
    </row>
    <row r="55" ht="14.25">
      <c r="A55" s="88">
        <v>45456.757638888892</v>
      </c>
      <c r="B55" s="89" t="s">
        <v>79</v>
      </c>
      <c r="C55" s="89" t="s">
        <v>87</v>
      </c>
      <c r="D55" s="94">
        <v>1</v>
      </c>
      <c r="E55" s="96">
        <v>0</v>
      </c>
      <c r="F55" s="96">
        <v>1</v>
      </c>
      <c r="G55" s="96">
        <v>1</v>
      </c>
      <c r="H55" s="95">
        <v>1</v>
      </c>
      <c r="I55" s="94">
        <v>1</v>
      </c>
      <c r="J55" s="96">
        <v>0</v>
      </c>
      <c r="K55" s="96">
        <v>1</v>
      </c>
      <c r="L55" s="96">
        <v>1</v>
      </c>
      <c r="M55" s="96">
        <v>1</v>
      </c>
      <c r="N55" s="95">
        <v>1</v>
      </c>
      <c r="O55" s="94">
        <v>1</v>
      </c>
      <c r="P55" s="96">
        <v>1</v>
      </c>
      <c r="Q55" s="96">
        <v>0</v>
      </c>
      <c r="R55" s="96">
        <v>1</v>
      </c>
      <c r="S55" s="96">
        <v>1</v>
      </c>
      <c r="T55" s="95">
        <v>1</v>
      </c>
      <c r="U55" s="22">
        <f>SUM(D56:T56)/60</f>
        <v>13.566666666666666</v>
      </c>
      <c r="V55" s="22">
        <f>SUM(D55:T55)</f>
        <v>14</v>
      </c>
      <c r="W55" s="22">
        <f>17-V55</f>
        <v>3</v>
      </c>
      <c r="X55" s="119">
        <v>0</v>
      </c>
      <c r="Y55" s="119">
        <v>6</v>
      </c>
      <c r="Z55" s="119">
        <v>1</v>
      </c>
      <c r="AA55" s="119">
        <v>0</v>
      </c>
      <c r="AB55" s="119">
        <v>1</v>
      </c>
      <c r="AC55" s="119">
        <v>0</v>
      </c>
      <c r="AD55" s="119">
        <v>0</v>
      </c>
      <c r="AE55" s="119">
        <v>0</v>
      </c>
      <c r="AF55" s="22">
        <f>V55/17</f>
        <v>0.82352941176470584</v>
      </c>
      <c r="AG55" s="6"/>
    </row>
    <row r="56" ht="14.25">
      <c r="A56" s="92"/>
      <c r="B56" s="93"/>
      <c r="C56" s="93"/>
      <c r="D56" s="94">
        <v>37</v>
      </c>
      <c r="E56" s="96">
        <v>38</v>
      </c>
      <c r="F56" s="96">
        <v>24</v>
      </c>
      <c r="G56" s="96">
        <v>17</v>
      </c>
      <c r="H56" s="95">
        <v>19</v>
      </c>
      <c r="I56" s="94">
        <v>48</v>
      </c>
      <c r="J56" s="96">
        <v>39</v>
      </c>
      <c r="K56" s="96">
        <v>52</v>
      </c>
      <c r="L56" s="96">
        <v>40</v>
      </c>
      <c r="M56" s="96">
        <v>203</v>
      </c>
      <c r="N56" s="95">
        <v>30</v>
      </c>
      <c r="O56" s="94">
        <v>73</v>
      </c>
      <c r="P56" s="96">
        <v>57</v>
      </c>
      <c r="Q56" s="96">
        <v>35</v>
      </c>
      <c r="R56" s="96">
        <v>26</v>
      </c>
      <c r="S56" s="96">
        <v>52</v>
      </c>
      <c r="T56" s="95">
        <v>24</v>
      </c>
      <c r="U56" s="21"/>
      <c r="V56" s="21"/>
      <c r="W56" s="21"/>
      <c r="X56" s="120"/>
      <c r="Y56" s="120"/>
      <c r="Z56" s="120"/>
      <c r="AA56" s="120"/>
      <c r="AB56" s="120"/>
      <c r="AC56" s="120"/>
      <c r="AD56" s="120"/>
      <c r="AE56" s="120"/>
      <c r="AF56" s="21"/>
      <c r="AG56" s="6"/>
    </row>
    <row r="57" ht="14.25">
      <c r="A57" s="88">
        <v>45456.757638888892</v>
      </c>
      <c r="B57" s="89" t="s">
        <v>79</v>
      </c>
      <c r="C57" s="89" t="s">
        <v>88</v>
      </c>
      <c r="D57" s="94">
        <v>1</v>
      </c>
      <c r="E57" s="96">
        <v>1</v>
      </c>
      <c r="F57" s="96">
        <v>1</v>
      </c>
      <c r="G57" s="96">
        <v>1</v>
      </c>
      <c r="H57" s="95">
        <v>0</v>
      </c>
      <c r="I57" s="94">
        <v>1</v>
      </c>
      <c r="J57" s="96">
        <v>1</v>
      </c>
      <c r="K57" s="96">
        <v>0</v>
      </c>
      <c r="L57" s="96">
        <v>1</v>
      </c>
      <c r="M57" s="96">
        <v>1</v>
      </c>
      <c r="N57" s="95">
        <v>1</v>
      </c>
      <c r="O57" s="94">
        <v>0</v>
      </c>
      <c r="P57" s="96">
        <v>1</v>
      </c>
      <c r="Q57" s="96">
        <v>0</v>
      </c>
      <c r="R57" s="96">
        <v>1</v>
      </c>
      <c r="S57" s="96">
        <v>0</v>
      </c>
      <c r="T57" s="95">
        <v>1</v>
      </c>
      <c r="U57" s="22">
        <f>SUM(D58:T58)/60</f>
        <v>10.316666666666666</v>
      </c>
      <c r="V57" s="22">
        <f>SUM(D57:T57)</f>
        <v>12</v>
      </c>
      <c r="W57" s="22">
        <f>17-V57</f>
        <v>5</v>
      </c>
      <c r="X57" s="120"/>
      <c r="Y57" s="120"/>
      <c r="Z57" s="120"/>
      <c r="AA57" s="120"/>
      <c r="AB57" s="120"/>
      <c r="AC57" s="120"/>
      <c r="AD57" s="120"/>
      <c r="AE57" s="120"/>
      <c r="AF57" s="22">
        <f>V57/17</f>
        <v>0.70588235294117652</v>
      </c>
      <c r="AG57" s="6"/>
    </row>
    <row r="58" ht="14.25">
      <c r="A58" s="92"/>
      <c r="B58" s="93"/>
      <c r="C58" s="93"/>
      <c r="D58" s="94">
        <v>29</v>
      </c>
      <c r="E58" s="96">
        <v>25</v>
      </c>
      <c r="F58" s="96">
        <v>14</v>
      </c>
      <c r="G58" s="96">
        <v>21</v>
      </c>
      <c r="H58" s="95">
        <v>84</v>
      </c>
      <c r="I58" s="94">
        <v>31</v>
      </c>
      <c r="J58" s="96">
        <v>36</v>
      </c>
      <c r="K58" s="96">
        <v>74</v>
      </c>
      <c r="L58" s="96">
        <v>23</v>
      </c>
      <c r="M58" s="96">
        <v>64</v>
      </c>
      <c r="N58" s="95">
        <v>13</v>
      </c>
      <c r="O58" s="94">
        <v>28</v>
      </c>
      <c r="P58" s="96">
        <v>15</v>
      </c>
      <c r="Q58" s="96">
        <v>45</v>
      </c>
      <c r="R58" s="96">
        <v>27</v>
      </c>
      <c r="S58" s="96">
        <v>59</v>
      </c>
      <c r="T58" s="95">
        <v>31</v>
      </c>
      <c r="U58" s="21"/>
      <c r="V58" s="21"/>
      <c r="W58" s="21"/>
      <c r="X58" s="121"/>
      <c r="Y58" s="121"/>
      <c r="Z58" s="121"/>
      <c r="AA58" s="121"/>
      <c r="AB58" s="121"/>
      <c r="AC58" s="121"/>
      <c r="AD58" s="121"/>
      <c r="AE58" s="121"/>
      <c r="AF58" s="21"/>
      <c r="AG58" s="6">
        <f>AVERAGE(AF55:AF58)*30</f>
        <v>22.941176470588232</v>
      </c>
    </row>
    <row r="59" ht="14.25">
      <c r="A59" s="88">
        <v>45460.757638888892</v>
      </c>
      <c r="B59" s="89" t="s">
        <v>80</v>
      </c>
      <c r="C59" s="89" t="s">
        <v>87</v>
      </c>
      <c r="D59" s="94">
        <v>1</v>
      </c>
      <c r="E59" s="96">
        <v>1</v>
      </c>
      <c r="F59" s="96">
        <v>0</v>
      </c>
      <c r="G59" s="96">
        <v>1</v>
      </c>
      <c r="H59" s="95">
        <v>1</v>
      </c>
      <c r="I59" s="94">
        <v>1</v>
      </c>
      <c r="J59" s="96">
        <v>1</v>
      </c>
      <c r="K59" s="96">
        <v>1</v>
      </c>
      <c r="L59" s="96">
        <v>1</v>
      </c>
      <c r="M59" s="96">
        <v>0</v>
      </c>
      <c r="N59" s="95">
        <v>1</v>
      </c>
      <c r="O59" s="94">
        <v>1</v>
      </c>
      <c r="P59" s="96">
        <v>1</v>
      </c>
      <c r="Q59" s="96">
        <v>1</v>
      </c>
      <c r="R59" s="96">
        <v>1</v>
      </c>
      <c r="S59" s="96">
        <v>0</v>
      </c>
      <c r="T59" s="95">
        <v>1</v>
      </c>
      <c r="U59" s="22">
        <f>SUM(D60:T60)/60</f>
        <v>9.5666666666666664</v>
      </c>
      <c r="V59" s="22">
        <f>SUM(D59:T59)</f>
        <v>14</v>
      </c>
      <c r="W59" s="22">
        <f>17-V59</f>
        <v>3</v>
      </c>
      <c r="X59" s="119">
        <v>0</v>
      </c>
      <c r="Y59" s="119">
        <v>4</v>
      </c>
      <c r="Z59" s="119">
        <v>1</v>
      </c>
      <c r="AA59" s="119">
        <v>0</v>
      </c>
      <c r="AB59" s="119">
        <v>1</v>
      </c>
      <c r="AC59" s="119">
        <v>0</v>
      </c>
      <c r="AD59" s="119">
        <v>1</v>
      </c>
      <c r="AE59" s="119">
        <v>1</v>
      </c>
      <c r="AF59" s="22">
        <f>V59/17</f>
        <v>0.82352941176470584</v>
      </c>
      <c r="AG59" s="6"/>
    </row>
    <row r="60" ht="14.25">
      <c r="A60" s="92"/>
      <c r="B60" s="93"/>
      <c r="C60" s="93"/>
      <c r="D60" s="94">
        <v>58</v>
      </c>
      <c r="E60" s="96">
        <v>33</v>
      </c>
      <c r="F60" s="96">
        <v>55</v>
      </c>
      <c r="G60" s="96">
        <v>24</v>
      </c>
      <c r="H60" s="95">
        <v>22</v>
      </c>
      <c r="I60" s="94">
        <v>39</v>
      </c>
      <c r="J60" s="96">
        <v>29</v>
      </c>
      <c r="K60" s="96">
        <v>15</v>
      </c>
      <c r="L60" s="96">
        <v>22</v>
      </c>
      <c r="M60" s="96">
        <v>39</v>
      </c>
      <c r="N60" s="95">
        <v>29</v>
      </c>
      <c r="O60" s="94">
        <v>30</v>
      </c>
      <c r="P60" s="96">
        <v>59</v>
      </c>
      <c r="Q60" s="96">
        <v>34</v>
      </c>
      <c r="R60" s="96">
        <v>18</v>
      </c>
      <c r="S60" s="96">
        <v>52</v>
      </c>
      <c r="T60" s="95">
        <v>16</v>
      </c>
      <c r="U60" s="21"/>
      <c r="V60" s="21"/>
      <c r="W60" s="21"/>
      <c r="X60" s="120"/>
      <c r="Y60" s="120"/>
      <c r="Z60" s="120"/>
      <c r="AA60" s="120"/>
      <c r="AB60" s="120"/>
      <c r="AC60" s="120"/>
      <c r="AD60" s="120"/>
      <c r="AE60" s="120"/>
      <c r="AF60" s="21"/>
      <c r="AG60" s="6"/>
    </row>
    <row r="61" ht="14.25">
      <c r="A61" s="88">
        <v>45460.757638888892</v>
      </c>
      <c r="B61" s="89" t="s">
        <v>80</v>
      </c>
      <c r="C61" s="89" t="s">
        <v>88</v>
      </c>
      <c r="D61" s="94">
        <v>0</v>
      </c>
      <c r="E61" s="96">
        <v>1</v>
      </c>
      <c r="F61" s="96">
        <v>0</v>
      </c>
      <c r="G61" s="96">
        <v>0</v>
      </c>
      <c r="H61" s="95">
        <v>1</v>
      </c>
      <c r="I61" s="94">
        <v>1</v>
      </c>
      <c r="J61" s="96">
        <v>1</v>
      </c>
      <c r="K61" s="96">
        <v>1</v>
      </c>
      <c r="L61" s="96">
        <v>1</v>
      </c>
      <c r="M61" s="96">
        <v>0</v>
      </c>
      <c r="N61" s="95">
        <v>0</v>
      </c>
      <c r="O61" s="94">
        <v>1</v>
      </c>
      <c r="P61" s="96">
        <v>1</v>
      </c>
      <c r="Q61" s="96">
        <v>1</v>
      </c>
      <c r="R61" s="96">
        <v>1</v>
      </c>
      <c r="S61" s="96">
        <v>1</v>
      </c>
      <c r="T61" s="95">
        <v>1</v>
      </c>
      <c r="U61" s="22">
        <f>SUM(D62:T62)/60</f>
        <v>11.133333333333333</v>
      </c>
      <c r="V61" s="22">
        <f>SUM(D61:T61)</f>
        <v>12</v>
      </c>
      <c r="W61" s="22">
        <f>17-V61</f>
        <v>5</v>
      </c>
      <c r="X61" s="120"/>
      <c r="Y61" s="120"/>
      <c r="Z61" s="120"/>
      <c r="AA61" s="120"/>
      <c r="AB61" s="120"/>
      <c r="AC61" s="120"/>
      <c r="AD61" s="120"/>
      <c r="AE61" s="120"/>
      <c r="AF61" s="22">
        <f>V61/17</f>
        <v>0.70588235294117652</v>
      </c>
      <c r="AG61" s="6"/>
    </row>
    <row r="62" ht="14.25">
      <c r="A62" s="92"/>
      <c r="B62" s="93"/>
      <c r="C62" s="93"/>
      <c r="D62" s="94">
        <v>46</v>
      </c>
      <c r="E62" s="96">
        <v>22</v>
      </c>
      <c r="F62" s="96">
        <v>38</v>
      </c>
      <c r="G62" s="96">
        <v>55</v>
      </c>
      <c r="H62" s="95">
        <v>34</v>
      </c>
      <c r="I62" s="94">
        <v>28</v>
      </c>
      <c r="J62" s="96">
        <v>40</v>
      </c>
      <c r="K62" s="96">
        <v>64</v>
      </c>
      <c r="L62" s="96">
        <v>28</v>
      </c>
      <c r="M62" s="96">
        <v>71</v>
      </c>
      <c r="N62" s="95">
        <v>47</v>
      </c>
      <c r="O62" s="94">
        <v>60</v>
      </c>
      <c r="P62" s="96">
        <v>18</v>
      </c>
      <c r="Q62" s="96">
        <v>49</v>
      </c>
      <c r="R62" s="96">
        <v>32</v>
      </c>
      <c r="S62" s="96">
        <v>16</v>
      </c>
      <c r="T62" s="95">
        <v>20</v>
      </c>
      <c r="U62" s="21"/>
      <c r="V62" s="21"/>
      <c r="W62" s="21"/>
      <c r="X62" s="121"/>
      <c r="Y62" s="121"/>
      <c r="Z62" s="121"/>
      <c r="AA62" s="121"/>
      <c r="AB62" s="121"/>
      <c r="AC62" s="121"/>
      <c r="AD62" s="121"/>
      <c r="AE62" s="121"/>
      <c r="AF62" s="21"/>
      <c r="AG62" s="6">
        <f>AVERAGE(AF59:AF62)*30</f>
        <v>22.941176470588232</v>
      </c>
    </row>
    <row r="63" ht="14.25">
      <c r="A63" s="88">
        <v>45462.382638888892</v>
      </c>
      <c r="B63" s="89" t="s">
        <v>81</v>
      </c>
      <c r="C63" s="89" t="s">
        <v>87</v>
      </c>
      <c r="D63" s="94">
        <v>0</v>
      </c>
      <c r="E63" s="96">
        <v>1</v>
      </c>
      <c r="F63" s="96">
        <v>1</v>
      </c>
      <c r="G63" s="96">
        <v>1</v>
      </c>
      <c r="H63" s="95">
        <v>1</v>
      </c>
      <c r="I63" s="94">
        <v>0</v>
      </c>
      <c r="J63" s="96">
        <v>1</v>
      </c>
      <c r="K63" s="96">
        <v>0</v>
      </c>
      <c r="L63" s="96">
        <v>1</v>
      </c>
      <c r="M63" s="96">
        <v>1</v>
      </c>
      <c r="N63" s="95">
        <v>1</v>
      </c>
      <c r="O63" s="94">
        <v>1</v>
      </c>
      <c r="P63" s="96">
        <v>1</v>
      </c>
      <c r="Q63" s="96">
        <v>0</v>
      </c>
      <c r="R63" s="96">
        <v>1</v>
      </c>
      <c r="S63" s="96">
        <v>1</v>
      </c>
      <c r="T63" s="95">
        <v>0</v>
      </c>
      <c r="U63" s="22">
        <f>SUM(D64:T64)/60</f>
        <v>11.1</v>
      </c>
      <c r="V63" s="22">
        <f>SUM(D63:T63)</f>
        <v>12</v>
      </c>
      <c r="W63" s="22">
        <f>17-V63</f>
        <v>5</v>
      </c>
      <c r="X63" s="119">
        <v>0</v>
      </c>
      <c r="Y63" s="119">
        <v>4</v>
      </c>
      <c r="Z63" s="119">
        <v>2</v>
      </c>
      <c r="AA63" s="119">
        <v>1</v>
      </c>
      <c r="AB63" s="119">
        <v>0</v>
      </c>
      <c r="AC63" s="119">
        <v>0</v>
      </c>
      <c r="AD63" s="119">
        <v>0</v>
      </c>
      <c r="AE63" s="119">
        <v>0</v>
      </c>
      <c r="AF63" s="22">
        <f>V63/17</f>
        <v>0.70588235294117652</v>
      </c>
      <c r="AG63" s="6"/>
    </row>
    <row r="64" ht="14.25">
      <c r="A64" s="92"/>
      <c r="B64" s="93"/>
      <c r="C64" s="93"/>
      <c r="D64" s="94">
        <v>54</v>
      </c>
      <c r="E64" s="96">
        <v>19</v>
      </c>
      <c r="F64" s="96">
        <v>50</v>
      </c>
      <c r="G64" s="96">
        <v>47</v>
      </c>
      <c r="H64" s="95">
        <v>59</v>
      </c>
      <c r="I64" s="94">
        <v>42</v>
      </c>
      <c r="J64" s="96">
        <v>20</v>
      </c>
      <c r="K64" s="96">
        <v>71</v>
      </c>
      <c r="L64" s="96">
        <v>29</v>
      </c>
      <c r="M64" s="96">
        <v>7</v>
      </c>
      <c r="N64" s="95">
        <v>36</v>
      </c>
      <c r="O64" s="94">
        <v>20</v>
      </c>
      <c r="P64" s="96">
        <v>13</v>
      </c>
      <c r="Q64" s="96">
        <v>77</v>
      </c>
      <c r="R64" s="96">
        <v>28</v>
      </c>
      <c r="S64" s="96">
        <v>24</v>
      </c>
      <c r="T64" s="95">
        <v>70</v>
      </c>
      <c r="U64" s="21"/>
      <c r="V64" s="21"/>
      <c r="W64" s="21"/>
      <c r="X64" s="120"/>
      <c r="Y64" s="120"/>
      <c r="Z64" s="120"/>
      <c r="AA64" s="120"/>
      <c r="AB64" s="120"/>
      <c r="AC64" s="120"/>
      <c r="AD64" s="120"/>
      <c r="AE64" s="120"/>
      <c r="AF64" s="21"/>
      <c r="AG64" s="6"/>
    </row>
    <row r="65" ht="14.25">
      <c r="A65" s="88">
        <v>45462.382638888892</v>
      </c>
      <c r="B65" s="89" t="s">
        <v>81</v>
      </c>
      <c r="C65" s="89" t="s">
        <v>88</v>
      </c>
      <c r="D65" s="94">
        <v>0</v>
      </c>
      <c r="E65" s="96">
        <v>1</v>
      </c>
      <c r="F65" s="96">
        <v>0</v>
      </c>
      <c r="G65" s="96">
        <v>1</v>
      </c>
      <c r="H65" s="95">
        <v>1</v>
      </c>
      <c r="I65" s="94">
        <v>1</v>
      </c>
      <c r="J65" s="96">
        <v>1</v>
      </c>
      <c r="K65" s="96">
        <v>1</v>
      </c>
      <c r="L65" s="96">
        <v>1</v>
      </c>
      <c r="M65" s="96">
        <v>1</v>
      </c>
      <c r="N65" s="95">
        <v>1</v>
      </c>
      <c r="O65" s="94">
        <v>1</v>
      </c>
      <c r="P65" s="96">
        <v>1</v>
      </c>
      <c r="Q65" s="96">
        <v>1</v>
      </c>
      <c r="R65" s="96">
        <v>1</v>
      </c>
      <c r="S65" s="96">
        <v>1</v>
      </c>
      <c r="T65" s="95">
        <v>1</v>
      </c>
      <c r="U65" s="22">
        <f>SUM(D66:T66)/60</f>
        <v>10.766666666666667</v>
      </c>
      <c r="V65" s="22">
        <f>SUM(D65:T65)</f>
        <v>15</v>
      </c>
      <c r="W65" s="22">
        <f>17-V65</f>
        <v>2</v>
      </c>
      <c r="X65" s="120"/>
      <c r="Y65" s="120"/>
      <c r="Z65" s="120"/>
      <c r="AA65" s="120"/>
      <c r="AB65" s="120"/>
      <c r="AC65" s="120"/>
      <c r="AD65" s="120"/>
      <c r="AE65" s="120"/>
      <c r="AF65" s="22">
        <f>V65/17</f>
        <v>0.88235294117647056</v>
      </c>
      <c r="AG65" s="6"/>
    </row>
    <row r="66" ht="14.25">
      <c r="A66" s="92"/>
      <c r="B66" s="93"/>
      <c r="C66" s="93"/>
      <c r="D66" s="94">
        <v>36</v>
      </c>
      <c r="E66" s="96">
        <v>19</v>
      </c>
      <c r="F66" s="96">
        <v>64</v>
      </c>
      <c r="G66" s="96">
        <v>18</v>
      </c>
      <c r="H66" s="95">
        <v>24</v>
      </c>
      <c r="I66" s="94">
        <v>22</v>
      </c>
      <c r="J66" s="96">
        <v>93</v>
      </c>
      <c r="K66" s="96">
        <v>51</v>
      </c>
      <c r="L66" s="96">
        <v>37</v>
      </c>
      <c r="M66" s="96">
        <v>74</v>
      </c>
      <c r="N66" s="95">
        <v>19</v>
      </c>
      <c r="O66" s="94">
        <v>30</v>
      </c>
      <c r="P66" s="96">
        <v>23</v>
      </c>
      <c r="Q66" s="96">
        <v>30</v>
      </c>
      <c r="R66" s="96">
        <v>50</v>
      </c>
      <c r="S66" s="96">
        <v>25</v>
      </c>
      <c r="T66" s="95">
        <v>31</v>
      </c>
      <c r="U66" s="21"/>
      <c r="V66" s="21"/>
      <c r="W66" s="21"/>
      <c r="X66" s="121"/>
      <c r="Y66" s="121"/>
      <c r="Z66" s="121"/>
      <c r="AA66" s="121"/>
      <c r="AB66" s="121"/>
      <c r="AC66" s="121"/>
      <c r="AD66" s="121"/>
      <c r="AE66" s="121"/>
      <c r="AF66" s="21"/>
      <c r="AG66" s="6">
        <f>AVERAGE(AF63:AF66)*30</f>
        <v>23.823529411764707</v>
      </c>
    </row>
    <row r="67" ht="14.25">
      <c r="A67" s="88">
        <v>45478.674305555556</v>
      </c>
      <c r="B67" s="89" t="s">
        <v>82</v>
      </c>
      <c r="C67" s="89" t="s">
        <v>87</v>
      </c>
      <c r="D67" s="94">
        <v>1</v>
      </c>
      <c r="E67" s="96">
        <v>1</v>
      </c>
      <c r="F67" s="96">
        <v>1</v>
      </c>
      <c r="G67" s="96">
        <v>1</v>
      </c>
      <c r="H67" s="95">
        <v>0</v>
      </c>
      <c r="I67" s="94">
        <v>1</v>
      </c>
      <c r="J67" s="96">
        <v>1</v>
      </c>
      <c r="K67" s="96">
        <v>1</v>
      </c>
      <c r="L67" s="96">
        <v>0</v>
      </c>
      <c r="M67" s="96">
        <v>1</v>
      </c>
      <c r="N67" s="95">
        <v>1</v>
      </c>
      <c r="O67" s="94">
        <v>1</v>
      </c>
      <c r="P67" s="96">
        <v>1</v>
      </c>
      <c r="Q67" s="96">
        <v>0</v>
      </c>
      <c r="R67" s="96">
        <v>1</v>
      </c>
      <c r="S67" s="96">
        <v>1</v>
      </c>
      <c r="T67" s="95">
        <v>0</v>
      </c>
      <c r="U67" s="22">
        <f>SUM(D68:T68)/60</f>
        <v>7.9333333333333336</v>
      </c>
      <c r="V67" s="22">
        <f>SUM(D67:T67)</f>
        <v>13</v>
      </c>
      <c r="W67" s="22">
        <f>17-V67</f>
        <v>4</v>
      </c>
      <c r="X67" s="119">
        <v>0</v>
      </c>
      <c r="Y67" s="119">
        <v>2</v>
      </c>
      <c r="Z67" s="119">
        <v>1</v>
      </c>
      <c r="AA67" s="119">
        <v>0</v>
      </c>
      <c r="AB67" s="119">
        <v>1</v>
      </c>
      <c r="AC67" s="119">
        <v>0</v>
      </c>
      <c r="AD67" s="119">
        <v>1</v>
      </c>
      <c r="AE67" s="119">
        <v>1</v>
      </c>
      <c r="AF67" s="22">
        <f>V67/17</f>
        <v>0.76470588235294112</v>
      </c>
      <c r="AG67" s="6"/>
    </row>
    <row r="68" ht="14.25">
      <c r="A68" s="92"/>
      <c r="B68" s="93"/>
      <c r="C68" s="93"/>
      <c r="D68" s="94">
        <v>29</v>
      </c>
      <c r="E68" s="96">
        <v>22</v>
      </c>
      <c r="F68" s="96">
        <v>20</v>
      </c>
      <c r="G68" s="96">
        <v>17</v>
      </c>
      <c r="H68" s="95">
        <v>43</v>
      </c>
      <c r="I68" s="94">
        <v>40</v>
      </c>
      <c r="J68" s="96">
        <v>23</v>
      </c>
      <c r="K68" s="96">
        <v>23</v>
      </c>
      <c r="L68" s="96">
        <v>23</v>
      </c>
      <c r="M68" s="96">
        <v>18</v>
      </c>
      <c r="N68" s="95">
        <v>28</v>
      </c>
      <c r="O68" s="94">
        <v>68</v>
      </c>
      <c r="P68" s="96">
        <v>17</v>
      </c>
      <c r="Q68" s="96">
        <v>31</v>
      </c>
      <c r="R68" s="96">
        <v>21</v>
      </c>
      <c r="S68" s="96">
        <v>20</v>
      </c>
      <c r="T68" s="95">
        <v>33</v>
      </c>
      <c r="U68" s="21"/>
      <c r="V68" s="21"/>
      <c r="W68" s="21"/>
      <c r="X68" s="120"/>
      <c r="Y68" s="120"/>
      <c r="Z68" s="120"/>
      <c r="AA68" s="120"/>
      <c r="AB68" s="120"/>
      <c r="AC68" s="120"/>
      <c r="AD68" s="120"/>
      <c r="AE68" s="120"/>
      <c r="AF68" s="21"/>
      <c r="AG68" s="6"/>
    </row>
    <row r="69" ht="14.25">
      <c r="A69" s="88">
        <v>45478.674305555556</v>
      </c>
      <c r="B69" s="89" t="s">
        <v>82</v>
      </c>
      <c r="C69" s="89" t="s">
        <v>88</v>
      </c>
      <c r="D69" s="94">
        <v>1</v>
      </c>
      <c r="E69" s="96">
        <v>1</v>
      </c>
      <c r="F69" s="96">
        <v>1</v>
      </c>
      <c r="G69" s="96">
        <v>1</v>
      </c>
      <c r="H69" s="95">
        <v>1</v>
      </c>
      <c r="I69" s="94">
        <v>0</v>
      </c>
      <c r="J69" s="96">
        <v>1</v>
      </c>
      <c r="K69" s="96">
        <v>1</v>
      </c>
      <c r="L69" s="96">
        <v>1</v>
      </c>
      <c r="M69" s="96">
        <v>0</v>
      </c>
      <c r="N69" s="95">
        <v>1</v>
      </c>
      <c r="O69" s="94">
        <v>1</v>
      </c>
      <c r="P69" s="96">
        <v>1</v>
      </c>
      <c r="Q69" s="96">
        <v>1</v>
      </c>
      <c r="R69" s="96">
        <v>1</v>
      </c>
      <c r="S69" s="96">
        <v>1</v>
      </c>
      <c r="T69" s="95">
        <v>1</v>
      </c>
      <c r="U69" s="22">
        <f>SUM(D70:T70)/60</f>
        <v>7.6833333333333336</v>
      </c>
      <c r="V69" s="22">
        <f>SUM(D69:T69)</f>
        <v>15</v>
      </c>
      <c r="W69" s="22">
        <f>17-V69</f>
        <v>2</v>
      </c>
      <c r="X69" s="120"/>
      <c r="Y69" s="120"/>
      <c r="Z69" s="120"/>
      <c r="AA69" s="120"/>
      <c r="AB69" s="120"/>
      <c r="AC69" s="120"/>
      <c r="AD69" s="120"/>
      <c r="AE69" s="120"/>
      <c r="AF69" s="22">
        <f>V69/17</f>
        <v>0.88235294117647056</v>
      </c>
      <c r="AG69" s="6"/>
    </row>
    <row r="70" ht="14.25">
      <c r="A70" s="92"/>
      <c r="B70" s="93"/>
      <c r="C70" s="93"/>
      <c r="D70" s="94">
        <v>22</v>
      </c>
      <c r="E70" s="96">
        <v>14</v>
      </c>
      <c r="F70" s="96">
        <v>27</v>
      </c>
      <c r="G70" s="96">
        <v>30</v>
      </c>
      <c r="H70" s="95">
        <v>35</v>
      </c>
      <c r="I70" s="94">
        <v>22</v>
      </c>
      <c r="J70" s="96">
        <v>46</v>
      </c>
      <c r="K70" s="96">
        <v>35</v>
      </c>
      <c r="L70" s="96">
        <v>15</v>
      </c>
      <c r="M70" s="96">
        <v>35</v>
      </c>
      <c r="N70" s="95">
        <v>18</v>
      </c>
      <c r="O70" s="94">
        <v>22</v>
      </c>
      <c r="P70" s="96">
        <v>21</v>
      </c>
      <c r="Q70" s="96">
        <v>26</v>
      </c>
      <c r="R70" s="96">
        <v>52</v>
      </c>
      <c r="S70" s="96">
        <v>22</v>
      </c>
      <c r="T70" s="95">
        <v>19</v>
      </c>
      <c r="U70" s="21"/>
      <c r="V70" s="21"/>
      <c r="W70" s="21"/>
      <c r="X70" s="121"/>
      <c r="Y70" s="121"/>
      <c r="Z70" s="121"/>
      <c r="AA70" s="121"/>
      <c r="AB70" s="121"/>
      <c r="AC70" s="121"/>
      <c r="AD70" s="121"/>
      <c r="AE70" s="121"/>
      <c r="AF70" s="21"/>
      <c r="AG70" s="6">
        <f>AVERAGE(AF67:AF70)*30</f>
        <v>24.705882352941174</v>
      </c>
    </row>
    <row r="71" ht="14.25">
      <c r="A71" s="88">
        <v>45481.674305555556</v>
      </c>
      <c r="B71" s="89" t="s">
        <v>83</v>
      </c>
      <c r="C71" s="89" t="s">
        <v>87</v>
      </c>
      <c r="D71" s="94">
        <v>1</v>
      </c>
      <c r="E71" s="96">
        <v>1</v>
      </c>
      <c r="F71" s="96">
        <v>1</v>
      </c>
      <c r="G71" s="96">
        <v>1</v>
      </c>
      <c r="H71" s="95">
        <v>1</v>
      </c>
      <c r="I71" s="94">
        <v>1</v>
      </c>
      <c r="J71" s="96">
        <v>1</v>
      </c>
      <c r="K71" s="96">
        <v>1</v>
      </c>
      <c r="L71" s="96">
        <v>1</v>
      </c>
      <c r="M71" s="96">
        <v>1</v>
      </c>
      <c r="N71" s="95">
        <v>1</v>
      </c>
      <c r="O71" s="94">
        <v>1</v>
      </c>
      <c r="P71" s="96">
        <v>1</v>
      </c>
      <c r="Q71" s="96">
        <v>1</v>
      </c>
      <c r="R71" s="96">
        <v>1</v>
      </c>
      <c r="S71" s="96">
        <v>0</v>
      </c>
      <c r="T71" s="95">
        <v>1</v>
      </c>
      <c r="U71" s="22">
        <f>SUM(D72:T72)/60</f>
        <v>9.7333333333333325</v>
      </c>
      <c r="V71" s="22">
        <f>SUM(D71:T71)</f>
        <v>16</v>
      </c>
      <c r="W71" s="22">
        <f>17-V71</f>
        <v>1</v>
      </c>
      <c r="X71" s="119">
        <v>0</v>
      </c>
      <c r="Y71" s="119">
        <v>2</v>
      </c>
      <c r="Z71" s="119">
        <v>0</v>
      </c>
      <c r="AA71" s="119">
        <v>0</v>
      </c>
      <c r="AB71" s="119">
        <v>0</v>
      </c>
      <c r="AC71" s="119">
        <v>0</v>
      </c>
      <c r="AD71" s="119">
        <v>2</v>
      </c>
      <c r="AE71" s="119">
        <v>1</v>
      </c>
      <c r="AF71" s="22">
        <f>V71/17</f>
        <v>0.94117647058823528</v>
      </c>
      <c r="AG71" s="6"/>
    </row>
    <row r="72" ht="14.25">
      <c r="A72" s="92"/>
      <c r="B72" s="93"/>
      <c r="C72" s="93"/>
      <c r="D72" s="94">
        <v>14</v>
      </c>
      <c r="E72" s="96">
        <v>50</v>
      </c>
      <c r="F72" s="96">
        <v>17</v>
      </c>
      <c r="G72" s="96">
        <v>46</v>
      </c>
      <c r="H72" s="95">
        <v>12</v>
      </c>
      <c r="I72" s="94">
        <v>20</v>
      </c>
      <c r="J72" s="96">
        <v>27</v>
      </c>
      <c r="K72" s="96">
        <v>65</v>
      </c>
      <c r="L72" s="96">
        <v>23</v>
      </c>
      <c r="M72" s="96">
        <v>47</v>
      </c>
      <c r="N72" s="95">
        <v>28</v>
      </c>
      <c r="O72" s="94">
        <v>54</v>
      </c>
      <c r="P72" s="96">
        <v>44</v>
      </c>
      <c r="Q72" s="96">
        <v>37</v>
      </c>
      <c r="R72" s="96">
        <v>39</v>
      </c>
      <c r="S72" s="96">
        <v>47</v>
      </c>
      <c r="T72" s="95">
        <v>14</v>
      </c>
      <c r="U72" s="21"/>
      <c r="V72" s="21"/>
      <c r="W72" s="21"/>
      <c r="X72" s="120"/>
      <c r="Y72" s="120"/>
      <c r="Z72" s="120"/>
      <c r="AA72" s="120"/>
      <c r="AB72" s="120"/>
      <c r="AC72" s="120"/>
      <c r="AD72" s="120"/>
      <c r="AE72" s="120"/>
      <c r="AF72" s="21"/>
      <c r="AG72" s="6"/>
    </row>
    <row r="73" ht="14.25">
      <c r="A73" s="88">
        <v>45481.674305555556</v>
      </c>
      <c r="B73" s="89" t="s">
        <v>83</v>
      </c>
      <c r="C73" s="89" t="s">
        <v>88</v>
      </c>
      <c r="D73" s="94">
        <v>1</v>
      </c>
      <c r="E73" s="96">
        <v>1</v>
      </c>
      <c r="F73" s="96">
        <v>0</v>
      </c>
      <c r="G73" s="96">
        <v>1</v>
      </c>
      <c r="H73" s="95">
        <v>0</v>
      </c>
      <c r="I73" s="94">
        <v>1</v>
      </c>
      <c r="J73" s="96">
        <v>0</v>
      </c>
      <c r="K73" s="96">
        <v>1</v>
      </c>
      <c r="L73" s="96">
        <v>1</v>
      </c>
      <c r="M73" s="96">
        <v>1</v>
      </c>
      <c r="N73" s="95">
        <v>1</v>
      </c>
      <c r="O73" s="94">
        <v>1</v>
      </c>
      <c r="P73" s="96">
        <v>1</v>
      </c>
      <c r="Q73" s="96">
        <v>1</v>
      </c>
      <c r="R73" s="96">
        <v>1</v>
      </c>
      <c r="S73" s="96">
        <v>1</v>
      </c>
      <c r="T73" s="95">
        <v>0</v>
      </c>
      <c r="U73" s="22">
        <f>SUM(D74:T74)/60</f>
        <v>9.6999999999999993</v>
      </c>
      <c r="V73" s="22">
        <f>SUM(D73:T73)</f>
        <v>13</v>
      </c>
      <c r="W73" s="22">
        <f>17-V73</f>
        <v>4</v>
      </c>
      <c r="X73" s="120"/>
      <c r="Y73" s="120"/>
      <c r="Z73" s="120"/>
      <c r="AA73" s="120"/>
      <c r="AB73" s="120"/>
      <c r="AC73" s="120"/>
      <c r="AD73" s="120"/>
      <c r="AE73" s="120"/>
      <c r="AF73" s="22">
        <f>V73/17</f>
        <v>0.76470588235294112</v>
      </c>
      <c r="AG73" s="6"/>
    </row>
    <row r="74" ht="14.25">
      <c r="A74" s="92"/>
      <c r="B74" s="93"/>
      <c r="C74" s="93"/>
      <c r="D74" s="94">
        <v>30</v>
      </c>
      <c r="E74" s="96">
        <v>47</v>
      </c>
      <c r="F74" s="96">
        <v>33</v>
      </c>
      <c r="G74" s="96">
        <v>60</v>
      </c>
      <c r="H74" s="95">
        <v>53</v>
      </c>
      <c r="I74" s="94">
        <v>36</v>
      </c>
      <c r="J74" s="96">
        <v>28</v>
      </c>
      <c r="K74" s="96">
        <v>24</v>
      </c>
      <c r="L74" s="96">
        <v>49</v>
      </c>
      <c r="M74" s="96">
        <v>31</v>
      </c>
      <c r="N74" s="95">
        <v>13</v>
      </c>
      <c r="O74" s="94">
        <v>16</v>
      </c>
      <c r="P74" s="96">
        <v>13</v>
      </c>
      <c r="Q74" s="96">
        <v>17</v>
      </c>
      <c r="R74" s="96">
        <v>41</v>
      </c>
      <c r="S74" s="96">
        <v>27</v>
      </c>
      <c r="T74" s="95">
        <v>64</v>
      </c>
      <c r="U74" s="21"/>
      <c r="V74" s="21"/>
      <c r="W74" s="21"/>
      <c r="X74" s="121"/>
      <c r="Y74" s="121"/>
      <c r="Z74" s="121"/>
      <c r="AA74" s="121"/>
      <c r="AB74" s="121"/>
      <c r="AC74" s="121"/>
      <c r="AD74" s="121"/>
      <c r="AE74" s="121"/>
      <c r="AF74" s="21"/>
      <c r="AG74" s="6">
        <f>AVERAGE(AF71:AF74)*30</f>
        <v>25.588235294117645</v>
      </c>
    </row>
    <row r="75" ht="14.25">
      <c r="A75" s="88">
        <v>45484.674305555556</v>
      </c>
      <c r="B75" s="89" t="s">
        <v>84</v>
      </c>
      <c r="C75" s="89" t="s">
        <v>87</v>
      </c>
      <c r="D75" s="94">
        <v>1</v>
      </c>
      <c r="E75" s="96">
        <v>1</v>
      </c>
      <c r="F75" s="96">
        <v>0</v>
      </c>
      <c r="G75" s="96">
        <v>1</v>
      </c>
      <c r="H75" s="95">
        <v>1</v>
      </c>
      <c r="I75" s="94">
        <v>1</v>
      </c>
      <c r="J75" s="96">
        <v>1</v>
      </c>
      <c r="K75" s="96">
        <v>1</v>
      </c>
      <c r="L75" s="96">
        <v>1</v>
      </c>
      <c r="M75" s="96">
        <v>1</v>
      </c>
      <c r="N75" s="95">
        <v>1</v>
      </c>
      <c r="O75" s="94">
        <v>1</v>
      </c>
      <c r="P75" s="96">
        <v>1</v>
      </c>
      <c r="Q75" s="96">
        <v>1</v>
      </c>
      <c r="R75" s="96">
        <v>1</v>
      </c>
      <c r="S75" s="96">
        <v>1</v>
      </c>
      <c r="T75" s="95">
        <v>1</v>
      </c>
      <c r="U75" s="22">
        <f>SUM(D76:T76)/60</f>
        <v>9.9166666666666661</v>
      </c>
      <c r="V75" s="22">
        <f>SUM(D75:T75)</f>
        <v>16</v>
      </c>
      <c r="W75" s="22">
        <f>17-V75</f>
        <v>1</v>
      </c>
      <c r="X75" s="119">
        <v>0</v>
      </c>
      <c r="Y75" s="119">
        <v>1</v>
      </c>
      <c r="Z75" s="119">
        <v>0</v>
      </c>
      <c r="AA75" s="119">
        <v>0</v>
      </c>
      <c r="AB75" s="119">
        <v>1</v>
      </c>
      <c r="AC75" s="119">
        <v>0</v>
      </c>
      <c r="AD75" s="119">
        <v>2</v>
      </c>
      <c r="AE75" s="119">
        <v>1</v>
      </c>
      <c r="AF75" s="22">
        <f>V75/17</f>
        <v>0.94117647058823528</v>
      </c>
      <c r="AG75" s="6"/>
    </row>
    <row r="76" ht="14.25">
      <c r="A76" s="92"/>
      <c r="B76" s="93"/>
      <c r="C76" s="93"/>
      <c r="D76" s="94">
        <v>14</v>
      </c>
      <c r="E76" s="96">
        <v>43</v>
      </c>
      <c r="F76" s="96">
        <v>39</v>
      </c>
      <c r="G76" s="96">
        <v>36</v>
      </c>
      <c r="H76" s="95">
        <v>14</v>
      </c>
      <c r="I76" s="94">
        <v>52</v>
      </c>
      <c r="J76" s="96">
        <v>23</v>
      </c>
      <c r="K76" s="96">
        <v>18</v>
      </c>
      <c r="L76" s="96">
        <v>69</v>
      </c>
      <c r="M76" s="96">
        <v>17</v>
      </c>
      <c r="N76" s="95">
        <v>30</v>
      </c>
      <c r="O76" s="94">
        <v>61</v>
      </c>
      <c r="P76" s="96">
        <v>64</v>
      </c>
      <c r="Q76" s="96">
        <v>33</v>
      </c>
      <c r="R76" s="96">
        <v>19</v>
      </c>
      <c r="S76" s="96">
        <v>19</v>
      </c>
      <c r="T76" s="95">
        <v>44</v>
      </c>
      <c r="U76" s="21"/>
      <c r="V76" s="21"/>
      <c r="W76" s="21"/>
      <c r="X76" s="120"/>
      <c r="Y76" s="120"/>
      <c r="Z76" s="120"/>
      <c r="AA76" s="120"/>
      <c r="AB76" s="120"/>
      <c r="AC76" s="120"/>
      <c r="AD76" s="120"/>
      <c r="AE76" s="120"/>
      <c r="AF76" s="21"/>
      <c r="AG76" s="6"/>
    </row>
    <row r="77" ht="14.25">
      <c r="A77" s="88">
        <v>45484.674305555556</v>
      </c>
      <c r="B77" s="89" t="s">
        <v>84</v>
      </c>
      <c r="C77" s="89" t="s">
        <v>88</v>
      </c>
      <c r="D77" s="94">
        <v>1</v>
      </c>
      <c r="E77" s="96">
        <v>1</v>
      </c>
      <c r="F77" s="96">
        <v>0</v>
      </c>
      <c r="G77" s="96">
        <v>0</v>
      </c>
      <c r="H77" s="95">
        <v>1</v>
      </c>
      <c r="I77" s="94">
        <v>1</v>
      </c>
      <c r="J77" s="96">
        <v>1</v>
      </c>
      <c r="K77" s="96">
        <v>1</v>
      </c>
      <c r="L77" s="96">
        <v>1</v>
      </c>
      <c r="M77" s="96">
        <v>0</v>
      </c>
      <c r="N77" s="95">
        <v>1</v>
      </c>
      <c r="O77" s="94">
        <v>1</v>
      </c>
      <c r="P77" s="96">
        <v>1</v>
      </c>
      <c r="Q77" s="96">
        <v>1</v>
      </c>
      <c r="R77" s="96">
        <v>1</v>
      </c>
      <c r="S77" s="96">
        <v>1</v>
      </c>
      <c r="T77" s="95">
        <v>0</v>
      </c>
      <c r="U77" s="22">
        <f>SUM(D78:T78)/60</f>
        <v>10.033333333333333</v>
      </c>
      <c r="V77" s="22">
        <f>SUM(D77:T77)</f>
        <v>13</v>
      </c>
      <c r="W77" s="22">
        <f>17-V77</f>
        <v>4</v>
      </c>
      <c r="X77" s="120"/>
      <c r="Y77" s="120"/>
      <c r="Z77" s="120"/>
      <c r="AA77" s="120"/>
      <c r="AB77" s="120"/>
      <c r="AC77" s="120"/>
      <c r="AD77" s="120"/>
      <c r="AE77" s="120"/>
      <c r="AF77" s="22">
        <f>V77/17</f>
        <v>0.76470588235294112</v>
      </c>
      <c r="AG77" s="6"/>
    </row>
    <row r="78" ht="14.25">
      <c r="A78" s="92"/>
      <c r="B78" s="93"/>
      <c r="C78" s="93"/>
      <c r="D78" s="94">
        <v>34</v>
      </c>
      <c r="E78" s="96">
        <v>46</v>
      </c>
      <c r="F78" s="96">
        <v>44</v>
      </c>
      <c r="G78" s="96">
        <v>49</v>
      </c>
      <c r="H78" s="95">
        <v>45</v>
      </c>
      <c r="I78" s="94">
        <v>60</v>
      </c>
      <c r="J78" s="96">
        <v>26</v>
      </c>
      <c r="K78" s="96">
        <v>29</v>
      </c>
      <c r="L78" s="96">
        <v>28</v>
      </c>
      <c r="M78" s="96">
        <v>47</v>
      </c>
      <c r="N78" s="95">
        <v>11</v>
      </c>
      <c r="O78" s="94">
        <v>38</v>
      </c>
      <c r="P78" s="96">
        <v>17</v>
      </c>
      <c r="Q78" s="96">
        <v>45</v>
      </c>
      <c r="R78" s="96">
        <v>25</v>
      </c>
      <c r="S78" s="96">
        <v>23</v>
      </c>
      <c r="T78" s="95">
        <v>35</v>
      </c>
      <c r="U78" s="21"/>
      <c r="V78" s="21"/>
      <c r="W78" s="21"/>
      <c r="X78" s="121"/>
      <c r="Y78" s="121"/>
      <c r="Z78" s="121"/>
      <c r="AA78" s="121"/>
      <c r="AB78" s="121"/>
      <c r="AC78" s="121"/>
      <c r="AD78" s="121"/>
      <c r="AE78" s="121"/>
      <c r="AF78" s="21"/>
      <c r="AG78" s="6">
        <f>AVERAGE(AF75:AF78)*30</f>
        <v>25.588235294117645</v>
      </c>
    </row>
    <row r="79" ht="14.25">
      <c r="A79" s="88">
        <v>45486.674305555556</v>
      </c>
      <c r="B79" s="89" t="s">
        <v>85</v>
      </c>
      <c r="C79" s="89" t="s">
        <v>87</v>
      </c>
      <c r="D79" s="94">
        <v>1</v>
      </c>
      <c r="E79" s="96">
        <v>1</v>
      </c>
      <c r="F79" s="96">
        <v>1</v>
      </c>
      <c r="G79" s="96">
        <v>1</v>
      </c>
      <c r="H79" s="95">
        <v>1</v>
      </c>
      <c r="I79" s="94">
        <v>1</v>
      </c>
      <c r="J79" s="96">
        <v>1</v>
      </c>
      <c r="K79" s="96">
        <v>1</v>
      </c>
      <c r="L79" s="96">
        <v>1</v>
      </c>
      <c r="M79" s="96">
        <v>1</v>
      </c>
      <c r="N79" s="95">
        <v>1</v>
      </c>
      <c r="O79" s="94">
        <v>1</v>
      </c>
      <c r="P79" s="96">
        <v>1</v>
      </c>
      <c r="Q79" s="96">
        <v>1</v>
      </c>
      <c r="R79" s="96">
        <v>1</v>
      </c>
      <c r="S79" s="96">
        <v>1</v>
      </c>
      <c r="T79" s="95">
        <v>1</v>
      </c>
      <c r="U79" s="22">
        <f>SUM(D80:T80)/60</f>
        <v>8.7833333333333332</v>
      </c>
      <c r="V79" s="22">
        <f>SUM(D79:T79)</f>
        <v>17</v>
      </c>
      <c r="W79" s="22">
        <f>17-V79</f>
        <v>0</v>
      </c>
      <c r="X79" s="119">
        <v>0</v>
      </c>
      <c r="Y79" s="119">
        <v>1</v>
      </c>
      <c r="Z79" s="119">
        <v>2</v>
      </c>
      <c r="AA79" s="119">
        <v>0</v>
      </c>
      <c r="AB79" s="119">
        <v>0</v>
      </c>
      <c r="AC79" s="119">
        <v>0</v>
      </c>
      <c r="AD79" s="119">
        <v>0</v>
      </c>
      <c r="AE79" s="119">
        <v>0</v>
      </c>
      <c r="AF79" s="22">
        <f>V79/17</f>
        <v>1</v>
      </c>
      <c r="AG79" s="6"/>
    </row>
    <row r="80" ht="14.25">
      <c r="A80" s="92"/>
      <c r="B80" s="93"/>
      <c r="C80" s="93"/>
      <c r="D80" s="94">
        <v>22</v>
      </c>
      <c r="E80" s="96">
        <v>19</v>
      </c>
      <c r="F80" s="96">
        <v>35</v>
      </c>
      <c r="G80" s="96">
        <v>28</v>
      </c>
      <c r="H80" s="95">
        <v>18</v>
      </c>
      <c r="I80" s="94">
        <v>23</v>
      </c>
      <c r="J80" s="96">
        <v>13</v>
      </c>
      <c r="K80" s="96">
        <v>38</v>
      </c>
      <c r="L80" s="96">
        <v>63</v>
      </c>
      <c r="M80" s="96">
        <v>28</v>
      </c>
      <c r="N80" s="95">
        <v>30</v>
      </c>
      <c r="O80" s="94">
        <v>31</v>
      </c>
      <c r="P80" s="96">
        <v>19</v>
      </c>
      <c r="Q80" s="96">
        <v>18</v>
      </c>
      <c r="R80" s="96">
        <v>19</v>
      </c>
      <c r="S80" s="96">
        <v>28</v>
      </c>
      <c r="T80" s="95">
        <v>95</v>
      </c>
      <c r="U80" s="21"/>
      <c r="V80" s="21"/>
      <c r="W80" s="21"/>
      <c r="X80" s="120"/>
      <c r="Y80" s="120"/>
      <c r="Z80" s="120"/>
      <c r="AA80" s="120"/>
      <c r="AB80" s="120"/>
      <c r="AC80" s="120"/>
      <c r="AD80" s="120"/>
      <c r="AE80" s="120"/>
      <c r="AF80" s="21"/>
      <c r="AG80" s="6"/>
    </row>
    <row r="81" ht="14.25">
      <c r="A81" s="88">
        <v>45486.674305555556</v>
      </c>
      <c r="B81" s="89" t="s">
        <v>85</v>
      </c>
      <c r="C81" s="89" t="s">
        <v>88</v>
      </c>
      <c r="D81" s="94">
        <v>0</v>
      </c>
      <c r="E81" s="96">
        <v>1</v>
      </c>
      <c r="F81" s="96">
        <v>1</v>
      </c>
      <c r="G81" s="96">
        <v>1</v>
      </c>
      <c r="H81" s="95">
        <v>1</v>
      </c>
      <c r="I81" s="94">
        <v>1</v>
      </c>
      <c r="J81" s="96">
        <v>1</v>
      </c>
      <c r="K81" s="96">
        <v>1</v>
      </c>
      <c r="L81" s="96">
        <v>0</v>
      </c>
      <c r="M81" s="96">
        <v>1</v>
      </c>
      <c r="N81" s="95">
        <v>1</v>
      </c>
      <c r="O81" s="94">
        <v>0</v>
      </c>
      <c r="P81" s="96">
        <v>1</v>
      </c>
      <c r="Q81" s="96">
        <v>1</v>
      </c>
      <c r="R81" s="96">
        <v>1</v>
      </c>
      <c r="S81" s="96">
        <v>1</v>
      </c>
      <c r="T81" s="95">
        <v>1</v>
      </c>
      <c r="U81" s="22">
        <f>SUM(D82:T82)/60</f>
        <v>11.766666666666667</v>
      </c>
      <c r="V81" s="22">
        <f>SUM(D81:T81)</f>
        <v>14</v>
      </c>
      <c r="W81" s="22">
        <f>17-V81</f>
        <v>3</v>
      </c>
      <c r="X81" s="120"/>
      <c r="Y81" s="120"/>
      <c r="Z81" s="120"/>
      <c r="AA81" s="120"/>
      <c r="AB81" s="120"/>
      <c r="AC81" s="120"/>
      <c r="AD81" s="120"/>
      <c r="AE81" s="120"/>
      <c r="AF81" s="22">
        <f>V81/17</f>
        <v>0.82352941176470584</v>
      </c>
      <c r="AG81" s="6"/>
    </row>
    <row r="82" ht="14.25">
      <c r="A82" s="92"/>
      <c r="B82" s="93"/>
      <c r="C82" s="93"/>
      <c r="D82" s="94">
        <v>92</v>
      </c>
      <c r="E82" s="96">
        <v>15</v>
      </c>
      <c r="F82" s="96">
        <v>27</v>
      </c>
      <c r="G82" s="96">
        <v>21</v>
      </c>
      <c r="H82" s="95">
        <v>41</v>
      </c>
      <c r="I82" s="94">
        <v>61</v>
      </c>
      <c r="J82" s="96">
        <v>75</v>
      </c>
      <c r="K82" s="96">
        <v>35</v>
      </c>
      <c r="L82" s="96">
        <v>58</v>
      </c>
      <c r="M82" s="96">
        <v>43</v>
      </c>
      <c r="N82" s="95">
        <v>21</v>
      </c>
      <c r="O82" s="94">
        <v>42</v>
      </c>
      <c r="P82" s="96">
        <v>14</v>
      </c>
      <c r="Q82" s="96">
        <v>59</v>
      </c>
      <c r="R82" s="96">
        <v>34</v>
      </c>
      <c r="S82" s="96">
        <v>44</v>
      </c>
      <c r="T82" s="95">
        <v>24</v>
      </c>
      <c r="U82" s="21"/>
      <c r="V82" s="21"/>
      <c r="W82" s="21"/>
      <c r="X82" s="121"/>
      <c r="Y82" s="121"/>
      <c r="Z82" s="121"/>
      <c r="AA82" s="121"/>
      <c r="AB82" s="121"/>
      <c r="AC82" s="121"/>
      <c r="AD82" s="121"/>
      <c r="AE82" s="121"/>
      <c r="AF82" s="21"/>
      <c r="AG82" s="6">
        <f>AVERAGE(AF79:AF82)*30</f>
        <v>27.352941176470587</v>
      </c>
    </row>
  </sheetData>
  <mergeCells count="441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  <mergeCell ref="A39:A40"/>
    <mergeCell ref="B39:B40"/>
    <mergeCell ref="C39:C40"/>
    <mergeCell ref="U39:U40"/>
    <mergeCell ref="V39:V40"/>
    <mergeCell ref="W39:W40"/>
    <mergeCell ref="X39:X42"/>
    <mergeCell ref="Y39:Y42"/>
    <mergeCell ref="Z39:Z42"/>
    <mergeCell ref="AA39:AA42"/>
    <mergeCell ref="AB39:AB42"/>
    <mergeCell ref="AC39:AC42"/>
    <mergeCell ref="AD39:AD42"/>
    <mergeCell ref="AE39:AE42"/>
    <mergeCell ref="AF39:AF40"/>
    <mergeCell ref="A41:A42"/>
    <mergeCell ref="B41:B42"/>
    <mergeCell ref="C41:C42"/>
    <mergeCell ref="U41:U42"/>
    <mergeCell ref="V41:V42"/>
    <mergeCell ref="W41:W42"/>
    <mergeCell ref="AF41:AF42"/>
    <mergeCell ref="A43:A44"/>
    <mergeCell ref="B43:B44"/>
    <mergeCell ref="C43:C44"/>
    <mergeCell ref="U43:U44"/>
    <mergeCell ref="V43:V44"/>
    <mergeCell ref="W43:W44"/>
    <mergeCell ref="X43:X46"/>
    <mergeCell ref="Y43:Y46"/>
    <mergeCell ref="Z43:Z46"/>
    <mergeCell ref="AA43:AA46"/>
    <mergeCell ref="AB43:AB46"/>
    <mergeCell ref="AC43:AC46"/>
    <mergeCell ref="AD43:AD46"/>
    <mergeCell ref="AE43:AE46"/>
    <mergeCell ref="AF43:AF44"/>
    <mergeCell ref="A45:A46"/>
    <mergeCell ref="B45:B46"/>
    <mergeCell ref="C45:C46"/>
    <mergeCell ref="U45:U46"/>
    <mergeCell ref="V45:V46"/>
    <mergeCell ref="W45:W46"/>
    <mergeCell ref="AF45:AF46"/>
    <mergeCell ref="A47:A48"/>
    <mergeCell ref="B47:B48"/>
    <mergeCell ref="C47:C48"/>
    <mergeCell ref="U47:U48"/>
    <mergeCell ref="V47:V48"/>
    <mergeCell ref="W47:W48"/>
    <mergeCell ref="X47:X50"/>
    <mergeCell ref="Y47:Y50"/>
    <mergeCell ref="Z47:Z50"/>
    <mergeCell ref="AA47:AA50"/>
    <mergeCell ref="AB47:AB50"/>
    <mergeCell ref="AC47:AC50"/>
    <mergeCell ref="AD47:AD50"/>
    <mergeCell ref="AE47:AE50"/>
    <mergeCell ref="AF47:AF48"/>
    <mergeCell ref="A49:A50"/>
    <mergeCell ref="B49:B50"/>
    <mergeCell ref="C49:C50"/>
    <mergeCell ref="U49:U50"/>
    <mergeCell ref="V49:V50"/>
    <mergeCell ref="W49:W50"/>
    <mergeCell ref="AF49:AF50"/>
    <mergeCell ref="A51:A52"/>
    <mergeCell ref="B51:B52"/>
    <mergeCell ref="C51:C52"/>
    <mergeCell ref="U51:U52"/>
    <mergeCell ref="V51:V52"/>
    <mergeCell ref="W51:W52"/>
    <mergeCell ref="X51:X54"/>
    <mergeCell ref="Y51:Y54"/>
    <mergeCell ref="Z51:Z54"/>
    <mergeCell ref="AA51:AA54"/>
    <mergeCell ref="AB51:AB54"/>
    <mergeCell ref="AC51:AC54"/>
    <mergeCell ref="AD51:AD54"/>
    <mergeCell ref="AE51:AE54"/>
    <mergeCell ref="AF51:AF52"/>
    <mergeCell ref="A53:A54"/>
    <mergeCell ref="B53:B54"/>
    <mergeCell ref="C53:C54"/>
    <mergeCell ref="U53:U54"/>
    <mergeCell ref="V53:V54"/>
    <mergeCell ref="W53:W54"/>
    <mergeCell ref="AF53:AF54"/>
    <mergeCell ref="A55:A56"/>
    <mergeCell ref="B55:B56"/>
    <mergeCell ref="C55:C56"/>
    <mergeCell ref="U55:U56"/>
    <mergeCell ref="V55:V56"/>
    <mergeCell ref="W55:W56"/>
    <mergeCell ref="X55:X58"/>
    <mergeCell ref="Y55:Y58"/>
    <mergeCell ref="Z55:Z58"/>
    <mergeCell ref="AA55:AA58"/>
    <mergeCell ref="AB55:AB58"/>
    <mergeCell ref="AC55:AC58"/>
    <mergeCell ref="AD55:AD58"/>
    <mergeCell ref="AE55:AE58"/>
    <mergeCell ref="AF55:AF56"/>
    <mergeCell ref="A57:A58"/>
    <mergeCell ref="B57:B58"/>
    <mergeCell ref="C57:C58"/>
    <mergeCell ref="U57:U58"/>
    <mergeCell ref="V57:V58"/>
    <mergeCell ref="W57:W58"/>
    <mergeCell ref="AF57:AF58"/>
    <mergeCell ref="A59:A60"/>
    <mergeCell ref="B59:B60"/>
    <mergeCell ref="C59:C60"/>
    <mergeCell ref="U59:U60"/>
    <mergeCell ref="V59:V60"/>
    <mergeCell ref="W59:W60"/>
    <mergeCell ref="X59:X62"/>
    <mergeCell ref="Y59:Y62"/>
    <mergeCell ref="Z59:Z62"/>
    <mergeCell ref="AA59:AA62"/>
    <mergeCell ref="AB59:AB62"/>
    <mergeCell ref="AC59:AC62"/>
    <mergeCell ref="AD59:AD62"/>
    <mergeCell ref="AE59:AE62"/>
    <mergeCell ref="AF59:AF60"/>
    <mergeCell ref="A61:A62"/>
    <mergeCell ref="B61:B62"/>
    <mergeCell ref="C61:C62"/>
    <mergeCell ref="U61:U62"/>
    <mergeCell ref="V61:V62"/>
    <mergeCell ref="W61:W62"/>
    <mergeCell ref="AF61:AF62"/>
    <mergeCell ref="A63:A64"/>
    <mergeCell ref="B63:B64"/>
    <mergeCell ref="C63:C64"/>
    <mergeCell ref="U63:U64"/>
    <mergeCell ref="V63:V64"/>
    <mergeCell ref="W63:W64"/>
    <mergeCell ref="X63:X66"/>
    <mergeCell ref="Y63:Y66"/>
    <mergeCell ref="Z63:Z66"/>
    <mergeCell ref="AA63:AA66"/>
    <mergeCell ref="AB63:AB66"/>
    <mergeCell ref="AC63:AC66"/>
    <mergeCell ref="AD63:AD66"/>
    <mergeCell ref="AE63:AE66"/>
    <mergeCell ref="AF63:AF64"/>
    <mergeCell ref="A65:A66"/>
    <mergeCell ref="B65:B66"/>
    <mergeCell ref="C65:C66"/>
    <mergeCell ref="U65:U66"/>
    <mergeCell ref="V65:V66"/>
    <mergeCell ref="W65:W66"/>
    <mergeCell ref="AF65:AF66"/>
    <mergeCell ref="A67:A68"/>
    <mergeCell ref="B67:B68"/>
    <mergeCell ref="C67:C68"/>
    <mergeCell ref="U67:U68"/>
    <mergeCell ref="V67:V68"/>
    <mergeCell ref="W67:W68"/>
    <mergeCell ref="X67:X70"/>
    <mergeCell ref="Y67:Y70"/>
    <mergeCell ref="Z67:Z70"/>
    <mergeCell ref="AA67:AA70"/>
    <mergeCell ref="AB67:AB70"/>
    <mergeCell ref="AC67:AC70"/>
    <mergeCell ref="AD67:AD70"/>
    <mergeCell ref="AE67:AE70"/>
    <mergeCell ref="AF67:AF68"/>
    <mergeCell ref="A69:A70"/>
    <mergeCell ref="B69:B70"/>
    <mergeCell ref="C69:C70"/>
    <mergeCell ref="U69:U70"/>
    <mergeCell ref="V69:V70"/>
    <mergeCell ref="W69:W70"/>
    <mergeCell ref="AF69:AF70"/>
    <mergeCell ref="A71:A72"/>
    <mergeCell ref="B71:B72"/>
    <mergeCell ref="C71:C72"/>
    <mergeCell ref="U71:U72"/>
    <mergeCell ref="V71:V72"/>
    <mergeCell ref="W71:W72"/>
    <mergeCell ref="X71:X74"/>
    <mergeCell ref="Y71:Y74"/>
    <mergeCell ref="Z71:Z74"/>
    <mergeCell ref="AA71:AA74"/>
    <mergeCell ref="AB71:AB74"/>
    <mergeCell ref="AC71:AC74"/>
    <mergeCell ref="AD71:AD74"/>
    <mergeCell ref="AE71:AE74"/>
    <mergeCell ref="AF71:AF72"/>
    <mergeCell ref="A73:A74"/>
    <mergeCell ref="B73:B74"/>
    <mergeCell ref="C73:C74"/>
    <mergeCell ref="U73:U74"/>
    <mergeCell ref="V73:V74"/>
    <mergeCell ref="W73:W74"/>
    <mergeCell ref="AF73:AF74"/>
    <mergeCell ref="A75:A76"/>
    <mergeCell ref="B75:B76"/>
    <mergeCell ref="C75:C76"/>
    <mergeCell ref="U75:U76"/>
    <mergeCell ref="V75:V76"/>
    <mergeCell ref="W75:W76"/>
    <mergeCell ref="X75:X78"/>
    <mergeCell ref="Y75:Y78"/>
    <mergeCell ref="Z75:Z78"/>
    <mergeCell ref="AA75:AA78"/>
    <mergeCell ref="AB75:AB78"/>
    <mergeCell ref="AC75:AC78"/>
    <mergeCell ref="AD75:AD78"/>
    <mergeCell ref="AE75:AE78"/>
    <mergeCell ref="AF75:AF76"/>
    <mergeCell ref="A77:A78"/>
    <mergeCell ref="B77:B78"/>
    <mergeCell ref="C77:C78"/>
    <mergeCell ref="U77:U78"/>
    <mergeCell ref="V77:V78"/>
    <mergeCell ref="W77:W78"/>
    <mergeCell ref="AF77:AF78"/>
    <mergeCell ref="A79:A80"/>
    <mergeCell ref="B79:B80"/>
    <mergeCell ref="C79:C80"/>
    <mergeCell ref="U79:U80"/>
    <mergeCell ref="V79:V80"/>
    <mergeCell ref="W79:W80"/>
    <mergeCell ref="X79:X82"/>
    <mergeCell ref="Y79:Y82"/>
    <mergeCell ref="Z79:Z82"/>
    <mergeCell ref="AA79:AA82"/>
    <mergeCell ref="AB79:AB82"/>
    <mergeCell ref="AC79:AC82"/>
    <mergeCell ref="AD79:AD82"/>
    <mergeCell ref="AE79:AE82"/>
    <mergeCell ref="AF79:AF80"/>
    <mergeCell ref="A81:A82"/>
    <mergeCell ref="B81:B82"/>
    <mergeCell ref="C81:C82"/>
    <mergeCell ref="U81:U82"/>
    <mergeCell ref="V81:V82"/>
    <mergeCell ref="W81:W82"/>
    <mergeCell ref="AF81:AF82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9:AE4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3:AE4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47:AE5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1:AE5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5:AE5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59:AE6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3:AE6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67:AE7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1:AE7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5:AE7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79:AE8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4B0030-00FC-4993-AB56-008E001A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AE00F0-00F6-4FF1-A7AE-000500A1004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F00007-0087-4FD2-9895-00470019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40003C-00C0-42BB-B27D-0061004500C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0A00B9-0023-49C6-98D0-00F300CA00D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E90064-0036-42B4-B144-004600BE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F80012-00BE-4333-975D-00B700AB004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0D00FF-00C2-4733-9764-00860073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DA005E-0034-4616-8E90-007B00F2008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29008F-00F5-45DA-80EE-009000A4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0900CC-005D-4705-825C-004B004700A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A20011-00C7-4015-B478-00C80052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B200AA-0053-4AC0-9087-00F5008C00B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D000FB-00E8-4B30-BFB9-0059003B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73003E-0070-49A3-B970-00A40046002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870079-0089-4ECD-B901-00770006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BA0088-0002-4EC2-8272-0057006F001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F9003D-0086-45CA-B7A4-008B00E1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1400E3-006C-4E51-8E13-002E00E100C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F900C7-0065-44E3-B9E2-00EB005A007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5E0050-0057-4A21-85DA-00CF001F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2F00FC-0008-4E62-8E53-00CB00DC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0A004F-0081-4F97-B0BF-009E002B00E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7400B8-0011-4AA0-A585-004A003B00D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1800AF-005B-4ADF-AF77-000A0087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6D00C8-0017-4683-87F8-001B007A003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C400E4-00F8-48E8-8299-00A80067004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700047-003C-443F-816E-0084002E003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E300BB-0071-4FAC-A625-00C1005100C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3000DB-0045-47ED-87DF-007D00D600E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AF0059-00EE-4F7C-87DD-000A008400A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DE00CB-00C9-4B1A-B6EA-008200DD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E900AA-003C-4CFE-824E-0081008D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19002F-0033-466D-B8DA-00580027001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4300E2-0008-4527-B491-00AE0039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4800DD-006A-432D-A898-009F006400E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AC00DF-00B9-479A-ABD4-000F005E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220067-00DB-436A-BC62-00AC0037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030080-0038-461E-B321-00550016001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810012-00E0-4B89-8B42-0003001F009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BB0086-0055-46DA-AAEE-00760021003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220019-0071-470D-B55D-00090032008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4300A8-00DF-4CA6-8FB8-005F006E008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CB0008-001F-438C-9028-000D00AB00F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6100D6-002A-42D4-8012-00A4007F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D7008C-0071-4850-B04D-005800DF005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4" operator="equal" id="{00C800C9-0025-46CA-956C-007C00EB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350027-0058-44F5-AC61-005000D6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53000D-0025-45F6-86C4-004F00CC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4" operator="equal" id="{00B5002D-0049-4CD6-87CC-00BD0065000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4" operator="equal" id="{009F00C8-0004-44CE-A098-003B00A9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4" operator="equal" id="{00480004-0023-4470-B238-00FB001800D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4" operator="equal" id="{007E0038-0001-4B79-AC99-00F4005400E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7400F1-0001-4C3F-992E-00D400F5006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0C0018-003B-4631-9E49-0073002D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4" operator="equal" id="{0025000C-00E0-4036-B7D9-00DB0013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4" operator="equal" id="{0067002C-0043-4301-9828-000B0000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4" operator="equal" id="{00AB00EC-0094-4901-B476-00A30000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4" operator="equal" id="{00EE00FF-003C-4A9B-809F-0024005F00C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EE00AC-00BE-47BA-AFDD-00B200DA005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330026-00C8-45FA-A071-009C00B700B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4" operator="equal" id="{001F0074-0097-4A5E-8E06-00AB00C9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4" operator="equal" id="{00250080-0011-4CD5-B1B0-00120099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4" operator="equal" id="{00B00095-0058-44F1-A809-00AC0033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4" operator="equal" id="{00C1003D-0096-43F9-8FAF-006F0031000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7700DD-00FE-4A80-A6E7-008A00E8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ED0092-0089-4B01-8248-000900EF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4" operator="equal" id="{00A5005E-0028-4E96-B889-0093003E00B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4" operator="equal" id="{00C30013-00EC-4263-8F24-00AF00CD005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4" operator="equal" id="{003300CB-005D-4D9C-A153-0080009D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4" operator="equal" id="{001A003B-0033-495E-BF89-00A000D4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5000AD-0026-46F7-96D5-00C800CE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1D001A-00B6-4F48-8B98-00A3005C00F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4" operator="equal" id="{00450023-003D-46F8-89EC-0071009B005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4" operator="equal" id="{0068008A-00CE-40F7-B891-009300C4001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4" operator="equal" id="{006D00E4-001E-4879-A760-00700052009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4" operator="equal" id="{009200E0-00DF-4B3E-91FF-00C40087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A000B8-00A5-4E8E-9D8F-00820051007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B700C9-0099-491A-93B8-000F004B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4" operator="equal" id="{00D200D2-002F-4357-A6EA-004B003900E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4" operator="equal" id="{00EF0087-0075-4E75-AA98-0095009600B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4" operator="equal" id="{001800F5-001A-4CAE-BF99-0062000900C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4" operator="equal" id="{008A0036-0041-4E9E-BA4C-00780004006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6800A4-00C1-41B1-91FA-00EF0081007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7500BC-00E4-49AE-9C04-005D0039005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4" operator="equal" id="{009E00B3-00BF-4338-8186-00CA001E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4" operator="equal" id="{00E800EB-0054-406D-8427-001D002C00C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4" operator="equal" id="{00F300EE-005F-4F9B-A810-00BB00DA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4" operator="equal" id="{001C00BC-007C-492F-90E3-00C0004B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090071-006B-4145-9F92-00B80086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B800ED-0056-4DE3-89E8-006A008F009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4" operator="equal" id="{00A100BF-002D-4608-BC75-003F00A8003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4" operator="equal" id="{009600C5-00A5-4AFB-8902-00E8007F007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4" operator="equal" id="{0080007A-00DB-4FE8-9DE7-006A007D002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4" operator="equal" id="{006B0006-0072-453A-B668-008500E4006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EB00C4-00F6-4972-8C5F-00370045001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7D0007-0059-4D51-B298-009400AC007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4" operator="equal" id="{00B7003E-0068-4E4C-8461-00EE007100D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4" operator="equal" id="{005100F2-000A-4E36-ACEC-000400C3004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4" operator="equal" id="{009400AD-0038-471F-B71B-00740029004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4" operator="equal" id="{007000B3-000B-469A-8BF0-00040041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550080-006D-4409-BD7B-002F00A1007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DE00B8-00CE-428F-9650-00DC0084003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4" operator="equal" id="{004800AA-004E-4D64-A80A-00A0002C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4" operator="equal" id="{0037009A-0031-4ABA-B492-007E00AF008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4" operator="equal" id="{00680031-0080-4637-92B9-000000C900D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4" operator="equal" id="{00D30072-0087-47DC-B824-00CF000D000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F0005F-0094-4960-BE1D-00EA001200B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E20035-00B4-4F0F-8C3C-001A00DE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4" operator="equal" id="{00B9001D-00EE-41B5-A67F-00BD0035007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4" operator="equal" id="{002600AB-00BF-4373-9502-004D00EC00F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4" operator="equal" id="{006D0022-009C-462A-A10A-003D009500D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D81:K81</xm:sqref>
        </x14:conditionalFormatting>
        <x14:conditionalFormatting xmlns:xm="http://schemas.microsoft.com/office/excel/2006/main">
          <x14:cfRule type="cellIs" priority="3" operator="equal" id="{006E006C-00A0-47F0-A3C5-006B003C007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140044-0040-4018-ADEF-0023002900D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2100C5-0097-4D50-B9A9-00EC0091002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1900C4-0075-4C9F-B8A2-00530002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A60010-000F-49D0-A220-00A30030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A10065-0074-4174-8948-00300034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150077-0006-42E8-B779-00400051000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F100C1-0031-4B40-AB75-006C00CA000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AD00D7-00A4-4D74-A197-00930064006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8200ED-0063-4B7C-ABCB-00FE0008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3C00B2-004E-4534-87A1-00D7002E00B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B0004A-00A5-434F-AB29-00E4001E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5A002A-00B9-4D82-A1AA-00E200DE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3F00C0-0094-4E8B-AAFA-00A6002800C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FF0032-008E-4BE6-A80F-00DC0097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C500AC-00A2-42BB-8F11-00580016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09005C-006D-4448-AFAF-0042008E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590060-0007-4B97-8A0F-00470003009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770084-0081-40CA-8621-004F003C009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FF0018-001F-407E-8A24-007300DC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5D00FF-005E-4BC8-90F7-0001005B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ED0051-00DF-484E-BE1A-007E0047006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B9005D-00F6-4921-9C61-007200A0001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9D0050-0025-45EF-ACA1-000D00D0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1000A6-0093-42AF-8482-00930051008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1F0016-0059-4903-8948-00080024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5100D4-0062-4F7F-BD4A-0005008800F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8700BF-00F2-4F07-8F2D-00A200E1003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BF0004-0076-45E5-B3EA-00D00052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5F00BD-00FE-4E66-8322-00E8000C009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560057-004F-4024-8B67-007A00C2008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3000BF-0036-46EC-9CFE-007700F9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9F002E-0027-4B05-9463-0023008F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9A00F9-00FA-4314-9156-003D0016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F30036-00F7-45C3-9D37-00A0007400B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6D000C-00EA-48E4-8964-002B00AE00F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8B001D-000A-4057-A75E-00DC0030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1200CE-001F-4955-BEF7-0025005B002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560049-0029-4365-AE32-00F2006E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D70029-003F-465E-8D8F-00320074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2F0052-0073-4D0F-B465-00550005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290035-0031-4496-8880-00630077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28005B-00C9-4C51-98EE-007F002800A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3C0073-000C-4BCD-B12C-00E3008E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0A004F-0054-423C-A53C-000200C9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84008C-0063-47E4-8828-002D00B200C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120004-00E5-41D4-B18E-0089000B008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05007C-0021-43F4-BD58-00AE00E7007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9F0030-0075-45D3-B986-0026007E00E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L39:T39</xm:sqref>
        </x14:conditionalFormatting>
        <x14:conditionalFormatting xmlns:xm="http://schemas.microsoft.com/office/excel/2006/main">
          <x14:cfRule type="cellIs" priority="3" operator="equal" id="{004C0090-008D-43C1-B7D5-0001005E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D39:K39</xm:sqref>
        </x14:conditionalFormatting>
        <x14:conditionalFormatting xmlns:xm="http://schemas.microsoft.com/office/excel/2006/main">
          <x14:cfRule type="cellIs" priority="3" operator="equal" id="{0071007F-002C-4EFE-9B48-00280019009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L41:T41</xm:sqref>
        </x14:conditionalFormatting>
        <x14:conditionalFormatting xmlns:xm="http://schemas.microsoft.com/office/excel/2006/main">
          <x14:cfRule type="cellIs" priority="3" operator="equal" id="{0039000D-002D-474F-93B0-00B1002D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D41:K41</xm:sqref>
        </x14:conditionalFormatting>
        <x14:conditionalFormatting xmlns:xm="http://schemas.microsoft.com/office/excel/2006/main">
          <x14:cfRule type="cellIs" priority="3" operator="equal" id="{00D0001E-0090-40A8-88AE-00600033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4600FB-006C-44AD-A2DE-00DC001F00E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6300F6-0033-4C4F-BD8C-00B30023008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L43:T43</xm:sqref>
        </x14:conditionalFormatting>
        <x14:conditionalFormatting xmlns:xm="http://schemas.microsoft.com/office/excel/2006/main">
          <x14:cfRule type="cellIs" priority="3" operator="equal" id="{008100E9-0077-42D5-B157-006A00A7006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D43:K43</xm:sqref>
        </x14:conditionalFormatting>
        <x14:conditionalFormatting xmlns:xm="http://schemas.microsoft.com/office/excel/2006/main">
          <x14:cfRule type="cellIs" priority="3" operator="equal" id="{00C80023-001E-4CD9-AD0A-0000004900A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L45:T45</xm:sqref>
        </x14:conditionalFormatting>
        <x14:conditionalFormatting xmlns:xm="http://schemas.microsoft.com/office/excel/2006/main">
          <x14:cfRule type="cellIs" priority="3" operator="equal" id="{00F20030-0073-426C-810F-00770000003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D45:K45</xm:sqref>
        </x14:conditionalFormatting>
        <x14:conditionalFormatting xmlns:xm="http://schemas.microsoft.com/office/excel/2006/main">
          <x14:cfRule type="cellIs" priority="3" operator="equal" id="{00770049-006D-4317-BBAA-007700E4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D5006A-0010-4C2B-88C8-002700B3001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C600FA-004C-4F88-B754-0028006A005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L47:T47</xm:sqref>
        </x14:conditionalFormatting>
        <x14:conditionalFormatting xmlns:xm="http://schemas.microsoft.com/office/excel/2006/main">
          <x14:cfRule type="cellIs" priority="3" operator="equal" id="{007B00AB-00E1-42E5-82AA-00B00072004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D47:K47</xm:sqref>
        </x14:conditionalFormatting>
        <x14:conditionalFormatting xmlns:xm="http://schemas.microsoft.com/office/excel/2006/main">
          <x14:cfRule type="cellIs" priority="3" operator="equal" id="{00A30053-00AA-4D8F-9DEB-0061002200C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L49:T49</xm:sqref>
        </x14:conditionalFormatting>
        <x14:conditionalFormatting xmlns:xm="http://schemas.microsoft.com/office/excel/2006/main">
          <x14:cfRule type="cellIs" priority="3" operator="equal" id="{00E3005E-00F7-4C8A-ADF4-008D007A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D49:K49</xm:sqref>
        </x14:conditionalFormatting>
        <x14:conditionalFormatting xmlns:xm="http://schemas.microsoft.com/office/excel/2006/main">
          <x14:cfRule type="cellIs" priority="3" operator="equal" id="{001F00B0-0010-4ED3-87A5-00160087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0700E3-0082-4A42-BE5E-00D70061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4D00D7-0036-40EF-AFCD-00E30044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L51:T51</xm:sqref>
        </x14:conditionalFormatting>
        <x14:conditionalFormatting xmlns:xm="http://schemas.microsoft.com/office/excel/2006/main">
          <x14:cfRule type="cellIs" priority="3" operator="equal" id="{00BD001F-0034-435B-8396-00D6006400B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D51:K51</xm:sqref>
        </x14:conditionalFormatting>
        <x14:conditionalFormatting xmlns:xm="http://schemas.microsoft.com/office/excel/2006/main">
          <x14:cfRule type="cellIs" priority="3" operator="equal" id="{00C800AD-0058-4545-87F7-00A8003500B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L53:T53</xm:sqref>
        </x14:conditionalFormatting>
        <x14:conditionalFormatting xmlns:xm="http://schemas.microsoft.com/office/excel/2006/main">
          <x14:cfRule type="cellIs" priority="3" operator="equal" id="{00AC0002-0012-4207-93E9-002F0085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D53:K53</xm:sqref>
        </x14:conditionalFormatting>
        <x14:conditionalFormatting xmlns:xm="http://schemas.microsoft.com/office/excel/2006/main">
          <x14:cfRule type="cellIs" priority="3" operator="equal" id="{00CD0093-00B6-4B1C-8ECB-00DF00E5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590033-0027-499D-B20F-00080069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ED006A-0095-4134-BDB7-00E700DB005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L55:T55</xm:sqref>
        </x14:conditionalFormatting>
        <x14:conditionalFormatting xmlns:xm="http://schemas.microsoft.com/office/excel/2006/main">
          <x14:cfRule type="cellIs" priority="3" operator="equal" id="{000300CD-00EB-44AC-B378-00E90099001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D55:K55</xm:sqref>
        </x14:conditionalFormatting>
        <x14:conditionalFormatting xmlns:xm="http://schemas.microsoft.com/office/excel/2006/main">
          <x14:cfRule type="cellIs" priority="3" operator="equal" id="{007E00BA-00DC-4963-AC59-004900AD00D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L57:T57</xm:sqref>
        </x14:conditionalFormatting>
        <x14:conditionalFormatting xmlns:xm="http://schemas.microsoft.com/office/excel/2006/main">
          <x14:cfRule type="cellIs" priority="3" operator="equal" id="{0046003B-0027-4CEA-A654-00F400C2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D57:K57</xm:sqref>
        </x14:conditionalFormatting>
        <x14:conditionalFormatting xmlns:xm="http://schemas.microsoft.com/office/excel/2006/main">
          <x14:cfRule type="cellIs" priority="3" operator="equal" id="{00D20024-0052-42B8-9BE7-00E80023000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CA009B-00C1-43F9-B0DD-00F3000D00E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05004F-0071-48C0-B7A4-00B700E4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L59:T59</xm:sqref>
        </x14:conditionalFormatting>
        <x14:conditionalFormatting xmlns:xm="http://schemas.microsoft.com/office/excel/2006/main">
          <x14:cfRule type="cellIs" priority="3" operator="equal" id="{006E0064-0023-4C6B-B35C-00E70043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D59:K59</xm:sqref>
        </x14:conditionalFormatting>
        <x14:conditionalFormatting xmlns:xm="http://schemas.microsoft.com/office/excel/2006/main">
          <x14:cfRule type="cellIs" priority="3" operator="equal" id="{008B00D0-00C9-449F-BF0D-00A5004C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L61:T61</xm:sqref>
        </x14:conditionalFormatting>
        <x14:conditionalFormatting xmlns:xm="http://schemas.microsoft.com/office/excel/2006/main">
          <x14:cfRule type="cellIs" priority="3" operator="equal" id="{00F2009A-00BE-4684-B2B4-002300C300D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D61:K61</xm:sqref>
        </x14:conditionalFormatting>
        <x14:conditionalFormatting xmlns:xm="http://schemas.microsoft.com/office/excel/2006/main">
          <x14:cfRule type="cellIs" priority="3" operator="equal" id="{00F50067-0013-48C2-94EF-00C40051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B70030-0077-4A71-8333-0013004E005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7500ED-0085-489E-A4A0-00B500D500C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L63:T63</xm:sqref>
        </x14:conditionalFormatting>
        <x14:conditionalFormatting xmlns:xm="http://schemas.microsoft.com/office/excel/2006/main">
          <x14:cfRule type="cellIs" priority="3" operator="equal" id="{007000C0-00DF-4FCE-B255-00450010004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D63:K63</xm:sqref>
        </x14:conditionalFormatting>
        <x14:conditionalFormatting xmlns:xm="http://schemas.microsoft.com/office/excel/2006/main">
          <x14:cfRule type="cellIs" priority="3" operator="equal" id="{00EE00E8-0039-4797-BD05-00D20084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L65:T65</xm:sqref>
        </x14:conditionalFormatting>
        <x14:conditionalFormatting xmlns:xm="http://schemas.microsoft.com/office/excel/2006/main">
          <x14:cfRule type="cellIs" priority="3" operator="equal" id="{003500B1-00E0-4372-88E0-00B000FB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D65:K65</xm:sqref>
        </x14:conditionalFormatting>
        <x14:conditionalFormatting xmlns:xm="http://schemas.microsoft.com/office/excel/2006/main">
          <x14:cfRule type="cellIs" priority="3" operator="equal" id="{003500C9-0085-46EC-9B3C-00980066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1F00D5-00C2-4BEE-8FBC-0002000F009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6900CC-00F9-49E1-9A7D-001100A7004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L67:T67</xm:sqref>
        </x14:conditionalFormatting>
        <x14:conditionalFormatting xmlns:xm="http://schemas.microsoft.com/office/excel/2006/main">
          <x14:cfRule type="cellIs" priority="3" operator="equal" id="{0013009C-0013-475D-8674-0062007D00F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D67:K67</xm:sqref>
        </x14:conditionalFormatting>
        <x14:conditionalFormatting xmlns:xm="http://schemas.microsoft.com/office/excel/2006/main">
          <x14:cfRule type="cellIs" priority="3" operator="equal" id="{004F009B-0030-44B9-8407-00670034007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L69:T69</xm:sqref>
        </x14:conditionalFormatting>
        <x14:conditionalFormatting xmlns:xm="http://schemas.microsoft.com/office/excel/2006/main">
          <x14:cfRule type="cellIs" priority="3" operator="equal" id="{00A6004D-0089-4160-B2F3-00B4009D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D69:K69</xm:sqref>
        </x14:conditionalFormatting>
        <x14:conditionalFormatting xmlns:xm="http://schemas.microsoft.com/office/excel/2006/main">
          <x14:cfRule type="cellIs" priority="3" operator="equal" id="{004C007A-0051-4258-B0DA-0084005E003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6A003E-004F-44F0-B52F-00B300DD00C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15008C-006B-42D6-9306-00D000A5008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L71:T71</xm:sqref>
        </x14:conditionalFormatting>
        <x14:conditionalFormatting xmlns:xm="http://schemas.microsoft.com/office/excel/2006/main">
          <x14:cfRule type="cellIs" priority="3" operator="equal" id="{00F9000F-0090-42C9-9C58-00430040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D71:K71</xm:sqref>
        </x14:conditionalFormatting>
        <x14:conditionalFormatting xmlns:xm="http://schemas.microsoft.com/office/excel/2006/main">
          <x14:cfRule type="cellIs" priority="3" operator="equal" id="{00B30093-0085-45E5-8A15-000B009400E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L73:T73</xm:sqref>
        </x14:conditionalFormatting>
        <x14:conditionalFormatting xmlns:xm="http://schemas.microsoft.com/office/excel/2006/main">
          <x14:cfRule type="cellIs" priority="3" operator="equal" id="{001800BD-001D-4795-8DDA-00DE0046006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D73:K73</xm:sqref>
        </x14:conditionalFormatting>
        <x14:conditionalFormatting xmlns:xm="http://schemas.microsoft.com/office/excel/2006/main">
          <x14:cfRule type="cellIs" priority="3" operator="equal" id="{000200AE-00E1-4FF9-ACFE-0055008E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7100E3-007B-4D82-AD61-006B00F1002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D600A7-004B-4F74-B5A4-00B800EE000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L75:T75</xm:sqref>
        </x14:conditionalFormatting>
        <x14:conditionalFormatting xmlns:xm="http://schemas.microsoft.com/office/excel/2006/main">
          <x14:cfRule type="cellIs" priority="3" operator="equal" id="{00650040-00E7-41A2-837F-00290085009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D75:K75</xm:sqref>
        </x14:conditionalFormatting>
        <x14:conditionalFormatting xmlns:xm="http://schemas.microsoft.com/office/excel/2006/main">
          <x14:cfRule type="cellIs" priority="3" operator="equal" id="{00970071-00AB-4D76-A523-00FD0095007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L77:T77</xm:sqref>
        </x14:conditionalFormatting>
        <x14:conditionalFormatting xmlns:xm="http://schemas.microsoft.com/office/excel/2006/main">
          <x14:cfRule type="cellIs" priority="3" operator="equal" id="{00660090-0064-4F57-A53C-008100DC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D77:K77</xm:sqref>
        </x14:conditionalFormatting>
        <x14:conditionalFormatting xmlns:xm="http://schemas.microsoft.com/office/excel/2006/main">
          <x14:cfRule type="cellIs" priority="3" operator="equal" id="{0025009D-0001-4693-99E8-005A0048005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23008E-008D-49AE-B876-004D00C7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D4002F-0002-4937-B5EF-0091008C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L79:T79</xm:sqref>
        </x14:conditionalFormatting>
        <x14:conditionalFormatting xmlns:xm="http://schemas.microsoft.com/office/excel/2006/main">
          <x14:cfRule type="cellIs" priority="3" operator="equal" id="{0067009D-0083-4014-B4B1-00F300B0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D79:K79</xm:sqref>
        </x14:conditionalFormatting>
        <x14:conditionalFormatting xmlns:xm="http://schemas.microsoft.com/office/excel/2006/main">
          <x14:cfRule type="cellIs" priority="3" operator="equal" id="{00800084-00CC-49F9-AFBA-002E00F700C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L81:T81</xm:sqref>
        </x14:conditionalFormatting>
        <x14:conditionalFormatting xmlns:xm="http://schemas.microsoft.com/office/excel/2006/main">
          <x14:cfRule type="cellIs" priority="3" operator="equal" id="{00800064-0038-495E-BEFC-00A900D1009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D81:K81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7" style="1" width="9.140625"/>
    <col min="8" max="8" width="9.140625"/>
    <col min="9" max="10" style="1" width="9.140625"/>
    <col bestFit="1" min="11" max="11" style="1" width="9.421875"/>
    <col min="12" max="16384" style="1" width="9.140625"/>
  </cols>
  <sheetData>
    <row r="1" ht="14.25">
      <c r="A1" s="1" t="s">
        <v>98</v>
      </c>
      <c r="B1" s="1" t="s">
        <v>99</v>
      </c>
      <c r="C1" s="1" t="s">
        <v>15</v>
      </c>
      <c r="D1" s="1" t="s">
        <v>16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13</v>
      </c>
      <c r="L1" s="1" t="s">
        <v>106</v>
      </c>
    </row>
    <row r="2" ht="14.25">
      <c r="A2" s="67">
        <f>INDEX('Reading+Listening'!$AF$7:$AF$300,2*ROW()-3)</f>
        <v>18.666666666666668</v>
      </c>
      <c r="B2" s="67">
        <f>INDEX('Reading+Listening'!$AG$7:$AG$300,2*ROW()-3)</f>
        <v>20.294117647058826</v>
      </c>
      <c r="C2" s="67">
        <f>INDEX('Reading+Listening'!$I$7:$I$300,2*ROW()-3)</f>
        <v>18.666666666666668</v>
      </c>
      <c r="D2" s="67">
        <f>INDEX('Reading+Listening'!$J$7:$J$300,2*ROW()-3)</f>
        <v>20.294117647058826</v>
      </c>
      <c r="E2" s="67">
        <f>INDEX('Reading+Listening'!$K$7:$K$300,2*ROW()-3)</f>
        <v>18.666666666666668</v>
      </c>
      <c r="F2" s="67">
        <f>INDEX('Reading+Listening'!$L$7:$L$300,2*ROW()-3)</f>
        <v>20.294117647058826</v>
      </c>
      <c r="G2" s="67">
        <f>INDEX('Reading+Listening'!$I$7:$I$300,2*ROW()-2)</f>
        <v>96.566666666666663</v>
      </c>
      <c r="H2" s="67">
        <f>INDEX('Reading+Listening'!$K$7:$K$300,2*ROW()-2)</f>
        <v>96.566666666666663</v>
      </c>
      <c r="I2" s="67">
        <f>INDEX('Reading+Listening'!$J$7:$J$300,2*ROW()-2)</f>
        <v>24.333333333333336</v>
      </c>
      <c r="J2" s="67">
        <f>INDEX('Reading+Listening'!$L$7:$L$300,2*ROW()-2)</f>
        <v>24.333333333333336</v>
      </c>
      <c r="K2" s="122">
        <f>INDEX('Reading+Listening'!$B$7:$B$300,2*ROW()-3)</f>
        <v>45409.375</v>
      </c>
      <c r="L2" s="1" t="str">
        <f>INDEX('Reading+Listening'!$C$7:$C$300,2*ROW()-3)</f>
        <v>T25</v>
      </c>
    </row>
    <row r="3" ht="14.25">
      <c r="A3" s="67">
        <f>INDEX('Reading+Listening'!$AF$7:$AF$300,2*ROW()-3)</f>
        <v>20</v>
      </c>
      <c r="B3" s="67">
        <f>INDEX('Reading+Listening'!$AG$7:$AG$300,2*ROW()-3)</f>
        <v>20.294117647058826</v>
      </c>
      <c r="C3" s="67">
        <f>INDEX('Reading+Listening'!$I$7:$I$300,2*ROW()-3)</f>
        <v>21.333333333333336</v>
      </c>
      <c r="D3" s="67">
        <f>INDEX('Reading+Listening'!$J$7:$J$300,2*ROW()-3)</f>
        <v>20.294117647058826</v>
      </c>
      <c r="E3" s="67">
        <f>INDEX('Reading+Listening'!$K$7:$K$300,2*ROW()-3)</f>
        <v>19.466666666666669</v>
      </c>
      <c r="F3" s="67">
        <f>INDEX('Reading+Listening'!$L$7:$L$300,2*ROW()-3)</f>
        <v>20.294117647058826</v>
      </c>
      <c r="G3" s="67">
        <f>INDEX('Reading+Listening'!$I$7:$I$300,2*ROW()-2)</f>
        <v>90.849999999999994</v>
      </c>
      <c r="H3" s="67">
        <f>INDEX('Reading+Listening'!$K$7:$K$300,2*ROW()-2)</f>
        <v>94.851666666666659</v>
      </c>
      <c r="I3" s="67">
        <f>INDEX('Reading+Listening'!$J$7:$J$300,2*ROW()-2)</f>
        <v>27</v>
      </c>
      <c r="J3" s="67">
        <f>INDEX('Reading+Listening'!$L$7:$L$300,2*ROW()-2)</f>
        <v>25.133333333333333</v>
      </c>
      <c r="K3" s="122">
        <f>INDEX('Reading+Listening'!$B$7:$B$300,2*ROW()-3)</f>
        <v>45412.375</v>
      </c>
      <c r="L3" s="1" t="str">
        <f>INDEX('Reading+Listening'!$C$7:$C$300,2*ROW()-3)</f>
        <v>T20</v>
      </c>
    </row>
    <row r="4" ht="14.25">
      <c r="A4" s="67">
        <f>INDEX('Reading+Listening'!$AF$7:$AF$300,2*ROW()-3)</f>
        <v>21.555555555555557</v>
      </c>
      <c r="B4" s="67">
        <f>INDEX('Reading+Listening'!$AG$7:$AG$300,2*ROW()-3)</f>
        <v>21.47058823529412</v>
      </c>
      <c r="C4" s="67">
        <f>INDEX('Reading+Listening'!$I$7:$I$300,2*ROW()-3)</f>
        <v>24.666666666666668</v>
      </c>
      <c r="D4" s="67">
        <f>INDEX('Reading+Listening'!$J$7:$J$300,2*ROW()-3)</f>
        <v>23.823529411764707</v>
      </c>
      <c r="E4" s="67">
        <f>INDEX('Reading+Listening'!$K$7:$K$300,2*ROW()-3)</f>
        <v>21.026666666666667</v>
      </c>
      <c r="F4" s="67">
        <f>INDEX('Reading+Listening'!$L$7:$L$300,2*ROW()-3)</f>
        <v>21.352941176470591</v>
      </c>
      <c r="G4" s="67">
        <f>INDEX('Reading+Listening'!$I$7:$I$300,2*ROW()-2)</f>
        <v>93.75</v>
      </c>
      <c r="H4" s="67">
        <f>INDEX('Reading+Listening'!$K$7:$K$300,2*ROW()-2)</f>
        <v>94.521166666666659</v>
      </c>
      <c r="I4" s="67">
        <f>INDEX('Reading+Listening'!$J$7:$J$300,2*ROW()-2)</f>
        <v>16.850000000000001</v>
      </c>
      <c r="J4" s="67">
        <f>INDEX('Reading+Listening'!$L$7:$L$300,2*ROW()-2)</f>
        <v>22.64833333333333</v>
      </c>
      <c r="K4" s="122">
        <f>INDEX('Reading+Listening'!$B$7:$B$300,2*ROW()-3)</f>
        <v>45416.357638888891</v>
      </c>
      <c r="L4" s="1" t="str">
        <f>INDEX('Reading+Listening'!$C$7:$C$300,2*ROW()-3)</f>
        <v>T21</v>
      </c>
    </row>
    <row r="5" ht="14.25">
      <c r="A5" s="67">
        <f>INDEX('Reading+Listening'!$AF$7:$AF$300,2*ROW()-3)</f>
        <v>20.833333333333336</v>
      </c>
      <c r="B5" s="67">
        <f>INDEX('Reading+Listening'!$AG$7:$AG$300,2*ROW()-3)</f>
        <v>20.955882352941181</v>
      </c>
      <c r="C5" s="67">
        <f>INDEX('Reading+Listening'!$I$7:$I$300,2*ROW()-3)</f>
        <v>18.666666666666668</v>
      </c>
      <c r="D5" s="67">
        <f>INDEX('Reading+Listening'!$J$7:$J$300,2*ROW()-3)</f>
        <v>19.411764705882355</v>
      </c>
      <c r="E5" s="67">
        <f>INDEX('Reading+Listening'!$K$7:$K$300,2*ROW()-3)</f>
        <v>20.318666666666665</v>
      </c>
      <c r="F5" s="67">
        <f>INDEX('Reading+Listening'!$L$7:$L$300,2*ROW()-3)</f>
        <v>20.77058823529412</v>
      </c>
      <c r="G5" s="67">
        <f>INDEX('Reading+Listening'!$I$7:$I$300,2*ROW()-2)</f>
        <v>79.466666666666669</v>
      </c>
      <c r="H5" s="67">
        <f>INDEX('Reading+Listening'!$K$7:$K$300,2*ROW()-2)</f>
        <v>90.004816666666656</v>
      </c>
      <c r="I5" s="67">
        <f>INDEX('Reading+Listening'!$J$7:$J$300,2*ROW()-2)</f>
        <v>29.983333333333334</v>
      </c>
      <c r="J5" s="67">
        <f>INDEX('Reading+Listening'!$L$7:$L$300,2*ROW()-2)</f>
        <v>24.848833333333332</v>
      </c>
      <c r="K5" s="122">
        <f>INDEX('Reading+Listening'!$B$7:$B$300,2*ROW()-3)</f>
        <v>45418.357638888891</v>
      </c>
      <c r="L5" s="1" t="str">
        <f>INDEX('Reading+Listening'!$C$7:$C$300,2*ROW()-3)</f>
        <v>T22</v>
      </c>
    </row>
    <row r="6" ht="14.25">
      <c r="A6" s="67">
        <f>INDEX('Reading+Listening'!$AF$7:$AF$300,2*ROW()-3)</f>
        <v>20.800000000000001</v>
      </c>
      <c r="B6" s="67">
        <f>INDEX('Reading+Listening'!$AG$7:$AG$300,2*ROW()-3)</f>
        <v>21.176470588235297</v>
      </c>
      <c r="C6" s="67">
        <f>INDEX('Reading+Listening'!$I$7:$I$300,2*ROW()-3)</f>
        <v>20.666666666666664</v>
      </c>
      <c r="D6" s="67">
        <f>INDEX('Reading+Listening'!$J$7:$J$300,2*ROW()-3)</f>
        <v>22.058823529411768</v>
      </c>
      <c r="E6" s="67">
        <f>INDEX('Reading+Listening'!$K$7:$K$300,2*ROW()-3)</f>
        <v>20.423066666666664</v>
      </c>
      <c r="F6" s="67">
        <f>INDEX('Reading+Listening'!$L$7:$L$300,2*ROW()-3)</f>
        <v>21.157058823529415</v>
      </c>
      <c r="G6" s="67">
        <f>INDEX('Reading+Listening'!$I$7:$I$300,2*ROW()-2)</f>
        <v>90.866666666666674</v>
      </c>
      <c r="H6" s="67">
        <f>INDEX('Reading+Listening'!$K$7:$K$300,2*ROW()-2)</f>
        <v>90.263371666666657</v>
      </c>
      <c r="I6" s="67">
        <f>INDEX('Reading+Listening'!$J$7:$J$300,2*ROW()-2)</f>
        <v>21.166666666666664</v>
      </c>
      <c r="J6" s="67">
        <f>INDEX('Reading+Listening'!$L$7:$L$300,2*ROW()-2)</f>
        <v>23.744183333333329</v>
      </c>
      <c r="K6" s="122">
        <f>INDEX('Reading+Listening'!$B$7:$B$300,2*ROW()-3)</f>
        <v>45419.440972222219</v>
      </c>
      <c r="L6" s="1" t="str">
        <f>INDEX('Reading+Listening'!$C$7:$C$300,2*ROW()-3)</f>
        <v>T23</v>
      </c>
    </row>
    <row r="7" ht="14.25">
      <c r="A7" s="67">
        <f>INDEX('Reading+Listening'!$AF$7:$AF$300,2*ROW()-3)</f>
        <v>21</v>
      </c>
      <c r="B7" s="67">
        <f>INDEX('Reading+Listening'!$AG$7:$AG$300,2*ROW()-3)</f>
        <v>21.47058823529412</v>
      </c>
      <c r="C7" s="67">
        <f>INDEX('Reading+Listening'!$I$7:$I$300,2*ROW()-3)</f>
        <v>22</v>
      </c>
      <c r="D7" s="67">
        <f>INDEX('Reading+Listening'!$J$7:$J$300,2*ROW()-3)</f>
        <v>22.941176470588232</v>
      </c>
      <c r="E7" s="67">
        <f>INDEX('Reading+Listening'!$K$7:$K$300,2*ROW()-3)</f>
        <v>20.896146666666663</v>
      </c>
      <c r="F7" s="67">
        <f>INDEX('Reading+Listening'!$L$7:$L$300,2*ROW()-3)</f>
        <v>21.692294117647059</v>
      </c>
      <c r="G7" s="67">
        <f>INDEX('Reading+Listening'!$I$7:$I$300,2*ROW()-2)</f>
        <v>72.166666666666657</v>
      </c>
      <c r="H7" s="67">
        <f>INDEX('Reading+Listening'!$K$7:$K$300,2*ROW()-2)</f>
        <v>84.834360166666656</v>
      </c>
      <c r="I7" s="67">
        <f>INDEX('Reading+Listening'!$J$7:$J$300,2*ROW()-2)</f>
        <v>19.5</v>
      </c>
      <c r="J7" s="67">
        <f>INDEX('Reading+Listening'!$L$7:$L$300,2*ROW()-2)</f>
        <v>22.470928333333326</v>
      </c>
      <c r="K7" s="122">
        <f>INDEX('Reading+Listening'!$B$7:$B$300,2*ROW()-3)</f>
        <v>45423.440972222219</v>
      </c>
      <c r="L7" s="1" t="str">
        <f>INDEX('Reading+Listening'!$C$7:$C$300,2*ROW()-3)</f>
        <v>T26</v>
      </c>
    </row>
    <row r="8" ht="14.25">
      <c r="A8" s="67">
        <f>INDEX('Reading+Listening'!$AF$7:$AF$300,2*ROW()-3)</f>
        <v>21.428571428571427</v>
      </c>
      <c r="B8" s="67">
        <f>INDEX('Reading+Listening'!$AG$7:$AG$300,2*ROW()-3)</f>
        <v>21.176470588235297</v>
      </c>
      <c r="C8" s="67">
        <f>INDEX('Reading+Listening'!$I$7:$I$300,2*ROW()-3)</f>
        <v>24.000000000000004</v>
      </c>
      <c r="D8" s="67">
        <f>INDEX('Reading+Listening'!$J$7:$J$300,2*ROW()-3)</f>
        <v>19.411764705882351</v>
      </c>
      <c r="E8" s="67">
        <f>INDEX('Reading+Listening'!$K$7:$K$300,2*ROW()-3)</f>
        <v>21.827302666666665</v>
      </c>
      <c r="F8" s="67">
        <f>INDEX('Reading+Listening'!$L$7:$L$300,2*ROW()-3)</f>
        <v>21.008135294117647</v>
      </c>
      <c r="G8" s="67">
        <f>INDEX('Reading+Listening'!$I$7:$I$300,2*ROW()-2)</f>
        <v>87.400000000000006</v>
      </c>
      <c r="H8" s="67">
        <f>INDEX('Reading+Listening'!$K$7:$K$300,2*ROW()-2)</f>
        <v>85.604052116666651</v>
      </c>
      <c r="I8" s="67">
        <f>INDEX('Reading+Listening'!$J$7:$J$300,2*ROW()-2)</f>
        <v>25.700000000000003</v>
      </c>
      <c r="J8" s="67">
        <f>INDEX('Reading+Listening'!$L$7:$L$300,2*ROW()-2)</f>
        <v>23.439649833333327</v>
      </c>
      <c r="K8" s="122">
        <f>INDEX('Reading+Listening'!$B$7:$B$300,2*ROW()-3)</f>
        <v>45439.475694444445</v>
      </c>
      <c r="L8" s="1" t="str">
        <f>INDEX('Reading+Listening'!$C$7:$C$300,2*ROW()-3)</f>
        <v>T24</v>
      </c>
    </row>
    <row r="9" ht="14.25">
      <c r="A9" s="67">
        <f>INDEX('Reading+Listening'!$AF$7:$AF$300,2*ROW()-3)</f>
        <v>21.666666666666668</v>
      </c>
      <c r="B9" s="67">
        <f>INDEX('Reading+Listening'!$AG$7:$AG$300,2*ROW()-3)</f>
        <v>21.617647058823529</v>
      </c>
      <c r="C9" s="67">
        <f>INDEX('Reading+Listening'!$I$7:$I$300,2*ROW()-3)</f>
        <v>23.333333333333332</v>
      </c>
      <c r="D9" s="67">
        <f>INDEX('Reading+Listening'!$J$7:$J$300,2*ROW()-3)</f>
        <v>24.705882352941174</v>
      </c>
      <c r="E9" s="67">
        <f>INDEX('Reading+Listening'!$K$7:$K$300,2*ROW()-3)</f>
        <v>22.279111866666664</v>
      </c>
      <c r="F9" s="67">
        <f>INDEX('Reading+Listening'!$L$7:$L$300,2*ROW()-3)</f>
        <v>22.117459411764703</v>
      </c>
      <c r="G9" s="67">
        <f>INDEX('Reading+Listening'!$I$7:$I$300,2*ROW()-2)</f>
        <v>76.75</v>
      </c>
      <c r="H9" s="67">
        <f>INDEX('Reading+Listening'!$K$7:$K$300,2*ROW()-2)</f>
        <v>82.947836481666656</v>
      </c>
      <c r="I9" s="67">
        <f>INDEX('Reading+Listening'!$J$7:$J$300,2*ROW()-2)</f>
        <v>19.833333333333336</v>
      </c>
      <c r="J9" s="67">
        <f>INDEX('Reading+Listening'!$L$7:$L$300,2*ROW()-2)</f>
        <v>22.357754883333328</v>
      </c>
      <c r="K9" s="122">
        <f>INDEX('Reading+Listening'!$B$7:$B$300,2*ROW()-3)</f>
        <v>45444.392361111109</v>
      </c>
      <c r="L9" s="1" t="str">
        <f>INDEX('Reading+Listening'!$C$7:$C$300,2*ROW()-3)</f>
        <v>T27</v>
      </c>
    </row>
    <row r="10" ht="14.25">
      <c r="A10" s="67">
        <f>INDEX('Reading+Listening'!$AF$7:$AF$300,2*ROW()-3)</f>
        <v>21.851851851851855</v>
      </c>
      <c r="B10" s="67">
        <f>INDEX('Reading+Listening'!$AG$7:$AG$300,2*ROW()-3)</f>
        <v>22.058823529411764</v>
      </c>
      <c r="C10" s="67">
        <f>INDEX('Reading+Listening'!$I$7:$I$300,2*ROW()-3)</f>
        <v>23.333333333333332</v>
      </c>
      <c r="D10" s="67">
        <f>INDEX('Reading+Listening'!$J$7:$J$300,2*ROW()-3)</f>
        <v>25.588235294117645</v>
      </c>
      <c r="E10" s="67">
        <f>INDEX('Reading+Listening'!$K$7:$K$300,2*ROW()-3)</f>
        <v>22.595378306666664</v>
      </c>
      <c r="F10" s="67">
        <f>INDEX('Reading+Listening'!$L$7:$L$300,2*ROW()-3)</f>
        <v>23.158692176470584</v>
      </c>
      <c r="G10" s="67">
        <f>INDEX('Reading+Listening'!$I$7:$I$300,2*ROW()-2)</f>
        <v>70.783333333333331</v>
      </c>
      <c r="H10" s="67">
        <f>INDEX('Reading+Listening'!$K$7:$K$300,2*ROW()-2)</f>
        <v>79.298485537166655</v>
      </c>
      <c r="I10" s="67">
        <f>INDEX('Reading+Listening'!$J$7:$J$300,2*ROW()-2)</f>
        <v>19.816666666666666</v>
      </c>
      <c r="J10" s="67">
        <f>INDEX('Reading+Listening'!$L$7:$L$300,2*ROW()-2)</f>
        <v>21.595428418333327</v>
      </c>
      <c r="K10" s="122">
        <f>INDEX('Reading+Listening'!$B$7:$B$300,2*ROW()-3)</f>
        <v>45445.392361111109</v>
      </c>
      <c r="L10" s="1" t="str">
        <f>INDEX('Reading+Listening'!$C$7:$C$300,2*ROW()-3)</f>
        <v>T28</v>
      </c>
    </row>
    <row r="11" ht="14.25">
      <c r="A11" s="67">
        <f>INDEX('Reading+Listening'!$AF$7:$AF$300,2*ROW()-3)</f>
        <v>22.200000000000003</v>
      </c>
      <c r="B11" s="67">
        <f>INDEX('Reading+Listening'!$AG$7:$AG$300,2*ROW()-3)</f>
        <v>22.676470588235293</v>
      </c>
      <c r="C11" s="67">
        <f>INDEX('Reading+Listening'!$I$7:$I$300,2*ROW()-3)</f>
        <v>25.333333333333332</v>
      </c>
      <c r="D11" s="67">
        <f>INDEX('Reading+Listening'!$J$7:$J$300,2*ROW()-3)</f>
        <v>28.235294117647058</v>
      </c>
      <c r="E11" s="67">
        <f>INDEX('Reading+Listening'!$K$7:$K$300,2*ROW()-3)</f>
        <v>23.416764814666664</v>
      </c>
      <c r="F11" s="67">
        <f>INDEX('Reading+Listening'!$L$7:$L$300,2*ROW()-3)</f>
        <v>24.681672758823524</v>
      </c>
      <c r="G11" s="67">
        <f>INDEX('Reading+Listening'!$I$7:$I$300,2*ROW()-2)</f>
        <v>69.349999999999994</v>
      </c>
      <c r="H11" s="67">
        <f>INDEX('Reading+Listening'!$K$7:$K$300,2*ROW()-2)</f>
        <v>76.313939876016647</v>
      </c>
      <c r="I11" s="67">
        <f>INDEX('Reading+Listening'!$J$7:$J$300,2*ROW()-2)</f>
        <v>24.233333333333334</v>
      </c>
      <c r="J11" s="67">
        <f>INDEX('Reading+Listening'!$L$7:$L$300,2*ROW()-2)</f>
        <v>22.386799892833327</v>
      </c>
      <c r="K11" s="122">
        <f>INDEX('Reading+Listening'!$B$7:$B$300,2*ROW()-3)</f>
        <v>45446.382638888892</v>
      </c>
      <c r="L11" s="1" t="str">
        <f>INDEX('Reading+Listening'!$C$7:$C$300,2*ROW()-3)</f>
        <v>T29</v>
      </c>
    </row>
    <row r="12" ht="14.25">
      <c r="A12" s="67">
        <f>INDEX('Reading+Listening'!$AF$7:$AF$300,2*ROW()-3)</f>
        <v>22.72727272727273</v>
      </c>
      <c r="B12" s="67">
        <f>INDEX('Reading+Listening'!$AG$7:$AG$300,2*ROW()-3)</f>
        <v>23.101604278074863</v>
      </c>
      <c r="C12" s="67">
        <f>INDEX('Reading+Listening'!$I$7:$I$300,2*ROW()-3)</f>
        <v>27.999999999999996</v>
      </c>
      <c r="D12" s="67">
        <f>INDEX('Reading+Listening'!$J$7:$J$300,2*ROW()-3)</f>
        <v>27.352941176470587</v>
      </c>
      <c r="E12" s="67">
        <f>INDEX('Reading+Listening'!$K$7:$K$300,2*ROW()-3)</f>
        <v>24.791735370266661</v>
      </c>
      <c r="F12" s="67">
        <f>INDEX('Reading+Listening'!$L$7:$L$300,2*ROW()-3)</f>
        <v>25.483053284117638</v>
      </c>
      <c r="G12" s="67">
        <f>INDEX('Reading+Listening'!$I$7:$I$300,2*ROW()-2)</f>
        <v>67.633333333333326</v>
      </c>
      <c r="H12" s="67">
        <f>INDEX('Reading+Listening'!$K$7:$K$300,2*ROW()-2)</f>
        <v>73.709757913211646</v>
      </c>
      <c r="I12" s="67">
        <f>INDEX('Reading+Listening'!$J$7:$J$300,2*ROW()-2)</f>
        <v>18.033333333333331</v>
      </c>
      <c r="J12" s="67">
        <f>INDEX('Reading+Listening'!$L$7:$L$300,2*ROW()-2)</f>
        <v>21.080759924983326</v>
      </c>
      <c r="K12" s="122">
        <f>INDEX('Reading+Listening'!$B$7:$B$300,2*ROW()-3)</f>
        <v>45447.757638888892</v>
      </c>
      <c r="L12" s="1" t="str">
        <f>INDEX('Reading+Listening'!$C$7:$C$300,2*ROW()-3)</f>
        <v>T30</v>
      </c>
    </row>
    <row r="13" ht="14.25">
      <c r="A13" s="67">
        <f>INDEX('Reading+Listening'!$AF$7:$AF$300,2*ROW()-3)</f>
        <v>23.111111111111114</v>
      </c>
      <c r="B13" s="67">
        <f>INDEX('Reading+Listening'!$AG$7:$AG$300,2*ROW()-3)</f>
        <v>22.941176470588232</v>
      </c>
      <c r="C13" s="67">
        <f>INDEX('Reading+Listening'!$I$7:$I$300,2*ROW()-3)</f>
        <v>27.333333333333332</v>
      </c>
      <c r="D13" s="67">
        <f>INDEX('Reading+Listening'!$J$7:$J$300,2*ROW()-3)</f>
        <v>21.176470588235297</v>
      </c>
      <c r="E13" s="67">
        <f>INDEX('Reading+Listening'!$K$7:$K$300,2*ROW()-3)</f>
        <v>25.55421475918666</v>
      </c>
      <c r="F13" s="67">
        <f>INDEX('Reading+Listening'!$L$7:$L$300,2*ROW()-3)</f>
        <v>24.191078475352931</v>
      </c>
      <c r="G13" s="67">
        <f>INDEX('Reading+Listening'!$I$7:$I$300,2*ROW()-2)</f>
        <v>69.933333333333337</v>
      </c>
      <c r="H13" s="67">
        <f>INDEX('Reading+Listening'!$K$7:$K$300,2*ROW()-2)</f>
        <v>72.576830539248149</v>
      </c>
      <c r="I13" s="67">
        <f>INDEX('Reading+Listening'!$J$7:$J$300,2*ROW()-2)</f>
        <v>25.033333333333331</v>
      </c>
      <c r="J13" s="67">
        <f>INDEX('Reading+Listening'!$L$7:$L$300,2*ROW()-2)</f>
        <v>22.266531947488325</v>
      </c>
      <c r="K13" s="122">
        <f>INDEX('Reading+Listening'!$B$7:$B$300,2*ROW()-3)</f>
        <v>45450.757638888892</v>
      </c>
      <c r="L13" s="1" t="str">
        <f>INDEX('Reading+Listening'!$C$7:$C$300,2*ROW()-3)</f>
        <v>T31</v>
      </c>
    </row>
    <row r="14" ht="14.25">
      <c r="A14" s="67">
        <f>INDEX('Reading+Listening'!$AF$7:$AF$300,2*ROW()-3)</f>
        <v>23.333333333333336</v>
      </c>
      <c r="B14" s="67">
        <f>INDEX('Reading+Listening'!$AG$7:$AG$300,2*ROW()-3)</f>
        <v>22.873303167420811</v>
      </c>
      <c r="C14" s="67">
        <f>INDEX('Reading+Listening'!$I$7:$I$300,2*ROW()-3)</f>
        <v>26</v>
      </c>
      <c r="D14" s="67">
        <f>INDEX('Reading+Listening'!$J$7:$J$300,2*ROW()-3)</f>
        <v>22.058823529411768</v>
      </c>
      <c r="E14" s="67">
        <f>INDEX('Reading+Listening'!$K$7:$K$300,2*ROW()-3)</f>
        <v>25.687950331430663</v>
      </c>
      <c r="F14" s="67">
        <f>INDEX('Reading+Listening'!$L$7:$L$300,2*ROW()-3)</f>
        <v>23.551401991570579</v>
      </c>
      <c r="G14" s="67">
        <f>INDEX('Reading+Listening'!$I$7:$I$300,2*ROW()-2)</f>
        <v>82.466666666666669</v>
      </c>
      <c r="H14" s="67">
        <f>INDEX('Reading+Listening'!$K$7:$K$300,2*ROW()-2)</f>
        <v>75.543781377473707</v>
      </c>
      <c r="I14" s="67">
        <f>INDEX('Reading+Listening'!$J$7:$J$300,2*ROW()-2)</f>
        <v>23.916666666666664</v>
      </c>
      <c r="J14" s="67">
        <f>INDEX('Reading+Listening'!$L$7:$L$300,2*ROW()-2)</f>
        <v>22.761572363241825</v>
      </c>
      <c r="K14" s="122">
        <f>INDEX('Reading+Listening'!$B$7:$B$300,2*ROW()-3)</f>
        <v>45455.757638888892</v>
      </c>
      <c r="L14" s="1" t="str">
        <f>INDEX('Reading+Listening'!$C$7:$C$300,2*ROW()-3)</f>
        <v>T32</v>
      </c>
    </row>
    <row r="15" ht="14.25">
      <c r="A15" s="67">
        <f>INDEX('Reading+Listening'!$AF$7:$AF$300,2*ROW()-3)</f>
        <v>23.428571428571434</v>
      </c>
      <c r="B15" s="67">
        <f>INDEX('Reading+Listening'!$AG$7:$AG$300,2*ROW()-3)</f>
        <v>22.8781512605042</v>
      </c>
      <c r="C15" s="67">
        <f>INDEX('Reading+Listening'!$I$7:$I$300,2*ROW()-3)</f>
        <v>24.666666666666668</v>
      </c>
      <c r="D15" s="67">
        <f>INDEX('Reading+Listening'!$J$7:$J$300,2*ROW()-3)</f>
        <v>22.941176470588232</v>
      </c>
      <c r="E15" s="67">
        <f>INDEX('Reading+Listening'!$K$7:$K$300,2*ROW()-3)</f>
        <v>25.381565232001464</v>
      </c>
      <c r="F15" s="67">
        <f>INDEX('Reading+Listening'!$L$7:$L$300,2*ROW()-3)</f>
        <v>23.368334335275875</v>
      </c>
      <c r="G15" s="67">
        <f>INDEX('Reading+Listening'!$I$7:$I$300,2*ROW()-2)</f>
        <v>90.683333333333337</v>
      </c>
      <c r="H15" s="67">
        <f>INDEX('Reading+Listening'!$K$7:$K$300,2*ROW()-2)</f>
        <v>80.0856469642316</v>
      </c>
      <c r="I15" s="67">
        <f>INDEX('Reading+Listening'!$J$7:$J$300,2*ROW()-2)</f>
        <v>23.883333333333333</v>
      </c>
      <c r="J15" s="67">
        <f>INDEX('Reading+Listening'!$L$7:$L$300,2*ROW()-2)</f>
        <v>23.098100654269277</v>
      </c>
      <c r="K15" s="122">
        <f>INDEX('Reading+Listening'!$B$7:$B$300,2*ROW()-3)</f>
        <v>45456.757638888892</v>
      </c>
      <c r="L15" s="1" t="str">
        <f>INDEX('Reading+Listening'!$C$7:$C$300,2*ROW()-3)</f>
        <v>T33</v>
      </c>
    </row>
    <row r="16" ht="14.25">
      <c r="A16" s="67">
        <f>INDEX('Reading+Listening'!$AF$7:$AF$300,2*ROW()-3)</f>
        <v>23.644444444444449</v>
      </c>
      <c r="B16" s="67">
        <f>INDEX('Reading+Listening'!$AG$7:$AG$300,2*ROW()-3)</f>
        <v>22.882352941176467</v>
      </c>
      <c r="C16" s="67">
        <f>INDEX('Reading+Listening'!$I$7:$I$300,2*ROW()-3)</f>
        <v>26.666666666666668</v>
      </c>
      <c r="D16" s="67">
        <f>INDEX('Reading+Listening'!$J$7:$J$300,2*ROW()-3)</f>
        <v>22.941176470588232</v>
      </c>
      <c r="E16" s="67">
        <f>INDEX('Reading+Listening'!$K$7:$K$300,2*ROW()-3)</f>
        <v>25.767095662401022</v>
      </c>
      <c r="F16" s="67">
        <f>INDEX('Reading+Listening'!$L$7:$L$300,2*ROW()-3)</f>
        <v>23.240186975869584</v>
      </c>
      <c r="G16" s="67">
        <f>INDEX('Reading+Listening'!$I$7:$I$300,2*ROW()-2)</f>
        <v>72.383333333333326</v>
      </c>
      <c r="H16" s="67">
        <f>INDEX('Reading+Listening'!$K$7:$K$300,2*ROW()-2)</f>
        <v>77.774952874962111</v>
      </c>
      <c r="I16" s="67">
        <f>INDEX('Reading+Listening'!$J$7:$J$300,2*ROW()-2)</f>
        <v>20.699999999999999</v>
      </c>
      <c r="J16" s="67">
        <f>INDEX('Reading+Listening'!$L$7:$L$300,2*ROW()-2)</f>
        <v>22.378670457988495</v>
      </c>
      <c r="K16" s="122">
        <f>INDEX('Reading+Listening'!$B$7:$B$300,2*ROW()-3)</f>
        <v>45460.757638888892</v>
      </c>
      <c r="L16" s="1" t="str">
        <f>INDEX('Reading+Listening'!$C$7:$C$300,2*ROW()-3)</f>
        <v>T34</v>
      </c>
    </row>
    <row r="17" ht="14.25">
      <c r="A17" s="67">
        <f>INDEX('Reading+Listening'!$AF$7:$AF$300,2*ROW()-3)</f>
        <v>23.750000000000004</v>
      </c>
      <c r="B17" s="67">
        <f>INDEX('Reading+Listening'!$AG$7:$AG$300,2*ROW()-3)</f>
        <v>22.941176470588232</v>
      </c>
      <c r="C17" s="67">
        <f>INDEX('Reading+Listening'!$I$7:$I$300,2*ROW()-3)</f>
        <v>25.333333333333332</v>
      </c>
      <c r="D17" s="67">
        <f>INDEX('Reading+Listening'!$J$7:$J$300,2*ROW()-3)</f>
        <v>23.823529411764707</v>
      </c>
      <c r="E17" s="67">
        <f>INDEX('Reading+Listening'!$K$7:$K$300,2*ROW()-3)</f>
        <v>25.636966963680713</v>
      </c>
      <c r="F17" s="67">
        <f>INDEX('Reading+Listening'!$L$7:$L$300,2*ROW()-3)</f>
        <v>23.41518970663812</v>
      </c>
      <c r="G17" s="67">
        <f>INDEX('Reading+Listening'!$I$7:$I$300,2*ROW()-2)</f>
        <v>64.833333333333343</v>
      </c>
      <c r="H17" s="67">
        <f>INDEX('Reading+Listening'!$K$7:$K$300,2*ROW()-2)</f>
        <v>73.892467012473475</v>
      </c>
      <c r="I17" s="67">
        <f>INDEX('Reading+Listening'!$J$7:$J$300,2*ROW()-2)</f>
        <v>21.866666666666667</v>
      </c>
      <c r="J17" s="67">
        <f>INDEX('Reading+Listening'!$L$7:$L$300,2*ROW()-2)</f>
        <v>22.225069320591945</v>
      </c>
      <c r="K17" s="122">
        <f>INDEX('Reading+Listening'!$B$7:$B$300,2*ROW()-3)</f>
        <v>45461.882638888892</v>
      </c>
      <c r="L17" s="1" t="str">
        <f>INDEX('Reading+Listening'!$C$7:$C$300,2*ROW()-3)</f>
        <v>T35</v>
      </c>
    </row>
    <row r="18" ht="14.25">
      <c r="A18" s="67">
        <f>INDEX('Reading+Listening'!$AF$7:$AF$300,2*ROW()-3)</f>
        <v>23.647058823529417</v>
      </c>
      <c r="B18" s="67">
        <f>INDEX('Reading+Listening'!$AG$7:$AG$300,2*ROW()-3)</f>
        <v>23.044982698961935</v>
      </c>
      <c r="C18" s="67">
        <f>INDEX('Reading+Listening'!$I$7:$I$300,2*ROW()-3)</f>
        <v>22</v>
      </c>
      <c r="D18" s="67">
        <f>INDEX('Reading+Listening'!$J$7:$J$300,2*ROW()-3)</f>
        <v>24.705882352941174</v>
      </c>
      <c r="E18" s="67">
        <f>INDEX('Reading+Listening'!$K$7:$K$300,2*ROW()-3)</f>
        <v>24.5458768745765</v>
      </c>
      <c r="F18" s="67">
        <f>INDEX('Reading+Listening'!$L$7:$L$300,2*ROW()-3)</f>
        <v>23.802397500529036</v>
      </c>
      <c r="G18" s="67">
        <f>INDEX('Reading+Listening'!$I$7:$I$300,2*ROW()-2)</f>
        <v>50.5</v>
      </c>
      <c r="H18" s="67">
        <f>INDEX('Reading+Listening'!$K$7:$K$300,2*ROW()-2)</f>
        <v>66.874726908731418</v>
      </c>
      <c r="I18" s="67">
        <f>INDEX('Reading+Listening'!$J$7:$J$300,2*ROW()-2)</f>
        <v>15.616666666666667</v>
      </c>
      <c r="J18" s="67">
        <f>INDEX('Reading+Listening'!$L$7:$L$300,2*ROW()-2)</f>
        <v>20.24254852441436</v>
      </c>
      <c r="K18" s="122">
        <f>INDEX('Reading+Listening'!$B$7:$B$300,2*ROW()-3)</f>
        <v>45478.674305555556</v>
      </c>
      <c r="L18" s="1" t="str">
        <f>INDEX('Reading+Listening'!$C$7:$C$300,2*ROW()-3)</f>
        <v>T36</v>
      </c>
    </row>
    <row r="19" ht="14.25">
      <c r="A19" s="67">
        <f>INDEX('Reading+Listening'!$AF$7:$AF$300,2*ROW()-3)</f>
        <v>23.81481481481482</v>
      </c>
      <c r="B19" s="67">
        <f>INDEX('Reading+Listening'!$AG$7:$AG$300,2*ROW()-3)</f>
        <v>23.186274509803916</v>
      </c>
      <c r="C19" s="67">
        <f>INDEX('Reading+Listening'!$I$7:$I$300,2*ROW()-3)</f>
        <v>26.666666666666668</v>
      </c>
      <c r="D19" s="67">
        <f>INDEX('Reading+Listening'!$J$7:$J$300,2*ROW()-3)</f>
        <v>25.588235294117645</v>
      </c>
      <c r="E19" s="67">
        <f>INDEX('Reading+Listening'!$K$7:$K$300,2*ROW()-3)</f>
        <v>25.18211381220355</v>
      </c>
      <c r="F19" s="67">
        <f>INDEX('Reading+Listening'!$L$7:$L$300,2*ROW()-3)</f>
        <v>24.338148838605619</v>
      </c>
      <c r="G19" s="67">
        <f>INDEX('Reading+Listening'!$I$7:$I$300,2*ROW()-2)</f>
        <v>51.883333333333326</v>
      </c>
      <c r="H19" s="67">
        <f>INDEX('Reading+Listening'!$K$7:$K$300,2*ROW()-2)</f>
        <v>62.377308836111986</v>
      </c>
      <c r="I19" s="67">
        <f>INDEX('Reading+Listening'!$J$7:$J$300,2*ROW()-2)</f>
        <v>19.43333333333333</v>
      </c>
      <c r="J19" s="67">
        <f>INDEX('Reading+Listening'!$L$7:$L$300,2*ROW()-2)</f>
        <v>19.99978396709005</v>
      </c>
      <c r="K19" s="122">
        <f>INDEX('Reading+Listening'!$B$7:$B$300,2*ROW()-3)</f>
        <v>45481.674305555556</v>
      </c>
      <c r="L19" s="1" t="str">
        <f>INDEX('Reading+Listening'!$C$7:$C$300,2*ROW()-3)</f>
        <v>T37</v>
      </c>
    </row>
    <row r="20" ht="14.25">
      <c r="A20" s="67">
        <f>INDEX('Reading+Listening'!$AF$7:$AF$300,2*ROW()-3)</f>
        <v>23.859649122807024</v>
      </c>
      <c r="B20" s="67">
        <f>INDEX('Reading+Listening'!$AG$7:$AG$300,2*ROW()-3)</f>
        <v>23.312693498452006</v>
      </c>
      <c r="C20" s="67">
        <f>INDEX('Reading+Listening'!$I$7:$I$300,2*ROW()-3)</f>
        <v>24.666666666666668</v>
      </c>
      <c r="D20" s="67">
        <f>INDEX('Reading+Listening'!$J$7:$J$300,2*ROW()-3)</f>
        <v>25.588235294117645</v>
      </c>
      <c r="E20" s="67">
        <f>INDEX('Reading+Listening'!$K$7:$K$300,2*ROW()-3)</f>
        <v>25.027479668542483</v>
      </c>
      <c r="F20" s="67">
        <f>INDEX('Reading+Listening'!$L$7:$L$300,2*ROW()-3)</f>
        <v>24.713174775259226</v>
      </c>
      <c r="G20" s="67">
        <f>INDEX('Reading+Listening'!$I$7:$I$300,2*ROW()-2)</f>
        <v>57.133333333333326</v>
      </c>
      <c r="H20" s="67">
        <f>INDEX('Reading+Listening'!$K$7:$K$300,2*ROW()-2)</f>
        <v>60.804116185278389</v>
      </c>
      <c r="I20" s="67">
        <f>INDEX('Reading+Listening'!$J$7:$J$300,2*ROW()-2)</f>
        <v>19.949999999999999</v>
      </c>
      <c r="J20" s="67">
        <f>INDEX('Reading+Listening'!$L$7:$L$300,2*ROW()-2)</f>
        <v>19.984848776963034</v>
      </c>
      <c r="K20" s="122">
        <f>INDEX('Reading+Listening'!$B$7:$B$300,2*ROW()-3)</f>
        <v>45484.674305555556</v>
      </c>
      <c r="L20" s="1" t="str">
        <f>INDEX('Reading+Listening'!$C$7:$C$300,2*ROW()-3)</f>
        <v>T38</v>
      </c>
    </row>
    <row r="21" ht="14.25">
      <c r="A21" s="67">
        <f>INDEX('Reading+Listening'!$AF$7:$AF$300,2*ROW()-3)</f>
        <v>23.866666666666671</v>
      </c>
      <c r="B21" s="67">
        <f>INDEX('Reading+Listening'!$AG$7:$AG$300,2*ROW()-3)</f>
        <v>23.514705882352935</v>
      </c>
      <c r="C21" s="67">
        <f>INDEX('Reading+Listening'!$I$7:$I$300,2*ROW()-3)</f>
        <v>23.999999999999996</v>
      </c>
      <c r="D21" s="67">
        <f>INDEX('Reading+Listening'!$J$7:$J$300,2*ROW()-3)</f>
        <v>27.352941176470587</v>
      </c>
      <c r="E21" s="67">
        <f>INDEX('Reading+Listening'!$K$7:$K$300,2*ROW()-3)</f>
        <v>24.719235767979736</v>
      </c>
      <c r="F21" s="67">
        <f>INDEX('Reading+Listening'!$L$7:$L$300,2*ROW()-3)</f>
        <v>25.505104695622634</v>
      </c>
      <c r="G21" s="67">
        <f>INDEX('Reading+Listening'!$I$7:$I$300,2*ROW()-2)</f>
        <v>60.349999999999994</v>
      </c>
      <c r="H21" s="67">
        <f>INDEX('Reading+Listening'!$K$7:$K$300,2*ROW()-2)</f>
        <v>60.667881329694865</v>
      </c>
      <c r="I21" s="67">
        <f>INDEX('Reading+Listening'!$J$7:$J$300,2*ROW()-2)</f>
        <v>20.550000000000001</v>
      </c>
      <c r="J21" s="67">
        <f>INDEX('Reading+Listening'!$L$7:$L$300,2*ROW()-2)</f>
        <v>20.154394143874121</v>
      </c>
      <c r="K21" s="122">
        <f>INDEX('Reading+Listening'!$B$7:$B$300,2*ROW()-3)</f>
        <v>45486.674305555556</v>
      </c>
      <c r="L21" s="1" t="str">
        <f>INDEX('Reading+Listening'!$C$7:$C$300,2*ROW()-3)</f>
        <v>T43</v>
      </c>
    </row>
    <row r="22" ht="14.25">
      <c r="A22" s="67"/>
      <c r="B22" s="67"/>
      <c r="C22" s="67"/>
      <c r="D22" s="67"/>
      <c r="E22" s="67"/>
      <c r="F22" s="67"/>
    </row>
    <row r="23" ht="14.25">
      <c r="A23" s="67"/>
      <c r="B23" s="67"/>
      <c r="C23" s="67"/>
      <c r="D23" s="67"/>
      <c r="E23" s="67"/>
      <c r="F23" s="67"/>
    </row>
    <row r="24" ht="14.25">
      <c r="A24" s="67"/>
      <c r="B24" s="67"/>
      <c r="C24" s="67"/>
      <c r="D24" s="67"/>
      <c r="E24" s="67"/>
      <c r="F24" s="67"/>
    </row>
    <row r="25" ht="14.25">
      <c r="A25" s="67"/>
      <c r="B25" s="67"/>
      <c r="C25" s="67"/>
      <c r="D25" s="67"/>
      <c r="E25" s="67"/>
      <c r="F25" s="67"/>
    </row>
    <row r="26" ht="14.25">
      <c r="A26" s="67"/>
      <c r="B26" s="67"/>
      <c r="C26" s="67"/>
      <c r="D26" s="67"/>
      <c r="E26" s="67"/>
      <c r="F26" s="67"/>
    </row>
    <row r="27" ht="14.25">
      <c r="A27" s="67"/>
      <c r="B27" s="67"/>
      <c r="C27" s="67"/>
      <c r="D27" s="67"/>
      <c r="E27" s="67"/>
      <c r="F27" s="67"/>
    </row>
    <row r="28" ht="14.25">
      <c r="A28" s="67"/>
      <c r="B28" s="67"/>
      <c r="C28" s="67"/>
      <c r="D28" s="67"/>
      <c r="E28" s="67"/>
      <c r="F28" s="67"/>
    </row>
    <row r="29" ht="14.25">
      <c r="A29" s="67"/>
      <c r="B29" s="67"/>
      <c r="C29" s="67"/>
      <c r="D29" s="67"/>
      <c r="E29" s="67"/>
      <c r="F29" s="67"/>
    </row>
    <row r="30" ht="14.25">
      <c r="A30" s="67"/>
      <c r="B30" s="67"/>
      <c r="C30" s="67"/>
      <c r="D30" s="67"/>
      <c r="E30" s="67"/>
      <c r="F30" s="67"/>
    </row>
    <row r="31" ht="14.25">
      <c r="A31" s="67"/>
      <c r="B31" s="67"/>
      <c r="C31" s="67"/>
      <c r="D31" s="67"/>
      <c r="E31" s="67"/>
      <c r="F31" s="67"/>
    </row>
    <row r="32" ht="14.25">
      <c r="A32" s="67"/>
      <c r="B32" s="67"/>
      <c r="C32" s="67"/>
      <c r="D32" s="67"/>
      <c r="E32" s="67"/>
      <c r="F32" s="67"/>
    </row>
    <row r="33" ht="14.25">
      <c r="A33" s="67"/>
      <c r="B33" s="67"/>
      <c r="C33" s="67"/>
      <c r="D33" s="67"/>
      <c r="E33" s="67"/>
      <c r="F33" s="67"/>
    </row>
    <row r="34" ht="14.25">
      <c r="A34" s="67"/>
      <c r="B34" s="67"/>
      <c r="C34" s="67"/>
      <c r="D34" s="67"/>
      <c r="E34" s="67"/>
      <c r="F34" s="67"/>
    </row>
    <row r="35" ht="14.25">
      <c r="A35" s="67"/>
      <c r="B35" s="67"/>
      <c r="C35" s="67"/>
      <c r="D35" s="67"/>
      <c r="E35" s="67"/>
      <c r="F35" s="67"/>
    </row>
    <row r="36" ht="14.25">
      <c r="A36" s="67"/>
      <c r="B36" s="67"/>
      <c r="C36" s="67"/>
      <c r="D36" s="67"/>
      <c r="E36" s="67"/>
      <c r="F36" s="67"/>
    </row>
    <row r="37" ht="14.25">
      <c r="A37" s="67"/>
      <c r="B37" s="67"/>
      <c r="C37" s="67"/>
      <c r="D37" s="67"/>
      <c r="E37" s="67"/>
      <c r="F37" s="67"/>
    </row>
    <row r="38" ht="14.25">
      <c r="A38" s="67"/>
      <c r="B38" s="67"/>
      <c r="C38" s="67"/>
      <c r="D38" s="67"/>
      <c r="E38" s="67"/>
      <c r="F38" s="67"/>
    </row>
    <row r="39" ht="14.25">
      <c r="A39" s="67"/>
      <c r="B39" s="67"/>
      <c r="C39" s="67"/>
      <c r="D39" s="67"/>
      <c r="E39" s="67"/>
      <c r="F39" s="67"/>
    </row>
    <row r="40" ht="14.25">
      <c r="A40" s="67"/>
      <c r="B40" s="67"/>
      <c r="C40" s="67"/>
      <c r="D40" s="67"/>
      <c r="E40" s="67"/>
      <c r="F40" s="67"/>
    </row>
    <row r="41" ht="14.25">
      <c r="A41" s="67"/>
      <c r="B41" s="67"/>
      <c r="C41" s="67"/>
      <c r="D41" s="67"/>
      <c r="E41" s="67"/>
      <c r="F41" s="67"/>
    </row>
    <row r="42" ht="14.25">
      <c r="A42" s="67"/>
      <c r="B42" s="67"/>
      <c r="C42" s="67"/>
      <c r="D42" s="67"/>
      <c r="E42" s="67"/>
      <c r="F42" s="67"/>
    </row>
    <row r="43" ht="14.25">
      <c r="A43" s="67"/>
      <c r="B43" s="67"/>
      <c r="C43" s="67"/>
      <c r="D43" s="67"/>
      <c r="E43" s="67"/>
      <c r="F43" s="67"/>
    </row>
    <row r="44" ht="14.25">
      <c r="A44" s="67"/>
      <c r="B44" s="67"/>
      <c r="C44" s="67"/>
      <c r="D44" s="67"/>
      <c r="E44" s="67"/>
      <c r="F44" s="67"/>
    </row>
    <row r="45" ht="14.25">
      <c r="A45" s="67"/>
      <c r="B45" s="67"/>
      <c r="C45" s="67"/>
      <c r="D45" s="67"/>
      <c r="E45" s="67"/>
      <c r="F45" s="67"/>
    </row>
    <row r="46" ht="14.25">
      <c r="A46" s="67"/>
      <c r="B46" s="67"/>
      <c r="C46" s="67"/>
      <c r="D46" s="67"/>
      <c r="E46" s="67"/>
      <c r="F46" s="67"/>
    </row>
    <row r="47" ht="14.25">
      <c r="A47" s="67"/>
      <c r="B47" s="67"/>
      <c r="C47" s="67"/>
      <c r="D47" s="67"/>
      <c r="E47" s="67"/>
      <c r="F47" s="67"/>
    </row>
    <row r="48" ht="14.25">
      <c r="A48" s="67"/>
      <c r="B48" s="67"/>
      <c r="C48" s="67"/>
      <c r="D48" s="67"/>
      <c r="E48" s="67"/>
      <c r="F48" s="67"/>
    </row>
    <row r="49" ht="14.25">
      <c r="A49" s="67"/>
      <c r="B49" s="67"/>
      <c r="C49" s="67"/>
      <c r="D49" s="67"/>
      <c r="E49" s="67"/>
      <c r="F49" s="67"/>
    </row>
    <row r="50" ht="14.25">
      <c r="A50" s="67"/>
      <c r="B50" s="67"/>
      <c r="C50" s="67"/>
      <c r="D50" s="67"/>
      <c r="E50" s="67"/>
      <c r="F50" s="67"/>
    </row>
    <row r="51" ht="14.25">
      <c r="A51" s="67"/>
      <c r="B51" s="67"/>
      <c r="C51" s="67"/>
      <c r="D51" s="67"/>
      <c r="E51" s="67"/>
      <c r="F51" s="67"/>
    </row>
    <row r="52" ht="14.25">
      <c r="A52" s="67"/>
      <c r="B52" s="67"/>
      <c r="C52" s="67"/>
      <c r="D52" s="67"/>
      <c r="E52" s="67"/>
      <c r="F52" s="67"/>
    </row>
    <row r="53" ht="14.25">
      <c r="A53" s="67"/>
      <c r="B53" s="67"/>
      <c r="C53" s="67"/>
      <c r="D53" s="67"/>
      <c r="E53" s="67"/>
      <c r="F53" s="67"/>
    </row>
    <row r="54" ht="14.25">
      <c r="A54" s="67"/>
      <c r="B54" s="67"/>
      <c r="C54" s="67"/>
      <c r="D54" s="67"/>
      <c r="E54" s="67"/>
      <c r="F54" s="67"/>
    </row>
    <row r="55" ht="14.25">
      <c r="A55" s="67"/>
      <c r="B55" s="67"/>
      <c r="C55" s="67"/>
      <c r="D55" s="67"/>
      <c r="E55" s="67"/>
      <c r="F55" s="67"/>
    </row>
    <row r="56" ht="14.25">
      <c r="A56" s="67"/>
      <c r="B56" s="67"/>
      <c r="C56" s="67"/>
      <c r="D56" s="67"/>
      <c r="E56" s="67"/>
      <c r="F56" s="67"/>
    </row>
    <row r="57" ht="14.25">
      <c r="A57" s="67"/>
      <c r="B57" s="67"/>
      <c r="C57" s="67"/>
      <c r="D57" s="67"/>
      <c r="E57" s="67"/>
      <c r="F57" s="67"/>
    </row>
    <row r="58" ht="14.25">
      <c r="A58" s="67"/>
      <c r="B58" s="67"/>
      <c r="C58" s="67"/>
      <c r="D58" s="67"/>
      <c r="E58" s="67"/>
      <c r="F58" s="67"/>
    </row>
    <row r="59" ht="14.25">
      <c r="A59" s="67"/>
      <c r="B59" s="67"/>
      <c r="C59" s="67"/>
      <c r="D59" s="67"/>
      <c r="E59" s="67"/>
      <c r="F59" s="67"/>
    </row>
    <row r="60" ht="14.25">
      <c r="A60" s="67"/>
      <c r="B60" s="67"/>
      <c r="C60" s="67"/>
      <c r="D60" s="67"/>
      <c r="E60" s="67"/>
      <c r="F60" s="67"/>
    </row>
    <row r="61" ht="14.25">
      <c r="A61" s="67"/>
      <c r="B61" s="67"/>
      <c r="C61" s="67"/>
      <c r="D61" s="67"/>
      <c r="E61" s="67"/>
      <c r="F61" s="67"/>
    </row>
    <row r="62" ht="14.25">
      <c r="A62" s="67"/>
      <c r="B62" s="67"/>
      <c r="C62" s="67"/>
      <c r="D62" s="67"/>
      <c r="E62" s="67"/>
      <c r="F62" s="67"/>
    </row>
    <row r="63" ht="14.25">
      <c r="A63" s="67"/>
      <c r="B63" s="67"/>
      <c r="C63" s="67"/>
      <c r="D63" s="67"/>
      <c r="E63" s="67"/>
      <c r="F63" s="67"/>
    </row>
    <row r="64" ht="14.25">
      <c r="A64" s="67"/>
      <c r="B64" s="67"/>
      <c r="C64" s="67"/>
      <c r="D64" s="67"/>
      <c r="E64" s="67"/>
      <c r="F64" s="67"/>
    </row>
    <row r="65" ht="14.25">
      <c r="A65" s="67"/>
      <c r="B65" s="67"/>
      <c r="C65" s="67"/>
      <c r="D65" s="67"/>
      <c r="E65" s="67"/>
      <c r="F65" s="67"/>
    </row>
    <row r="66" ht="14.25">
      <c r="A66" s="67"/>
      <c r="B66" s="67"/>
      <c r="C66" s="67"/>
      <c r="D66" s="67"/>
      <c r="E66" s="67"/>
      <c r="F66" s="67"/>
    </row>
    <row r="67" ht="14.25">
      <c r="A67" s="67"/>
      <c r="B67" s="67"/>
      <c r="C67" s="67"/>
      <c r="D67" s="67"/>
      <c r="E67" s="67"/>
      <c r="F67" s="67"/>
    </row>
    <row r="68" ht="14.25">
      <c r="A68" s="67"/>
      <c r="B68" s="67"/>
      <c r="C68" s="67"/>
      <c r="D68" s="67"/>
      <c r="E68" s="67"/>
      <c r="F68" s="67"/>
    </row>
    <row r="69" ht="14.25">
      <c r="A69" s="67"/>
      <c r="B69" s="67"/>
      <c r="C69" s="67"/>
      <c r="D69" s="67"/>
      <c r="E69" s="67"/>
      <c r="F69" s="67"/>
    </row>
    <row r="70" ht="14.25">
      <c r="A70" s="67"/>
      <c r="B70" s="67"/>
      <c r="C70" s="67"/>
      <c r="D70" s="67"/>
      <c r="E70" s="67"/>
      <c r="F70" s="67"/>
    </row>
    <row r="71" ht="14.25">
      <c r="A71" s="67"/>
      <c r="B71" s="67"/>
      <c r="C71" s="67"/>
      <c r="D71" s="67"/>
      <c r="E71" s="67"/>
      <c r="F71" s="67"/>
    </row>
    <row r="72" ht="14.25">
      <c r="A72" s="67"/>
      <c r="B72" s="67"/>
      <c r="C72" s="67"/>
      <c r="D72" s="67"/>
      <c r="E72" s="67"/>
      <c r="F72" s="67"/>
    </row>
    <row r="73" ht="14.25">
      <c r="A73" s="67"/>
      <c r="B73" s="67"/>
      <c r="C73" s="67"/>
      <c r="D73" s="67"/>
      <c r="E73" s="67"/>
      <c r="F73" s="67"/>
    </row>
    <row r="74" ht="14.25">
      <c r="A74" s="67"/>
      <c r="B74" s="67"/>
      <c r="C74" s="67"/>
      <c r="D74" s="67"/>
      <c r="E74" s="67"/>
      <c r="F74" s="67"/>
    </row>
    <row r="75" ht="14.25">
      <c r="A75" s="67"/>
      <c r="B75" s="67"/>
      <c r="C75" s="67"/>
      <c r="D75" s="67"/>
      <c r="E75" s="67"/>
      <c r="F75" s="67"/>
    </row>
    <row r="76" ht="14.25">
      <c r="A76" s="67"/>
      <c r="B76" s="67"/>
      <c r="C76" s="67"/>
      <c r="D76" s="67"/>
      <c r="E76" s="67"/>
      <c r="F76" s="67"/>
    </row>
    <row r="77" ht="14.25">
      <c r="A77" s="67"/>
      <c r="B77" s="67"/>
      <c r="C77" s="67"/>
      <c r="D77" s="67"/>
      <c r="E77" s="67"/>
      <c r="F77" s="67"/>
    </row>
    <row r="78" ht="14.25">
      <c r="A78" s="67"/>
      <c r="B78" s="67"/>
      <c r="C78" s="67"/>
      <c r="D78" s="67"/>
      <c r="E78" s="67"/>
      <c r="F78" s="67"/>
    </row>
    <row r="79" ht="14.25">
      <c r="A79" s="67"/>
      <c r="B79" s="67"/>
      <c r="C79" s="67"/>
      <c r="D79" s="67"/>
      <c r="E79" s="67"/>
      <c r="F79" s="67"/>
    </row>
    <row r="80" ht="14.25">
      <c r="A80" s="67"/>
      <c r="B80" s="67"/>
      <c r="C80" s="67"/>
      <c r="D80" s="67"/>
      <c r="E80" s="67"/>
      <c r="F80" s="67"/>
    </row>
    <row r="81" ht="14.25">
      <c r="A81" s="67"/>
      <c r="B81" s="67"/>
      <c r="C81" s="67"/>
      <c r="D81" s="67"/>
      <c r="E81" s="67"/>
      <c r="F81" s="67"/>
    </row>
    <row r="82" ht="14.25">
      <c r="A82" s="67"/>
      <c r="B82" s="67"/>
      <c r="C82" s="67"/>
      <c r="D82" s="67"/>
      <c r="E82" s="67"/>
      <c r="F82" s="67"/>
    </row>
    <row r="83" ht="14.25">
      <c r="A83" s="67"/>
      <c r="B83" s="67"/>
      <c r="C83" s="67"/>
      <c r="D83" s="67"/>
      <c r="E83" s="67"/>
      <c r="F83" s="67"/>
    </row>
    <row r="84" ht="14.25">
      <c r="A84" s="67"/>
      <c r="B84" s="67"/>
      <c r="C84" s="67"/>
      <c r="D84" s="67"/>
      <c r="E84" s="67"/>
      <c r="F84" s="67"/>
    </row>
    <row r="85" ht="14.25">
      <c r="A85" s="67"/>
      <c r="B85" s="67"/>
      <c r="C85" s="67"/>
      <c r="D85" s="67"/>
      <c r="E85" s="67"/>
      <c r="F85" s="67"/>
    </row>
    <row r="86" ht="14.25">
      <c r="A86" s="67"/>
      <c r="B86" s="67"/>
      <c r="C86" s="67"/>
      <c r="D86" s="67"/>
      <c r="E86" s="67"/>
      <c r="F86" s="67"/>
    </row>
    <row r="87" ht="14.25">
      <c r="A87" s="67"/>
      <c r="B87" s="67"/>
      <c r="C87" s="67"/>
      <c r="D87" s="67"/>
      <c r="E87" s="67"/>
      <c r="F87" s="67"/>
    </row>
    <row r="88" ht="14.25">
      <c r="A88" s="67"/>
      <c r="B88" s="67"/>
      <c r="C88" s="67"/>
      <c r="D88" s="67"/>
      <c r="E88" s="67"/>
      <c r="F88" s="67"/>
    </row>
    <row r="89" ht="14.25">
      <c r="A89" s="67"/>
      <c r="B89" s="67"/>
      <c r="C89" s="67"/>
      <c r="D89" s="67"/>
      <c r="E89" s="67"/>
      <c r="F89" s="67"/>
    </row>
    <row r="90" ht="14.25">
      <c r="A90" s="67"/>
      <c r="B90" s="67"/>
      <c r="C90" s="67"/>
      <c r="D90" s="67"/>
      <c r="E90" s="67"/>
      <c r="F90" s="67"/>
    </row>
    <row r="91" ht="14.25">
      <c r="A91" s="67"/>
      <c r="B91" s="67"/>
      <c r="C91" s="67"/>
      <c r="D91" s="67"/>
      <c r="E91" s="67"/>
      <c r="F91" s="67"/>
    </row>
    <row r="92" ht="14.25">
      <c r="A92" s="67"/>
      <c r="B92" s="67"/>
      <c r="C92" s="67"/>
      <c r="D92" s="67"/>
      <c r="E92" s="67"/>
      <c r="F92" s="67"/>
    </row>
    <row r="93" ht="14.25">
      <c r="A93" s="67"/>
      <c r="B93" s="67"/>
      <c r="C93" s="67"/>
      <c r="D93" s="67"/>
      <c r="E93" s="67"/>
      <c r="F93" s="67"/>
    </row>
    <row r="94" ht="14.25">
      <c r="A94" s="67"/>
      <c r="B94" s="67"/>
      <c r="C94" s="67"/>
      <c r="D94" s="67"/>
      <c r="E94" s="67"/>
      <c r="F94" s="67"/>
    </row>
    <row r="95" ht="14.25">
      <c r="A95" s="67"/>
      <c r="B95" s="67"/>
      <c r="C95" s="67"/>
      <c r="D95" s="67"/>
      <c r="E95" s="67"/>
      <c r="F95" s="67"/>
    </row>
    <row r="96" ht="14.25">
      <c r="A96" s="67"/>
      <c r="B96" s="67"/>
      <c r="C96" s="67"/>
      <c r="D96" s="67"/>
      <c r="E96" s="67"/>
      <c r="F96" s="67"/>
    </row>
    <row r="97" ht="14.25">
      <c r="A97" s="67"/>
      <c r="B97" s="67"/>
      <c r="C97" s="67"/>
      <c r="D97" s="67"/>
      <c r="E97" s="67"/>
      <c r="F97" s="67"/>
    </row>
    <row r="98" ht="14.25">
      <c r="A98" s="67"/>
      <c r="B98" s="67"/>
      <c r="C98" s="67"/>
      <c r="D98" s="67"/>
      <c r="E98" s="67"/>
      <c r="F98" s="67"/>
    </row>
    <row r="99" ht="14.25">
      <c r="A99" s="67"/>
      <c r="B99" s="67"/>
      <c r="C99" s="67"/>
      <c r="D99" s="67"/>
      <c r="E99" s="67"/>
      <c r="F99" s="67"/>
    </row>
    <row r="100" ht="14.25">
      <c r="A100" s="67"/>
      <c r="B100" s="67"/>
      <c r="C100" s="67"/>
      <c r="D100" s="67"/>
      <c r="E100" s="67"/>
      <c r="F100" s="67"/>
    </row>
    <row r="101" ht="14.25">
      <c r="A101" s="67"/>
      <c r="B101" s="67"/>
      <c r="C101" s="67"/>
      <c r="D101" s="67"/>
      <c r="E101" s="67"/>
      <c r="F101" s="67"/>
    </row>
    <row r="102" ht="14.25">
      <c r="A102" s="67"/>
      <c r="B102" s="67"/>
      <c r="C102" s="67"/>
      <c r="D102" s="67"/>
      <c r="E102" s="67"/>
      <c r="F102" s="67"/>
    </row>
    <row r="103" ht="14.25">
      <c r="A103" s="67"/>
      <c r="B103" s="67"/>
      <c r="C103" s="67"/>
      <c r="D103" s="67"/>
      <c r="E103" s="67"/>
      <c r="F103" s="67"/>
    </row>
    <row r="104" ht="14.25">
      <c r="A104" s="67"/>
      <c r="B104" s="67"/>
      <c r="C104" s="67"/>
      <c r="D104" s="67"/>
      <c r="E104" s="67"/>
      <c r="F104" s="67"/>
    </row>
    <row r="105" ht="14.25">
      <c r="A105" s="67"/>
      <c r="B105" s="67"/>
      <c r="C105" s="67"/>
      <c r="D105" s="67"/>
      <c r="E105" s="67"/>
      <c r="F105" s="67"/>
    </row>
    <row r="106" ht="14.25">
      <c r="A106" s="67"/>
      <c r="B106" s="67"/>
      <c r="C106" s="67"/>
      <c r="D106" s="67"/>
      <c r="E106" s="67"/>
      <c r="F106" s="67"/>
    </row>
    <row r="107" ht="14.25">
      <c r="A107" s="67"/>
      <c r="B107" s="67"/>
      <c r="C107" s="67"/>
      <c r="D107" s="67"/>
      <c r="E107" s="67"/>
      <c r="F107" s="67"/>
    </row>
    <row r="108" ht="14.25">
      <c r="A108" s="67"/>
      <c r="B108" s="67"/>
      <c r="C108" s="67"/>
      <c r="D108" s="67"/>
      <c r="E108" s="67"/>
      <c r="F108" s="67"/>
    </row>
    <row r="109" ht="14.25">
      <c r="A109" s="67"/>
      <c r="B109" s="67"/>
      <c r="C109" s="67"/>
      <c r="D109" s="67"/>
      <c r="E109" s="67"/>
      <c r="F109" s="67"/>
    </row>
    <row r="110" ht="14.25">
      <c r="A110" s="67"/>
      <c r="B110" s="67"/>
      <c r="C110" s="67"/>
      <c r="D110" s="67"/>
      <c r="E110" s="67"/>
      <c r="F110" s="67"/>
    </row>
    <row r="111" ht="14.25">
      <c r="A111" s="67"/>
      <c r="B111" s="67"/>
      <c r="C111" s="67"/>
      <c r="D111" s="67"/>
      <c r="E111" s="67"/>
      <c r="F111" s="67"/>
    </row>
    <row r="112" ht="14.25">
      <c r="A112" s="67"/>
      <c r="B112" s="67"/>
      <c r="C112" s="67"/>
      <c r="D112" s="67"/>
      <c r="E112" s="67"/>
      <c r="F112" s="67"/>
    </row>
    <row r="113" ht="14.25">
      <c r="A113" s="67"/>
      <c r="B113" s="67"/>
      <c r="C113" s="67"/>
      <c r="D113" s="67"/>
      <c r="E113" s="67"/>
      <c r="F113" s="67"/>
    </row>
    <row r="114" ht="14.25">
      <c r="A114" s="67"/>
      <c r="B114" s="67"/>
      <c r="C114" s="67"/>
      <c r="D114" s="67"/>
      <c r="E114" s="67"/>
      <c r="F114" s="67"/>
    </row>
    <row r="115" ht="14.25">
      <c r="A115" s="67"/>
      <c r="B115" s="67"/>
      <c r="C115" s="67"/>
      <c r="D115" s="67"/>
      <c r="E115" s="67"/>
      <c r="F115" s="67"/>
    </row>
    <row r="116" ht="14.25">
      <c r="A116" s="67"/>
      <c r="B116" s="67"/>
      <c r="C116" s="67"/>
      <c r="D116" s="67"/>
      <c r="E116" s="67"/>
      <c r="F116" s="67"/>
    </row>
    <row r="117" ht="14.25">
      <c r="A117" s="67"/>
      <c r="B117" s="67"/>
      <c r="C117" s="67"/>
      <c r="D117" s="67"/>
      <c r="E117" s="67"/>
      <c r="F117" s="67"/>
    </row>
    <row r="118" ht="14.25">
      <c r="A118" s="67"/>
      <c r="B118" s="67"/>
      <c r="C118" s="67"/>
      <c r="D118" s="67"/>
      <c r="E118" s="67"/>
      <c r="F118" s="67"/>
    </row>
    <row r="119" ht="14.25">
      <c r="A119" s="67"/>
      <c r="B119" s="67"/>
      <c r="C119" s="67"/>
      <c r="D119" s="67"/>
      <c r="E119" s="67"/>
      <c r="F119" s="67"/>
    </row>
    <row r="120" ht="14.25">
      <c r="A120" s="67"/>
      <c r="B120" s="67"/>
      <c r="C120" s="67"/>
      <c r="D120" s="67"/>
      <c r="E120" s="67"/>
      <c r="F120" s="67"/>
    </row>
    <row r="121" ht="14.25">
      <c r="A121" s="67"/>
      <c r="B121" s="67"/>
      <c r="C121" s="67"/>
      <c r="D121" s="67"/>
      <c r="E121" s="67"/>
      <c r="F121" s="67"/>
    </row>
    <row r="122" ht="14.25">
      <c r="A122" s="67"/>
      <c r="B122" s="67"/>
      <c r="C122" s="67"/>
      <c r="D122" s="67"/>
      <c r="E122" s="67"/>
      <c r="F122" s="67"/>
    </row>
    <row r="123" ht="14.25">
      <c r="A123" s="67"/>
      <c r="B123" s="67"/>
      <c r="C123" s="67"/>
      <c r="D123" s="67"/>
      <c r="E123" s="67"/>
      <c r="F123" s="67"/>
    </row>
    <row r="124" ht="14.25">
      <c r="A124" s="67"/>
      <c r="B124" s="67"/>
      <c r="C124" s="67"/>
      <c r="D124" s="67"/>
      <c r="E124" s="67"/>
      <c r="F124" s="67"/>
    </row>
    <row r="125" ht="14.25">
      <c r="A125" s="67"/>
      <c r="B125" s="67"/>
      <c r="C125" s="67"/>
      <c r="D125" s="67"/>
      <c r="E125" s="67"/>
      <c r="F125" s="67"/>
    </row>
    <row r="126" ht="14.25">
      <c r="A126" s="67"/>
      <c r="B126" s="67"/>
      <c r="C126" s="67"/>
      <c r="D126" s="67"/>
      <c r="E126" s="67"/>
      <c r="F126" s="67"/>
    </row>
    <row r="127" ht="14.25">
      <c r="A127" s="67"/>
      <c r="B127" s="67"/>
      <c r="C127" s="67"/>
      <c r="D127" s="67"/>
      <c r="E127" s="67"/>
      <c r="F127" s="67"/>
    </row>
    <row r="128" ht="14.25">
      <c r="A128" s="67"/>
      <c r="B128" s="67"/>
      <c r="C128" s="67"/>
      <c r="D128" s="67"/>
      <c r="E128" s="67"/>
      <c r="F128" s="67"/>
    </row>
    <row r="129" ht="14.25">
      <c r="A129" s="67"/>
      <c r="B129" s="67"/>
      <c r="C129" s="67"/>
      <c r="D129" s="67"/>
      <c r="E129" s="67"/>
      <c r="F129" s="67"/>
    </row>
    <row r="130" ht="14.25">
      <c r="A130" s="67"/>
      <c r="B130" s="67"/>
      <c r="C130" s="67"/>
      <c r="D130" s="67"/>
      <c r="E130" s="67"/>
      <c r="F130" s="67"/>
    </row>
    <row r="131" ht="14.25">
      <c r="A131" s="67"/>
      <c r="B131" s="67"/>
      <c r="C131" s="67"/>
      <c r="D131" s="67"/>
      <c r="E131" s="67"/>
      <c r="F131" s="67"/>
    </row>
    <row r="132" ht="14.25">
      <c r="A132" s="67"/>
      <c r="B132" s="67"/>
      <c r="C132" s="67"/>
      <c r="D132" s="67"/>
      <c r="E132" s="67"/>
      <c r="F132" s="67"/>
    </row>
    <row r="133" ht="14.25">
      <c r="A133" s="67"/>
      <c r="B133" s="67"/>
      <c r="C133" s="67"/>
      <c r="D133" s="67"/>
      <c r="E133" s="67"/>
      <c r="F133" s="67"/>
    </row>
    <row r="134" ht="14.25">
      <c r="A134" s="67"/>
      <c r="B134" s="67"/>
      <c r="C134" s="67"/>
      <c r="D134" s="67"/>
      <c r="E134" s="67"/>
      <c r="F134" s="67"/>
    </row>
    <row r="135" ht="14.25">
      <c r="A135" s="67"/>
      <c r="B135" s="67"/>
      <c r="C135" s="67"/>
      <c r="D135" s="67"/>
      <c r="E135" s="67"/>
      <c r="F135" s="67"/>
    </row>
    <row r="136" ht="14.25">
      <c r="A136" s="67"/>
      <c r="B136" s="67"/>
      <c r="C136" s="67"/>
      <c r="D136" s="67"/>
      <c r="E136" s="67"/>
      <c r="F136" s="67"/>
    </row>
    <row r="137" ht="14.25">
      <c r="A137" s="67"/>
      <c r="B137" s="67"/>
      <c r="C137" s="67"/>
      <c r="D137" s="67"/>
      <c r="E137" s="67"/>
      <c r="F137" s="67"/>
    </row>
    <row r="138" ht="14.25">
      <c r="A138" s="67"/>
      <c r="B138" s="67"/>
      <c r="C138" s="67"/>
      <c r="D138" s="67"/>
      <c r="E138" s="67"/>
      <c r="F138" s="67"/>
    </row>
    <row r="139" ht="14.25">
      <c r="A139" s="67"/>
      <c r="B139" s="67"/>
      <c r="C139" s="67"/>
      <c r="D139" s="67"/>
      <c r="E139" s="67"/>
      <c r="F139" s="67"/>
    </row>
    <row r="140" ht="14.25">
      <c r="A140" s="67"/>
      <c r="B140" s="67"/>
      <c r="C140" s="67"/>
      <c r="D140" s="67"/>
      <c r="E140" s="67"/>
      <c r="F140" s="67"/>
    </row>
    <row r="141" ht="14.25">
      <c r="A141" s="67"/>
      <c r="B141" s="67"/>
      <c r="C141" s="67"/>
      <c r="D141" s="67"/>
      <c r="E141" s="67"/>
      <c r="F141" s="67"/>
    </row>
    <row r="142" ht="14.25">
      <c r="A142" s="67"/>
      <c r="B142" s="6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57421875"/>
    <col customWidth="1" min="2" max="2" width="11.421875"/>
    <col customWidth="1" min="3" max="3" width="23.8515625"/>
    <col customWidth="1" min="4" max="4" width="32.57421875"/>
    <col customWidth="1" min="5" max="5" width="35.28125"/>
  </cols>
  <sheetData>
    <row r="1" ht="15">
      <c r="A1" s="123"/>
      <c r="B1" s="124"/>
      <c r="C1" s="124"/>
      <c r="D1" s="124"/>
      <c r="E1" s="124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 ht="15.75">
      <c r="A2" s="126"/>
      <c r="B2" s="127" t="s">
        <v>15</v>
      </c>
      <c r="C2" s="128"/>
      <c r="D2" s="128"/>
      <c r="E2" s="129"/>
      <c r="F2" s="125"/>
      <c r="G2" s="125"/>
      <c r="H2" s="125"/>
      <c r="I2" s="125"/>
      <c r="J2" s="125"/>
      <c r="K2" s="125"/>
      <c r="L2" s="125"/>
      <c r="M2" s="125"/>
      <c r="N2" s="125"/>
      <c r="O2" s="125"/>
    </row>
    <row r="3" ht="21.75" customHeight="1">
      <c r="A3" s="126"/>
      <c r="B3" s="130"/>
      <c r="C3" s="131" t="s">
        <v>107</v>
      </c>
      <c r="D3" s="132"/>
      <c r="E3" s="133"/>
      <c r="F3" s="125"/>
      <c r="G3" s="125"/>
      <c r="H3" s="125"/>
      <c r="I3" s="125"/>
      <c r="J3" s="125"/>
      <c r="K3" s="125"/>
      <c r="L3" s="125"/>
      <c r="M3" s="125"/>
      <c r="N3" s="125"/>
      <c r="O3" s="125"/>
    </row>
    <row r="4" ht="41.25" customHeight="1">
      <c r="A4" s="126"/>
      <c r="B4" s="134"/>
      <c r="C4" s="135" t="s">
        <v>108</v>
      </c>
      <c r="D4" s="135" t="s">
        <v>109</v>
      </c>
      <c r="E4" s="136" t="s">
        <v>110</v>
      </c>
      <c r="F4" s="125"/>
      <c r="G4" s="125"/>
      <c r="H4" s="125"/>
      <c r="I4" s="125"/>
      <c r="J4" s="125"/>
      <c r="K4" s="125"/>
      <c r="L4" s="125"/>
      <c r="M4" s="125"/>
      <c r="N4" s="125"/>
      <c r="O4" s="125"/>
    </row>
    <row r="5" ht="15" customHeight="1">
      <c r="A5" s="126"/>
      <c r="B5" s="137" t="s">
        <v>111</v>
      </c>
      <c r="C5" s="138">
        <v>2</v>
      </c>
      <c r="D5" s="138">
        <v>0</v>
      </c>
      <c r="E5" s="139">
        <v>0</v>
      </c>
      <c r="F5" s="125"/>
      <c r="G5" s="125">
        <f t="shared" ref="G5:G7" si="7">IF(D5&gt;=2,2,0)</f>
        <v>0</v>
      </c>
      <c r="H5" s="125">
        <f t="shared" ref="H5:H7" si="8">IF(D5=1,1,0)</f>
        <v>0</v>
      </c>
      <c r="I5" s="125">
        <f t="shared" ref="I5:I7" si="9">IF(E5&gt;=3,3,0)</f>
        <v>0</v>
      </c>
      <c r="J5" s="125">
        <f t="shared" ref="J5:J7" si="10">IF(E5=2,2,0)</f>
        <v>0</v>
      </c>
      <c r="K5" s="125">
        <f t="shared" ref="K5:K7" si="11">IF(E5=1,1,0)</f>
        <v>0</v>
      </c>
      <c r="L5" s="125"/>
      <c r="M5" s="125"/>
      <c r="N5" s="125"/>
      <c r="O5" s="125"/>
    </row>
    <row r="6" ht="15.75" customHeight="1">
      <c r="A6" s="126"/>
      <c r="B6" s="137" t="s">
        <v>112</v>
      </c>
      <c r="C6" s="138">
        <v>3</v>
      </c>
      <c r="D6" s="138">
        <v>0</v>
      </c>
      <c r="E6" s="139">
        <v>2</v>
      </c>
      <c r="F6" s="125"/>
      <c r="G6" s="125">
        <f t="shared" si="7"/>
        <v>0</v>
      </c>
      <c r="H6" s="125">
        <f t="shared" si="8"/>
        <v>0</v>
      </c>
      <c r="I6" s="125">
        <f t="shared" si="9"/>
        <v>0</v>
      </c>
      <c r="J6" s="125">
        <f t="shared" si="10"/>
        <v>2</v>
      </c>
      <c r="K6" s="125">
        <f t="shared" si="11"/>
        <v>0</v>
      </c>
      <c r="L6" s="125"/>
      <c r="M6" s="125"/>
      <c r="N6" s="125"/>
      <c r="O6" s="125"/>
    </row>
    <row r="7" ht="15.75" customHeight="1">
      <c r="A7" s="126"/>
      <c r="B7" s="140" t="s">
        <v>113</v>
      </c>
      <c r="C7" s="141">
        <v>3</v>
      </c>
      <c r="D7" s="141">
        <v>0</v>
      </c>
      <c r="E7" s="142">
        <v>0</v>
      </c>
      <c r="F7" s="125"/>
      <c r="G7" s="125">
        <f t="shared" si="7"/>
        <v>0</v>
      </c>
      <c r="H7" s="125">
        <f t="shared" si="8"/>
        <v>0</v>
      </c>
      <c r="I7" s="125">
        <f t="shared" si="9"/>
        <v>0</v>
      </c>
      <c r="J7" s="125">
        <f t="shared" si="10"/>
        <v>0</v>
      </c>
      <c r="K7" s="125">
        <f t="shared" si="11"/>
        <v>0</v>
      </c>
      <c r="L7" s="125"/>
      <c r="M7" s="125"/>
      <c r="N7" s="125"/>
      <c r="O7" s="125"/>
    </row>
    <row r="8" ht="15.75">
      <c r="A8" s="123"/>
      <c r="B8" s="143"/>
      <c r="C8" s="144"/>
      <c r="D8" s="144"/>
      <c r="E8" s="144"/>
      <c r="F8" s="125"/>
      <c r="G8" s="125"/>
      <c r="H8" s="125"/>
      <c r="I8" s="125"/>
      <c r="J8" s="125"/>
      <c r="K8" s="125"/>
      <c r="L8" s="125"/>
      <c r="M8" s="125"/>
      <c r="N8" s="125"/>
      <c r="O8" s="125"/>
    </row>
    <row r="9" ht="17.25" customHeight="1">
      <c r="A9" s="123"/>
      <c r="B9" s="145"/>
      <c r="C9" s="146" t="s">
        <v>114</v>
      </c>
      <c r="D9" s="147" t="s">
        <v>115</v>
      </c>
      <c r="E9" s="148" t="s">
        <v>116</v>
      </c>
      <c r="F9" s="125"/>
      <c r="G9" s="125">
        <v>45</v>
      </c>
      <c r="H9" s="125">
        <v>30</v>
      </c>
      <c r="I9" s="125">
        <f>C10</f>
        <v>35</v>
      </c>
      <c r="J9" s="125">
        <f>IF(G9=I9,H9,0)</f>
        <v>0</v>
      </c>
      <c r="K9" s="125"/>
      <c r="L9" s="125">
        <v>34</v>
      </c>
      <c r="M9" s="125">
        <v>30</v>
      </c>
      <c r="N9" s="125">
        <f>C18</f>
        <v>29</v>
      </c>
      <c r="O9" s="125">
        <f>IF(N9=L9,M9,0)</f>
        <v>0</v>
      </c>
    </row>
    <row r="10" ht="15.75">
      <c r="A10" s="123"/>
      <c r="B10" s="145"/>
      <c r="C10" s="149">
        <f>45-SUM(C5:C7,G5:K7)</f>
        <v>35</v>
      </c>
      <c r="D10" s="150">
        <f>100*C10/45</f>
        <v>77.777777777777771</v>
      </c>
      <c r="E10" s="151">
        <f>SUM(J9:J54)</f>
        <v>24</v>
      </c>
      <c r="F10" s="125"/>
      <c r="G10" s="125">
        <v>44</v>
      </c>
      <c r="H10" s="125">
        <v>29</v>
      </c>
      <c r="I10" s="125">
        <f>C10</f>
        <v>35</v>
      </c>
      <c r="J10" s="125">
        <f t="shared" ref="J10:J54" si="12">IF(G10=I10,H10,0)</f>
        <v>0</v>
      </c>
      <c r="K10" s="125"/>
      <c r="L10" s="125">
        <v>33</v>
      </c>
      <c r="M10" s="125">
        <v>29</v>
      </c>
      <c r="N10" s="125">
        <f>C18</f>
        <v>29</v>
      </c>
      <c r="O10" s="125">
        <f t="shared" ref="O10:O43" si="13">IF(N10=L10,M10,0)</f>
        <v>0</v>
      </c>
    </row>
    <row r="11" ht="15.75">
      <c r="A11" s="123"/>
      <c r="B11" s="152"/>
      <c r="C11" s="144"/>
      <c r="D11" s="144"/>
      <c r="E11" s="144"/>
      <c r="F11" s="125"/>
      <c r="G11" s="125">
        <v>43</v>
      </c>
      <c r="H11" s="125">
        <v>28</v>
      </c>
      <c r="I11" s="125">
        <f>C10</f>
        <v>35</v>
      </c>
      <c r="J11" s="125">
        <f t="shared" si="12"/>
        <v>0</v>
      </c>
      <c r="K11" s="125"/>
      <c r="L11" s="125">
        <v>32</v>
      </c>
      <c r="M11" s="125">
        <v>28</v>
      </c>
      <c r="N11" s="125">
        <f>C18</f>
        <v>29</v>
      </c>
      <c r="O11" s="125">
        <f t="shared" si="13"/>
        <v>0</v>
      </c>
    </row>
    <row r="12" ht="15">
      <c r="A12" s="126"/>
      <c r="B12" s="153" t="s">
        <v>16</v>
      </c>
      <c r="C12" s="154"/>
      <c r="D12" s="154"/>
      <c r="E12" s="155"/>
      <c r="F12" s="125"/>
      <c r="G12" s="125">
        <v>42</v>
      </c>
      <c r="H12" s="125">
        <v>28</v>
      </c>
      <c r="I12" s="125">
        <f>C10</f>
        <v>35</v>
      </c>
      <c r="J12" s="125">
        <f t="shared" si="12"/>
        <v>0</v>
      </c>
      <c r="K12" s="125"/>
      <c r="L12" s="125">
        <v>31</v>
      </c>
      <c r="M12" s="125">
        <v>27</v>
      </c>
      <c r="N12" s="125">
        <f>C18</f>
        <v>29</v>
      </c>
      <c r="O12" s="125">
        <f t="shared" si="13"/>
        <v>0</v>
      </c>
    </row>
    <row r="13" ht="15.75">
      <c r="A13" s="126"/>
      <c r="B13" s="130"/>
      <c r="C13" s="131" t="s">
        <v>107</v>
      </c>
      <c r="D13" s="132"/>
      <c r="E13" s="133"/>
      <c r="F13" s="125"/>
      <c r="G13" s="125">
        <v>41</v>
      </c>
      <c r="H13" s="125">
        <v>27</v>
      </c>
      <c r="I13" s="125">
        <f>C10</f>
        <v>35</v>
      </c>
      <c r="J13" s="125">
        <f t="shared" si="12"/>
        <v>0</v>
      </c>
      <c r="K13" s="125"/>
      <c r="L13" s="125">
        <v>30</v>
      </c>
      <c r="M13" s="125">
        <v>26</v>
      </c>
      <c r="N13" s="125">
        <f>C18</f>
        <v>29</v>
      </c>
      <c r="O13" s="125">
        <f t="shared" si="13"/>
        <v>0</v>
      </c>
    </row>
    <row r="14" ht="15.75">
      <c r="A14" s="126"/>
      <c r="B14" s="137" t="s">
        <v>117</v>
      </c>
      <c r="C14" s="156">
        <v>3</v>
      </c>
      <c r="D14" s="157"/>
      <c r="E14" s="158"/>
      <c r="F14" s="125">
        <v>2</v>
      </c>
      <c r="G14" s="125">
        <v>40</v>
      </c>
      <c r="H14" s="125">
        <v>26</v>
      </c>
      <c r="I14" s="125">
        <f>C10</f>
        <v>35</v>
      </c>
      <c r="J14" s="125">
        <f t="shared" si="12"/>
        <v>0</v>
      </c>
      <c r="K14" s="125"/>
      <c r="L14" s="125">
        <v>29</v>
      </c>
      <c r="M14" s="125">
        <v>25</v>
      </c>
      <c r="N14" s="125">
        <f>C18</f>
        <v>29</v>
      </c>
      <c r="O14" s="125">
        <f t="shared" si="13"/>
        <v>25</v>
      </c>
    </row>
    <row r="15" ht="15.75">
      <c r="A15" s="126"/>
      <c r="B15" s="140" t="s">
        <v>118</v>
      </c>
      <c r="C15" s="159">
        <v>2</v>
      </c>
      <c r="D15" s="160"/>
      <c r="E15" s="161"/>
      <c r="F15" s="125"/>
      <c r="G15" s="125">
        <v>39</v>
      </c>
      <c r="H15" s="125">
        <v>26</v>
      </c>
      <c r="I15" s="125">
        <f>C10</f>
        <v>35</v>
      </c>
      <c r="J15" s="125">
        <f t="shared" si="12"/>
        <v>0</v>
      </c>
      <c r="K15" s="125"/>
      <c r="L15" s="125">
        <v>28</v>
      </c>
      <c r="M15" s="125">
        <v>25</v>
      </c>
      <c r="N15" s="125">
        <f>C18</f>
        <v>29</v>
      </c>
      <c r="O15" s="125">
        <f t="shared" si="13"/>
        <v>0</v>
      </c>
    </row>
    <row r="16" ht="15.75">
      <c r="A16" s="123"/>
      <c r="B16" s="143"/>
      <c r="C16" s="144"/>
      <c r="D16" s="144"/>
      <c r="E16" s="144"/>
      <c r="F16" s="125"/>
      <c r="G16" s="125">
        <v>38</v>
      </c>
      <c r="H16" s="125">
        <v>25</v>
      </c>
      <c r="I16" s="125">
        <f>C10</f>
        <v>35</v>
      </c>
      <c r="J16" s="125">
        <f t="shared" si="12"/>
        <v>0</v>
      </c>
      <c r="K16" s="125"/>
      <c r="L16" s="125">
        <v>27</v>
      </c>
      <c r="M16" s="125">
        <v>24</v>
      </c>
      <c r="N16" s="125">
        <f>C18</f>
        <v>29</v>
      </c>
      <c r="O16" s="125">
        <f t="shared" si="13"/>
        <v>0</v>
      </c>
    </row>
    <row r="17" ht="16.5" customHeight="1">
      <c r="A17" s="123"/>
      <c r="B17" s="145"/>
      <c r="C17" s="146" t="s">
        <v>114</v>
      </c>
      <c r="D17" s="147" t="s">
        <v>115</v>
      </c>
      <c r="E17" s="148" t="s">
        <v>116</v>
      </c>
      <c r="F17" s="125"/>
      <c r="G17" s="125">
        <v>37</v>
      </c>
      <c r="H17" s="125">
        <v>25</v>
      </c>
      <c r="I17" s="125">
        <f>C10</f>
        <v>35</v>
      </c>
      <c r="J17" s="125">
        <f t="shared" si="12"/>
        <v>0</v>
      </c>
      <c r="K17" s="125"/>
      <c r="L17" s="125">
        <v>26</v>
      </c>
      <c r="M17" s="125">
        <v>23</v>
      </c>
      <c r="N17" s="125">
        <f>C18</f>
        <v>29</v>
      </c>
      <c r="O17" s="125">
        <f t="shared" si="13"/>
        <v>0</v>
      </c>
    </row>
    <row r="18" ht="15.75">
      <c r="A18" s="123"/>
      <c r="B18" s="145"/>
      <c r="C18" s="149">
        <f>34-SUM(C14:E15)</f>
        <v>29</v>
      </c>
      <c r="D18" s="150">
        <f>100*C18/34</f>
        <v>85.294117647058826</v>
      </c>
      <c r="E18" s="151">
        <f>SUM(O9:O43)</f>
        <v>25</v>
      </c>
      <c r="F18" s="125"/>
      <c r="G18" s="125">
        <v>36</v>
      </c>
      <c r="H18" s="125">
        <v>24</v>
      </c>
      <c r="I18" s="125">
        <f>C10</f>
        <v>35</v>
      </c>
      <c r="J18" s="125">
        <f t="shared" si="12"/>
        <v>0</v>
      </c>
      <c r="K18" s="125"/>
      <c r="L18" s="125">
        <v>25</v>
      </c>
      <c r="M18" s="125">
        <v>23</v>
      </c>
      <c r="N18" s="125">
        <f>C18</f>
        <v>29</v>
      </c>
      <c r="O18" s="125">
        <f t="shared" si="13"/>
        <v>0</v>
      </c>
    </row>
    <row r="19" ht="15.75">
      <c r="A19" s="123"/>
      <c r="B19" s="143"/>
      <c r="C19" s="143"/>
      <c r="D19" s="143"/>
      <c r="E19" s="143"/>
      <c r="F19" s="125"/>
      <c r="G19" s="125">
        <v>35</v>
      </c>
      <c r="H19" s="125">
        <v>24</v>
      </c>
      <c r="I19" s="125">
        <f>C10</f>
        <v>35</v>
      </c>
      <c r="J19" s="125">
        <f t="shared" si="12"/>
        <v>24</v>
      </c>
      <c r="K19" s="125"/>
      <c r="L19" s="125">
        <v>24</v>
      </c>
      <c r="M19" s="125">
        <v>22</v>
      </c>
      <c r="N19" s="125">
        <f>C18</f>
        <v>29</v>
      </c>
      <c r="O19" s="125">
        <f t="shared" si="13"/>
        <v>0</v>
      </c>
    </row>
    <row r="20" ht="15.75">
      <c r="A20" s="123"/>
      <c r="B20" s="143"/>
      <c r="C20" s="143"/>
      <c r="D20" s="143"/>
      <c r="E20" s="143"/>
      <c r="F20" s="125"/>
      <c r="G20" s="125">
        <v>34</v>
      </c>
      <c r="H20" s="125">
        <v>23</v>
      </c>
      <c r="I20" s="125">
        <f>C10</f>
        <v>35</v>
      </c>
      <c r="J20" s="125">
        <f t="shared" si="12"/>
        <v>0</v>
      </c>
      <c r="K20" s="125"/>
      <c r="L20" s="125">
        <v>23</v>
      </c>
      <c r="M20" s="125">
        <v>22</v>
      </c>
      <c r="N20" s="125">
        <f>C18</f>
        <v>29</v>
      </c>
      <c r="O20" s="125">
        <f t="shared" si="13"/>
        <v>0</v>
      </c>
    </row>
    <row r="21" ht="15">
      <c r="A21" s="123"/>
      <c r="B21" s="123"/>
      <c r="C21" s="123"/>
      <c r="D21" s="123"/>
      <c r="E21" s="123"/>
      <c r="F21" s="125"/>
      <c r="G21" s="125">
        <v>33</v>
      </c>
      <c r="H21" s="125">
        <v>23</v>
      </c>
      <c r="I21" s="125">
        <f>C10</f>
        <v>35</v>
      </c>
      <c r="J21" s="125">
        <f t="shared" si="12"/>
        <v>0</v>
      </c>
      <c r="K21" s="125"/>
      <c r="L21" s="125">
        <v>22</v>
      </c>
      <c r="M21" s="125">
        <v>21</v>
      </c>
      <c r="N21" s="125">
        <f>C18</f>
        <v>29</v>
      </c>
      <c r="O21" s="125">
        <f t="shared" si="13"/>
        <v>0</v>
      </c>
    </row>
    <row r="22" ht="15">
      <c r="A22" s="123"/>
      <c r="B22" s="123"/>
      <c r="C22" s="123"/>
      <c r="D22" s="123"/>
      <c r="E22" s="123"/>
      <c r="F22" s="125"/>
      <c r="G22" s="125">
        <v>32</v>
      </c>
      <c r="H22" s="125">
        <v>22</v>
      </c>
      <c r="I22" s="125">
        <f>C10</f>
        <v>35</v>
      </c>
      <c r="J22" s="125">
        <f t="shared" si="12"/>
        <v>0</v>
      </c>
      <c r="K22" s="125"/>
      <c r="L22" s="125">
        <v>21</v>
      </c>
      <c r="M22" s="125">
        <v>21</v>
      </c>
      <c r="N22" s="125">
        <f>C18</f>
        <v>29</v>
      </c>
      <c r="O22" s="125">
        <f t="shared" si="13"/>
        <v>0</v>
      </c>
    </row>
    <row r="23" ht="15">
      <c r="A23" s="123"/>
      <c r="B23" s="123"/>
      <c r="C23" s="123"/>
      <c r="D23" s="123"/>
      <c r="E23" s="123"/>
      <c r="F23" s="125"/>
      <c r="G23" s="125">
        <v>31</v>
      </c>
      <c r="H23" s="125">
        <v>21</v>
      </c>
      <c r="I23" s="125">
        <f>C10</f>
        <v>35</v>
      </c>
      <c r="J23" s="125">
        <f t="shared" si="12"/>
        <v>0</v>
      </c>
      <c r="K23" s="125"/>
      <c r="L23" s="125">
        <v>20</v>
      </c>
      <c r="M23" s="125">
        <v>20</v>
      </c>
      <c r="N23" s="125">
        <f>C18</f>
        <v>29</v>
      </c>
      <c r="O23" s="125">
        <f t="shared" si="13"/>
        <v>0</v>
      </c>
    </row>
    <row r="24" ht="15">
      <c r="A24" s="123"/>
      <c r="B24" s="123"/>
      <c r="C24" s="123"/>
      <c r="D24" s="123"/>
      <c r="E24" s="123"/>
      <c r="F24" s="125"/>
      <c r="G24" s="125">
        <v>30</v>
      </c>
      <c r="H24" s="125">
        <v>21</v>
      </c>
      <c r="I24" s="125">
        <f>C10</f>
        <v>35</v>
      </c>
      <c r="J24" s="125">
        <f t="shared" si="12"/>
        <v>0</v>
      </c>
      <c r="K24" s="125"/>
      <c r="L24" s="125">
        <v>19</v>
      </c>
      <c r="M24" s="125">
        <v>19</v>
      </c>
      <c r="N24" s="125">
        <f>C18</f>
        <v>29</v>
      </c>
      <c r="O24" s="125">
        <f t="shared" si="13"/>
        <v>0</v>
      </c>
    </row>
    <row r="25" ht="15">
      <c r="A25" s="123"/>
      <c r="B25" s="123"/>
      <c r="C25" s="123"/>
      <c r="D25" s="123"/>
      <c r="E25" s="123"/>
      <c r="F25" s="125"/>
      <c r="G25" s="125">
        <v>29</v>
      </c>
      <c r="H25" s="125">
        <v>21</v>
      </c>
      <c r="I25" s="125">
        <f>C10</f>
        <v>35</v>
      </c>
      <c r="J25" s="125">
        <f t="shared" si="12"/>
        <v>0</v>
      </c>
      <c r="K25" s="125"/>
      <c r="L25" s="125">
        <v>18</v>
      </c>
      <c r="M25" s="125">
        <v>19</v>
      </c>
      <c r="N25" s="125">
        <f>C18</f>
        <v>29</v>
      </c>
      <c r="O25" s="125">
        <f t="shared" si="13"/>
        <v>0</v>
      </c>
    </row>
    <row r="26" ht="15">
      <c r="A26" s="123"/>
      <c r="B26" s="123"/>
      <c r="C26" s="123"/>
      <c r="D26" s="123"/>
      <c r="E26" s="123"/>
      <c r="F26" s="125"/>
      <c r="G26" s="125">
        <v>28</v>
      </c>
      <c r="H26" s="125">
        <v>20</v>
      </c>
      <c r="I26" s="125">
        <f>C10</f>
        <v>35</v>
      </c>
      <c r="J26" s="125">
        <f t="shared" si="12"/>
        <v>0</v>
      </c>
      <c r="K26" s="125"/>
      <c r="L26" s="125">
        <v>17</v>
      </c>
      <c r="M26" s="125">
        <v>18</v>
      </c>
      <c r="N26" s="125">
        <f>C18</f>
        <v>29</v>
      </c>
      <c r="O26" s="125">
        <f t="shared" si="13"/>
        <v>0</v>
      </c>
    </row>
    <row r="27" ht="15">
      <c r="A27" s="123"/>
      <c r="B27" s="123"/>
      <c r="C27" s="123"/>
      <c r="D27" s="123"/>
      <c r="E27" s="123"/>
      <c r="F27" s="125"/>
      <c r="G27" s="125">
        <v>27</v>
      </c>
      <c r="H27" s="125">
        <v>20</v>
      </c>
      <c r="I27" s="125">
        <f>C10</f>
        <v>35</v>
      </c>
      <c r="J27" s="125">
        <f t="shared" si="12"/>
        <v>0</v>
      </c>
      <c r="K27" s="125"/>
      <c r="L27" s="125">
        <v>16</v>
      </c>
      <c r="M27" s="125">
        <v>17</v>
      </c>
      <c r="N27" s="125">
        <f>C18</f>
        <v>29</v>
      </c>
      <c r="O27" s="125">
        <f t="shared" si="13"/>
        <v>0</v>
      </c>
    </row>
    <row r="28" ht="15">
      <c r="A28" s="123"/>
      <c r="B28" s="123"/>
      <c r="C28" s="123"/>
      <c r="D28" s="123"/>
      <c r="E28" s="123"/>
      <c r="F28" s="125"/>
      <c r="G28" s="125">
        <v>26</v>
      </c>
      <c r="H28" s="125">
        <v>19</v>
      </c>
      <c r="I28" s="125">
        <f>C10</f>
        <v>35</v>
      </c>
      <c r="J28" s="125">
        <f t="shared" si="12"/>
        <v>0</v>
      </c>
      <c r="K28" s="125"/>
      <c r="L28" s="125">
        <v>15</v>
      </c>
      <c r="M28" s="125">
        <v>17</v>
      </c>
      <c r="N28" s="125">
        <f>C18</f>
        <v>29</v>
      </c>
      <c r="O28" s="125">
        <f t="shared" si="13"/>
        <v>0</v>
      </c>
    </row>
    <row r="29" ht="15">
      <c r="A29" s="123"/>
      <c r="B29" s="123"/>
      <c r="C29" s="123"/>
      <c r="D29" s="123"/>
      <c r="E29" s="123"/>
      <c r="F29" s="125"/>
      <c r="G29" s="125">
        <v>25</v>
      </c>
      <c r="H29" s="125">
        <v>19</v>
      </c>
      <c r="I29" s="125">
        <f>C10</f>
        <v>35</v>
      </c>
      <c r="J29" s="125">
        <f t="shared" si="12"/>
        <v>0</v>
      </c>
      <c r="K29" s="125"/>
      <c r="L29" s="125">
        <v>14</v>
      </c>
      <c r="M29" s="125">
        <v>16</v>
      </c>
      <c r="N29" s="125">
        <f>C18</f>
        <v>29</v>
      </c>
      <c r="O29" s="125">
        <f t="shared" si="13"/>
        <v>0</v>
      </c>
    </row>
    <row r="30" ht="15">
      <c r="A30" s="123"/>
      <c r="B30" s="123"/>
      <c r="C30" s="123"/>
      <c r="D30" s="123"/>
      <c r="E30" s="123"/>
      <c r="F30" s="125"/>
      <c r="G30" s="125">
        <v>24</v>
      </c>
      <c r="H30" s="125">
        <v>19</v>
      </c>
      <c r="I30" s="125">
        <f>C10</f>
        <v>35</v>
      </c>
      <c r="J30" s="125">
        <f t="shared" si="12"/>
        <v>0</v>
      </c>
      <c r="K30" s="125"/>
      <c r="L30" s="125">
        <v>13</v>
      </c>
      <c r="M30" s="125">
        <v>15</v>
      </c>
      <c r="N30" s="125">
        <f>C18</f>
        <v>29</v>
      </c>
      <c r="O30" s="125">
        <f t="shared" si="13"/>
        <v>0</v>
      </c>
    </row>
    <row r="31" ht="15">
      <c r="A31" s="123"/>
      <c r="B31" s="123"/>
      <c r="C31" s="123"/>
      <c r="D31" s="123"/>
      <c r="E31" s="123"/>
      <c r="F31" s="125"/>
      <c r="G31" s="125">
        <v>23</v>
      </c>
      <c r="H31" s="125">
        <v>18</v>
      </c>
      <c r="I31" s="125">
        <f>C10</f>
        <v>35</v>
      </c>
      <c r="J31" s="125">
        <f t="shared" si="12"/>
        <v>0</v>
      </c>
      <c r="K31" s="125"/>
      <c r="L31" s="125">
        <v>12</v>
      </c>
      <c r="M31" s="125">
        <v>15</v>
      </c>
      <c r="N31" s="125">
        <f>C18</f>
        <v>29</v>
      </c>
      <c r="O31" s="125">
        <f t="shared" si="13"/>
        <v>0</v>
      </c>
    </row>
    <row r="32" ht="15">
      <c r="A32" s="123"/>
      <c r="B32" s="123"/>
      <c r="C32" s="123"/>
      <c r="D32" s="123"/>
      <c r="E32" s="123"/>
      <c r="F32" s="125"/>
      <c r="G32" s="125">
        <v>22</v>
      </c>
      <c r="H32" s="125">
        <v>18</v>
      </c>
      <c r="I32" s="125">
        <f>C10</f>
        <v>35</v>
      </c>
      <c r="J32" s="125">
        <f t="shared" si="12"/>
        <v>0</v>
      </c>
      <c r="K32" s="125"/>
      <c r="L32" s="125">
        <v>11</v>
      </c>
      <c r="M32" s="125">
        <v>14</v>
      </c>
      <c r="N32" s="125">
        <f>C18</f>
        <v>29</v>
      </c>
      <c r="O32" s="125">
        <f t="shared" si="13"/>
        <v>0</v>
      </c>
    </row>
    <row r="33" ht="15">
      <c r="A33" s="123"/>
      <c r="B33" s="123"/>
      <c r="C33" s="123"/>
      <c r="D33" s="123"/>
      <c r="E33" s="123"/>
      <c r="F33" s="125"/>
      <c r="G33" s="125">
        <v>21</v>
      </c>
      <c r="H33" s="125">
        <v>17</v>
      </c>
      <c r="I33" s="125">
        <f>C10</f>
        <v>35</v>
      </c>
      <c r="J33" s="125">
        <f t="shared" si="12"/>
        <v>0</v>
      </c>
      <c r="K33" s="125"/>
      <c r="L33" s="125">
        <v>10</v>
      </c>
      <c r="M33" s="125">
        <v>14</v>
      </c>
      <c r="N33" s="125">
        <f>C18</f>
        <v>29</v>
      </c>
      <c r="O33" s="125">
        <f t="shared" si="13"/>
        <v>0</v>
      </c>
    </row>
    <row r="34" ht="15">
      <c r="A34" s="123"/>
      <c r="B34" s="123"/>
      <c r="C34" s="123"/>
      <c r="D34" s="123"/>
      <c r="E34" s="123"/>
      <c r="F34" s="125"/>
      <c r="G34" s="125">
        <v>20</v>
      </c>
      <c r="H34" s="125">
        <v>17</v>
      </c>
      <c r="I34" s="125">
        <f>C10</f>
        <v>35</v>
      </c>
      <c r="J34" s="125">
        <f t="shared" si="12"/>
        <v>0</v>
      </c>
      <c r="K34" s="125"/>
      <c r="L34" s="125">
        <v>9</v>
      </c>
      <c r="M34" s="125">
        <v>13</v>
      </c>
      <c r="N34" s="125">
        <f>C18</f>
        <v>29</v>
      </c>
      <c r="O34" s="125">
        <f t="shared" si="13"/>
        <v>0</v>
      </c>
    </row>
    <row r="35" ht="15">
      <c r="A35" s="123"/>
      <c r="B35" s="123"/>
      <c r="C35" s="123"/>
      <c r="D35" s="123"/>
      <c r="E35" s="123"/>
      <c r="F35" s="125"/>
      <c r="G35" s="125">
        <v>19</v>
      </c>
      <c r="H35" s="125">
        <v>16</v>
      </c>
      <c r="I35" s="125">
        <f>C10</f>
        <v>35</v>
      </c>
      <c r="J35" s="125">
        <f t="shared" si="12"/>
        <v>0</v>
      </c>
      <c r="K35" s="125"/>
      <c r="L35" s="125">
        <v>8</v>
      </c>
      <c r="M35" s="125">
        <v>12</v>
      </c>
      <c r="N35" s="125">
        <f>C18</f>
        <v>29</v>
      </c>
      <c r="O35" s="125">
        <f t="shared" si="13"/>
        <v>0</v>
      </c>
    </row>
    <row r="36" ht="15">
      <c r="A36" s="123"/>
      <c r="B36" s="123"/>
      <c r="C36" s="123"/>
      <c r="D36" s="123"/>
      <c r="E36" s="123"/>
      <c r="F36" s="125"/>
      <c r="G36" s="125">
        <v>18</v>
      </c>
      <c r="H36" s="125">
        <v>16</v>
      </c>
      <c r="I36" s="125">
        <f>C10</f>
        <v>35</v>
      </c>
      <c r="J36" s="125">
        <f t="shared" si="12"/>
        <v>0</v>
      </c>
      <c r="K36" s="125"/>
      <c r="L36" s="125">
        <v>7</v>
      </c>
      <c r="M36" s="125">
        <v>11</v>
      </c>
      <c r="N36" s="125">
        <f>C18</f>
        <v>29</v>
      </c>
      <c r="O36" s="125">
        <f t="shared" si="13"/>
        <v>0</v>
      </c>
    </row>
    <row r="37" ht="15">
      <c r="A37" s="123"/>
      <c r="B37" s="123"/>
      <c r="C37" s="123"/>
      <c r="D37" s="123"/>
      <c r="E37" s="123"/>
      <c r="F37" s="125"/>
      <c r="G37" s="125">
        <v>17</v>
      </c>
      <c r="H37" s="125">
        <v>15</v>
      </c>
      <c r="I37" s="125">
        <f>C10</f>
        <v>35</v>
      </c>
      <c r="J37" s="125">
        <f t="shared" si="12"/>
        <v>0</v>
      </c>
      <c r="K37" s="125"/>
      <c r="L37" s="125">
        <v>6</v>
      </c>
      <c r="M37" s="125">
        <v>10</v>
      </c>
      <c r="N37" s="125">
        <f>C18</f>
        <v>29</v>
      </c>
      <c r="O37" s="125">
        <f t="shared" si="13"/>
        <v>0</v>
      </c>
    </row>
    <row r="38" ht="15">
      <c r="A38" s="123"/>
      <c r="B38" s="123"/>
      <c r="C38" s="123"/>
      <c r="D38" s="123"/>
      <c r="E38" s="123"/>
      <c r="F38" s="125"/>
      <c r="G38" s="125">
        <v>16</v>
      </c>
      <c r="H38" s="125">
        <v>14</v>
      </c>
      <c r="I38" s="125">
        <f>C10</f>
        <v>35</v>
      </c>
      <c r="J38" s="125">
        <f t="shared" si="12"/>
        <v>0</v>
      </c>
      <c r="K38" s="125"/>
      <c r="L38" s="125">
        <v>5</v>
      </c>
      <c r="M38" s="125">
        <v>9</v>
      </c>
      <c r="N38" s="125">
        <f>C18</f>
        <v>29</v>
      </c>
      <c r="O38" s="125">
        <f t="shared" si="13"/>
        <v>0</v>
      </c>
    </row>
    <row r="39" ht="15">
      <c r="A39" s="123"/>
      <c r="B39" s="123"/>
      <c r="C39" s="123"/>
      <c r="D39" s="123"/>
      <c r="E39" s="123"/>
      <c r="F39" s="125"/>
      <c r="G39" s="125">
        <v>15</v>
      </c>
      <c r="H39" s="125">
        <v>14</v>
      </c>
      <c r="I39" s="125">
        <f>C10</f>
        <v>35</v>
      </c>
      <c r="J39" s="125">
        <f t="shared" si="12"/>
        <v>0</v>
      </c>
      <c r="K39" s="125"/>
      <c r="L39" s="125">
        <v>4</v>
      </c>
      <c r="M39" s="125">
        <v>8</v>
      </c>
      <c r="N39" s="125">
        <f>C18</f>
        <v>29</v>
      </c>
      <c r="O39" s="125">
        <f t="shared" si="13"/>
        <v>0</v>
      </c>
    </row>
    <row r="40" ht="15">
      <c r="A40" s="123"/>
      <c r="B40" s="123"/>
      <c r="C40" s="123"/>
      <c r="D40" s="123"/>
      <c r="E40" s="123"/>
      <c r="F40" s="125"/>
      <c r="G40" s="125">
        <v>14</v>
      </c>
      <c r="H40" s="125">
        <v>13</v>
      </c>
      <c r="I40" s="125">
        <f>C10</f>
        <v>35</v>
      </c>
      <c r="J40" s="125">
        <f t="shared" si="12"/>
        <v>0</v>
      </c>
      <c r="K40" s="125"/>
      <c r="L40" s="125">
        <v>3</v>
      </c>
      <c r="M40" s="125">
        <v>6</v>
      </c>
      <c r="N40" s="125">
        <f>C18</f>
        <v>29</v>
      </c>
      <c r="O40" s="125">
        <f t="shared" si="13"/>
        <v>0</v>
      </c>
    </row>
    <row r="41" ht="15">
      <c r="A41" s="123"/>
      <c r="B41" s="123"/>
      <c r="C41" s="123"/>
      <c r="D41" s="123"/>
      <c r="E41" s="123"/>
      <c r="F41" s="125"/>
      <c r="G41" s="125">
        <v>13</v>
      </c>
      <c r="H41" s="125">
        <v>13</v>
      </c>
      <c r="I41" s="125">
        <f>C10</f>
        <v>35</v>
      </c>
      <c r="J41" s="125">
        <f t="shared" si="12"/>
        <v>0</v>
      </c>
      <c r="K41" s="125"/>
      <c r="L41" s="125">
        <v>2</v>
      </c>
      <c r="M41" s="125">
        <v>5</v>
      </c>
      <c r="N41" s="125">
        <f>C18</f>
        <v>29</v>
      </c>
      <c r="O41" s="125">
        <f t="shared" si="13"/>
        <v>0</v>
      </c>
    </row>
    <row r="42" ht="15">
      <c r="A42" s="123"/>
      <c r="B42" s="123"/>
      <c r="C42" s="123"/>
      <c r="D42" s="123"/>
      <c r="E42" s="123"/>
      <c r="F42" s="125"/>
      <c r="G42" s="125">
        <v>12</v>
      </c>
      <c r="H42" s="125">
        <v>13</v>
      </c>
      <c r="I42" s="125">
        <f>C10</f>
        <v>35</v>
      </c>
      <c r="J42" s="125">
        <f t="shared" si="12"/>
        <v>0</v>
      </c>
      <c r="K42" s="125"/>
      <c r="L42" s="125">
        <v>1</v>
      </c>
      <c r="M42" s="125">
        <v>3</v>
      </c>
      <c r="N42" s="125">
        <f>C18</f>
        <v>29</v>
      </c>
      <c r="O42" s="125">
        <f t="shared" si="13"/>
        <v>0</v>
      </c>
    </row>
    <row r="43" ht="15">
      <c r="A43" s="123"/>
      <c r="B43" s="123"/>
      <c r="C43" s="123"/>
      <c r="D43" s="123"/>
      <c r="E43" s="123"/>
      <c r="F43" s="125"/>
      <c r="G43" s="125">
        <v>11</v>
      </c>
      <c r="H43" s="125">
        <v>12</v>
      </c>
      <c r="I43" s="125">
        <f>C10</f>
        <v>35</v>
      </c>
      <c r="J43" s="125">
        <f t="shared" si="12"/>
        <v>0</v>
      </c>
      <c r="K43" s="125"/>
      <c r="L43" s="125">
        <v>0</v>
      </c>
      <c r="M43" s="125">
        <v>0</v>
      </c>
      <c r="N43" s="125">
        <f>C18</f>
        <v>29</v>
      </c>
      <c r="O43" s="125">
        <f t="shared" si="13"/>
        <v>0</v>
      </c>
    </row>
    <row r="44" ht="15">
      <c r="A44" s="123"/>
      <c r="B44" s="123"/>
      <c r="C44" s="123"/>
      <c r="D44" s="123"/>
      <c r="E44" s="123"/>
      <c r="F44" s="125"/>
      <c r="G44" s="125">
        <v>10</v>
      </c>
      <c r="H44" s="125">
        <v>11</v>
      </c>
      <c r="I44" s="125">
        <f>C10</f>
        <v>35</v>
      </c>
      <c r="J44" s="125">
        <f t="shared" si="12"/>
        <v>0</v>
      </c>
      <c r="K44" s="125"/>
      <c r="L44" s="125"/>
      <c r="M44" s="125"/>
      <c r="N44" s="125"/>
      <c r="O44" s="125"/>
    </row>
    <row r="45" ht="15">
      <c r="A45" s="123"/>
      <c r="B45" s="123"/>
      <c r="C45" s="123"/>
      <c r="D45" s="123"/>
      <c r="E45" s="123"/>
      <c r="F45" s="125"/>
      <c r="G45" s="125">
        <v>9</v>
      </c>
      <c r="H45" s="125">
        <v>11</v>
      </c>
      <c r="I45" s="125">
        <f>C10</f>
        <v>35</v>
      </c>
      <c r="J45" s="125">
        <f t="shared" si="12"/>
        <v>0</v>
      </c>
      <c r="K45" s="125"/>
      <c r="L45" s="125"/>
      <c r="M45" s="125"/>
      <c r="N45" s="125"/>
      <c r="O45" s="125"/>
    </row>
    <row r="46" ht="15">
      <c r="A46" s="123"/>
      <c r="B46" s="123"/>
      <c r="C46" s="123"/>
      <c r="D46" s="123"/>
      <c r="E46" s="123"/>
      <c r="F46" s="125"/>
      <c r="G46" s="125">
        <v>8</v>
      </c>
      <c r="H46" s="125">
        <v>10</v>
      </c>
      <c r="I46" s="125">
        <f>C10</f>
        <v>35</v>
      </c>
      <c r="J46" s="125">
        <f t="shared" si="12"/>
        <v>0</v>
      </c>
      <c r="K46" s="125"/>
      <c r="L46" s="125"/>
      <c r="M46" s="125"/>
      <c r="N46" s="125"/>
      <c r="O46" s="125"/>
    </row>
    <row r="47" ht="15">
      <c r="A47" s="123"/>
      <c r="B47" s="123"/>
      <c r="C47" s="123"/>
      <c r="D47" s="123"/>
      <c r="E47" s="123"/>
      <c r="F47" s="125"/>
      <c r="G47" s="125">
        <v>7</v>
      </c>
      <c r="H47" s="125">
        <v>10</v>
      </c>
      <c r="I47" s="125">
        <f>C10</f>
        <v>35</v>
      </c>
      <c r="J47" s="125">
        <f t="shared" si="12"/>
        <v>0</v>
      </c>
      <c r="K47" s="125"/>
      <c r="L47" s="125"/>
      <c r="M47" s="125"/>
      <c r="N47" s="125"/>
      <c r="O47" s="125"/>
    </row>
    <row r="48" ht="15">
      <c r="A48" s="123"/>
      <c r="B48" s="123"/>
      <c r="C48" s="123"/>
      <c r="D48" s="123"/>
      <c r="E48" s="123"/>
      <c r="F48" s="125"/>
      <c r="G48" s="125">
        <v>6</v>
      </c>
      <c r="H48" s="125">
        <v>9</v>
      </c>
      <c r="I48" s="125">
        <f>C10</f>
        <v>35</v>
      </c>
      <c r="J48" s="125">
        <f t="shared" si="12"/>
        <v>0</v>
      </c>
      <c r="K48" s="125"/>
      <c r="L48" s="125"/>
      <c r="M48" s="125"/>
      <c r="N48" s="125"/>
      <c r="O48" s="125"/>
    </row>
    <row r="49" ht="15">
      <c r="A49" s="123"/>
      <c r="B49" s="123"/>
      <c r="C49" s="123"/>
      <c r="D49" s="123"/>
      <c r="E49" s="123"/>
      <c r="F49" s="125"/>
      <c r="G49" s="125">
        <v>5</v>
      </c>
      <c r="H49" s="125">
        <v>8</v>
      </c>
      <c r="I49" s="125">
        <f>C10</f>
        <v>35</v>
      </c>
      <c r="J49" s="125">
        <f t="shared" si="12"/>
        <v>0</v>
      </c>
      <c r="K49" s="125"/>
      <c r="L49" s="125"/>
      <c r="M49" s="125"/>
      <c r="N49" s="125"/>
      <c r="O49" s="125"/>
    </row>
    <row r="50" ht="15">
      <c r="A50" s="123"/>
      <c r="B50" s="123"/>
      <c r="C50" s="123"/>
      <c r="D50" s="123"/>
      <c r="E50" s="123"/>
      <c r="F50" s="125"/>
      <c r="G50" s="125">
        <v>4</v>
      </c>
      <c r="H50" s="125">
        <v>7</v>
      </c>
      <c r="I50" s="125">
        <f>C10</f>
        <v>35</v>
      </c>
      <c r="J50" s="125">
        <f t="shared" si="12"/>
        <v>0</v>
      </c>
      <c r="K50" s="125"/>
      <c r="L50" s="125"/>
      <c r="M50" s="125"/>
      <c r="N50" s="125"/>
      <c r="O50" s="125"/>
    </row>
    <row r="51" ht="15">
      <c r="A51" s="123"/>
      <c r="B51" s="123"/>
      <c r="C51" s="123"/>
      <c r="D51" s="123"/>
      <c r="E51" s="123"/>
      <c r="F51" s="125"/>
      <c r="G51" s="125">
        <v>3</v>
      </c>
      <c r="H51" s="125">
        <v>6</v>
      </c>
      <c r="I51" s="125">
        <f>C10</f>
        <v>35</v>
      </c>
      <c r="J51" s="125">
        <f t="shared" si="12"/>
        <v>0</v>
      </c>
      <c r="K51" s="125"/>
      <c r="L51" s="125"/>
      <c r="M51" s="125"/>
      <c r="N51" s="125"/>
      <c r="O51" s="125"/>
    </row>
    <row r="52" ht="15">
      <c r="A52" s="123"/>
      <c r="B52" s="123"/>
      <c r="C52" s="123"/>
      <c r="D52" s="123"/>
      <c r="E52" s="123"/>
      <c r="F52" s="125"/>
      <c r="G52" s="125">
        <v>2</v>
      </c>
      <c r="H52" s="125">
        <v>5</v>
      </c>
      <c r="I52" s="125">
        <f>C10</f>
        <v>35</v>
      </c>
      <c r="J52" s="125">
        <f t="shared" si="12"/>
        <v>0</v>
      </c>
      <c r="K52" s="125"/>
      <c r="L52" s="125"/>
      <c r="M52" s="125"/>
      <c r="N52" s="125"/>
      <c r="O52" s="125"/>
    </row>
    <row r="53" ht="15">
      <c r="A53" s="123"/>
      <c r="B53" s="123"/>
      <c r="C53" s="123"/>
      <c r="D53" s="123"/>
      <c r="E53" s="123"/>
      <c r="F53" s="125"/>
      <c r="G53" s="125">
        <v>1</v>
      </c>
      <c r="H53" s="125">
        <v>3</v>
      </c>
      <c r="I53" s="125">
        <f>C10</f>
        <v>35</v>
      </c>
      <c r="J53" s="125">
        <f t="shared" si="12"/>
        <v>0</v>
      </c>
      <c r="K53" s="125"/>
      <c r="L53" s="125"/>
      <c r="M53" s="125"/>
      <c r="N53" s="125"/>
      <c r="O53" s="125"/>
    </row>
    <row r="54" ht="15">
      <c r="A54" s="123"/>
      <c r="B54" s="123"/>
      <c r="C54" s="123"/>
      <c r="D54" s="123"/>
      <c r="E54" s="123"/>
      <c r="F54" s="125"/>
      <c r="G54" s="125">
        <v>0</v>
      </c>
      <c r="H54" s="125">
        <v>0</v>
      </c>
      <c r="I54" s="125">
        <f>C10</f>
        <v>35</v>
      </c>
      <c r="J54" s="125">
        <f t="shared" si="12"/>
        <v>0</v>
      </c>
      <c r="K54" s="125"/>
      <c r="L54" s="125"/>
      <c r="M54" s="125"/>
      <c r="N54" s="125"/>
      <c r="O54" s="125"/>
    </row>
  </sheetData>
  <mergeCells count="5">
    <mergeCell ref="C3:E3"/>
    <mergeCell ref="B12:E12"/>
    <mergeCell ref="C13:E13"/>
    <mergeCell ref="C14:E14"/>
    <mergeCell ref="C15:E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D700D0-0047-47F8-8E98-001800F500C4}" type="list" allowBlank="1" errorStyle="stop" imeMode="noControl" operator="between" showDropDown="0" showErrorMessage="1" showInputMessage="1">
          <x14:formula1>
            <xm:f>"0,1,2,3,4,5,6,7,8,9,10,11,12,13,14,15,16,17"</xm:f>
          </x14:formula1>
          <xm:sqref>C14 C15</xm:sqref>
        </x14:dataValidation>
        <x14:dataValidation xr:uid="{00120073-00AA-4347-8436-000D00C300F7}" type="list" allowBlank="1" errorStyle="stop" imeMode="noControl" operator="between" showDropDown="0" showErrorMessage="1" showInputMessage="1">
          <x14:formula1>
            <xm:f>"0,1,2,3,4,5,6,7,8,9,10,11,12,13"</xm:f>
          </x14:formula1>
          <xm:sqref>C5:C7</xm:sqref>
        </x14:dataValidation>
        <x14:dataValidation xr:uid="{0001001B-00F6-436E-801E-007100A200A2}" type="list" allowBlank="1" errorStyle="stop" imeMode="noControl" operator="between" showDropDown="0" showErrorMessage="1" showInputMessage="1">
          <x14:formula1>
            <xm:f>"0,1,2,3"</xm:f>
          </x14:formula1>
          <xm:sqref>D5:D7</xm:sqref>
        </x14:dataValidation>
        <x14:dataValidation xr:uid="{00C000A6-00A6-45FC-9A66-004200C400C7}" type="list" allowBlank="1" errorStyle="stop" imeMode="noControl" operator="between" showDropDown="0" showErrorMessage="1" showInputMessage="1">
          <x14:formula1>
            <xm:f>"0,1,2,3,4,5"</xm:f>
          </x14:formula1>
          <xm:sqref>E5:E7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39</cp:revision>
  <dcterms:modified xsi:type="dcterms:W3CDTF">2024-07-13T17:36:07Z</dcterms:modified>
</cp:coreProperties>
</file>