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Reading+Listening" sheetId="1" state="visible" r:id="rId1"/>
    <sheet name="Reading" sheetId="2" state="visible" r:id="rId2"/>
    <sheet name="Listening" sheetId="3" state="visible" r:id="rId3"/>
    <sheet name="Calculator" sheetId="4" state="visible" r:id="rId4"/>
  </sheets>
  <calcPr refMode="A1" iterate="0" iterateCount="100" iterateDelta="0.0001"/>
</workbook>
</file>

<file path=xl/sharedStrings.xml><?xml version="1.0" encoding="utf-8"?>
<sst xmlns="http://schemas.openxmlformats.org/spreadsheetml/2006/main" count="96" uniqueCount="96">
  <si>
    <t>date-hour</t>
  </si>
  <si>
    <t>N#/T#</t>
  </si>
  <si>
    <t>crct/total</t>
  </si>
  <si>
    <t>alpha*new</t>
  </si>
  <si>
    <t>alpha</t>
  </si>
  <si>
    <t xml:space="preserve">error sum</t>
  </si>
  <si>
    <t>time(min)</t>
  </si>
  <si>
    <t>score</t>
  </si>
  <si>
    <t xml:space="preserve">error average</t>
  </si>
  <si>
    <t>time</t>
  </si>
  <si>
    <t>Index</t>
  </si>
  <si>
    <t>Date</t>
  </si>
  <si>
    <t>TPO/NEO</t>
  </si>
  <si>
    <t>Reading</t>
  </si>
  <si>
    <t>Listening</t>
  </si>
  <si>
    <t>Average</t>
  </si>
  <si>
    <t>Overall-Average</t>
  </si>
  <si>
    <t>RQtype-average</t>
  </si>
  <si>
    <t>LQtype-average</t>
  </si>
  <si>
    <t>P1</t>
  </si>
  <si>
    <t>P2</t>
  </si>
  <si>
    <t>P3</t>
  </si>
  <si>
    <t>Set1</t>
  </si>
  <si>
    <t>Set2</t>
  </si>
  <si>
    <t>R</t>
  </si>
  <si>
    <t>L</t>
  </si>
  <si>
    <t>TP039</t>
  </si>
  <si>
    <t>TP040</t>
  </si>
  <si>
    <t>TP041</t>
  </si>
  <si>
    <t>TP042</t>
  </si>
  <si>
    <t xml:space="preserve">2 score</t>
  </si>
  <si>
    <t>#TPO/#NEO</t>
  </si>
  <si>
    <t>#passage</t>
  </si>
  <si>
    <t xml:space="preserve">R Time(min)</t>
  </si>
  <si>
    <t>Corrects</t>
  </si>
  <si>
    <t>Errors</t>
  </si>
  <si>
    <t>type1</t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</si>
  <si>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</si>
  <si>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</si>
  <si>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</si>
  <si>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</si>
  <si>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</si>
  <si>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</si>
  <si>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</si>
  <si>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</si>
  <si>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type10</t>
  </si>
  <si>
    <t>type11</t>
  </si>
  <si>
    <t>Rate</t>
  </si>
  <si>
    <t xml:space="preserve">total time(min)</t>
  </si>
  <si>
    <t>second</t>
  </si>
  <si>
    <t xml:space="preserve">second try inccorect</t>
  </si>
  <si>
    <t>T25</t>
  </si>
  <si>
    <t>T20</t>
  </si>
  <si>
    <t xml:space="preserve">Factual Information Questions</t>
  </si>
  <si>
    <t xml:space="preserve">Fill in a Table Question </t>
  </si>
  <si>
    <t xml:space="preserve">Inference Questions </t>
  </si>
  <si>
    <t xml:space="preserve">Insert Text Questions </t>
  </si>
  <si>
    <t>T21</t>
  </si>
  <si>
    <t xml:space="preserve">Negative Factual Information Questions </t>
  </si>
  <si>
    <t xml:space="preserve">Organization Questions </t>
  </si>
  <si>
    <t xml:space="preserve">Prose Summary Questions </t>
  </si>
  <si>
    <t xml:space="preserve">Reference Questions </t>
  </si>
  <si>
    <t xml:space="preserve">Rhetorical Purpose Questions </t>
  </si>
  <si>
    <t xml:space="preserve">Sentence Simplification Questions </t>
  </si>
  <si>
    <t>T22</t>
  </si>
  <si>
    <t xml:space="preserve">Vocabulary Questions</t>
  </si>
  <si>
    <t>T23</t>
  </si>
  <si>
    <t>T26</t>
  </si>
  <si>
    <t>T24</t>
  </si>
  <si>
    <t>T27</t>
  </si>
  <si>
    <t>T28</t>
  </si>
  <si>
    <t>#lecture/conversation</t>
  </si>
  <si>
    <t>sleepy</t>
  </si>
  <si>
    <t>C1L1L2</t>
  </si>
  <si>
    <t>C2L3L4</t>
  </si>
  <si>
    <t xml:space="preserve">Connecting Content Questions</t>
  </si>
  <si>
    <t xml:space="preserve">Detail Questions </t>
  </si>
  <si>
    <t xml:space="preserve">Gist-content Questions  </t>
  </si>
  <si>
    <t xml:space="preserve">Gist-purpose Questions  </t>
  </si>
  <si>
    <t xml:space="preserve">Making Inference Questions </t>
  </si>
  <si>
    <t xml:space="preserve">Understanding Organization Questions  </t>
  </si>
  <si>
    <t xml:space="preserve">Understanding the Function of What Is Said Questions  </t>
  </si>
  <si>
    <t xml:space="preserve">Understanding the Speaker’s Attitude Questions </t>
  </si>
  <si>
    <t xml:space="preserve"> </t>
  </si>
  <si>
    <r>
      <t xml:space="preserve">Number of </t>
    </r>
    <r>
      <rPr>
        <b/>
        <sz val="12"/>
        <color indexed="2"/>
        <rFont val="Trebuchet MS"/>
      </rPr>
      <t>WRONG</t>
    </r>
    <r>
      <rPr>
        <sz val="12"/>
        <rFont val="Trebuchet MS"/>
      </rPr>
      <t xml:space="preserve"> Answers</t>
    </r>
  </si>
  <si>
    <t xml:space="preserve">Regular questions</t>
  </si>
  <si>
    <t xml:space="preserve">3-option summary question</t>
  </si>
  <si>
    <t xml:space="preserve">5-option summary question</t>
  </si>
  <si>
    <t xml:space="preserve">Passage 1</t>
  </si>
  <si>
    <t xml:space="preserve">Passage 2</t>
  </si>
  <si>
    <t xml:space="preserve">Passage 3</t>
  </si>
  <si>
    <t xml:space="preserve">Total (out of 45)</t>
  </si>
  <si>
    <t xml:space="preserve">% Correct</t>
  </si>
  <si>
    <t xml:space="preserve">Scaled Score</t>
  </si>
  <si>
    <t xml:space="preserve">set 1</t>
  </si>
  <si>
    <t xml:space="preserve">set 2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</si>
</sst>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5">
    <font>
      <sz val="11.000000"/>
      <color theme="1"/>
      <name val="Calibri"/>
    </font>
    <font>
      <sz val="10.000000"/>
      <name val="Arial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b/>
      <sz val="11.000000"/>
      <color rgb="FF3F3F3F"/>
      <name val="Calibri"/>
      <scheme val="minor"/>
    </font>
    <font>
      <sz val="8.000000"/>
      <color theme="1"/>
      <name val="Calibri"/>
    </font>
    <font>
      <sz val="10.000000"/>
      <color theme="1"/>
      <name val="Calibri"/>
    </font>
    <font>
      <sz val="8.000000"/>
      <color theme="1" tint="0.499984740745262"/>
      <name val="Calibri"/>
    </font>
    <font>
      <sz val="11.000000"/>
      <color theme="0" tint="-0.499984740745262"/>
      <name val="Calibri"/>
    </font>
    <font>
      <sz val="11.000000"/>
      <color theme="2" tint="-0.249977111117893"/>
      <name val="Calibri"/>
    </font>
    <font>
      <sz val="10.000000"/>
      <name val="Courier New"/>
    </font>
    <font>
      <sz val="11.000000"/>
      <name val="Trebuchet MS"/>
    </font>
    <font>
      <sz val="1.000000"/>
      <name val="Trebuchet MS"/>
    </font>
    <font>
      <b/>
      <sz val="12.000000"/>
      <name val="Trebuchet MS"/>
    </font>
    <font>
      <sz val="12.000000"/>
      <name val="Trebuchet MS"/>
    </font>
  </fonts>
  <fills count="14">
    <fill>
      <patternFill patternType="none"/>
    </fill>
    <fill>
      <patternFill patternType="gray125"/>
    </fill>
    <fill>
      <patternFill patternType="solid">
        <fgColor rgb="FF70AD47"/>
        <bgColor indexed="57"/>
      </patternFill>
    </fill>
    <fill>
      <patternFill patternType="solid">
        <fgColor indexed="2"/>
        <bgColor indexed="60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D9D9D9"/>
        <bgColor rgb="FFD6DCE5"/>
      </patternFill>
    </fill>
    <fill>
      <patternFill patternType="solid">
        <fgColor rgb="FFD6DCE5"/>
        <bgColor rgb="FFD9D9D9"/>
      </patternFill>
    </fill>
    <fill>
      <patternFill patternType="solid">
        <fgColor rgb="FFB1A0C7"/>
        <bgColor rgb="FFB1A0C7"/>
      </patternFill>
    </fill>
    <fill>
      <patternFill patternType="solid"/>
    </fill>
    <fill>
      <patternFill patternType="solid">
        <fgColor rgb="FFC4D79B"/>
        <bgColor rgb="FFC4D79B"/>
      </patternFill>
    </fill>
    <fill>
      <patternFill patternType="solid">
        <fgColor rgb="FFFFC000"/>
        <bgColor rgb="FFFFC000"/>
      </patternFill>
    </fill>
  </fills>
  <borders count="4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theme="1"/>
      </left>
      <right style="none"/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none"/>
      <diagonal style="none"/>
    </border>
    <border>
      <left style="none"/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none"/>
      <bottom style="thin">
        <color theme="1"/>
      </bottom>
      <diagonal style="none"/>
    </border>
    <border>
      <left style="none"/>
      <right style="none"/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none"/>
      <bottom style="none"/>
      <diagonal style="none"/>
    </border>
    <border>
      <left style="none"/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medium">
        <color auto="1"/>
      </right>
      <top style="none"/>
      <bottom style="none"/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medium">
        <color auto="1"/>
      </top>
      <bottom style="thin">
        <color auto="1"/>
      </bottom>
      <diagonal style="none"/>
    </border>
    <border>
      <left style="none"/>
      <right style="none"/>
      <top style="medium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 style="none"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 style="none"/>
    </border>
    <border>
      <left style="none"/>
      <right style="none"/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 style="none"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 style="none"/>
    </border>
    <border>
      <left style="medium">
        <color auto="1"/>
      </left>
      <right style="none"/>
      <top style="medium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medium">
        <color auto="1"/>
      </top>
      <bottom style="medium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none"/>
      <top style="thin">
        <color auto="1"/>
      </top>
      <bottom style="medium">
        <color auto="1"/>
      </bottom>
      <diagonal style="none"/>
    </border>
    <border>
      <left style="none"/>
      <right style="none"/>
      <top style="thin">
        <color auto="1"/>
      </top>
      <bottom style="medium">
        <color auto="1"/>
      </bottom>
      <diagonal style="none"/>
    </border>
    <border>
      <left style="none"/>
      <right style="medium">
        <color auto="1"/>
      </right>
      <top style="thin">
        <color auto="1"/>
      </top>
      <bottom style="medium">
        <color auto="1"/>
      </bottom>
      <diagonal style="none"/>
    </border>
  </borders>
  <cellStyleXfs count="13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  <xf fontId="1" fillId="2" borderId="0" numFmtId="0" applyNumberFormat="1" applyFont="0" applyFill="1" applyBorder="0" applyProtection="0"/>
    <xf fontId="1" fillId="2" borderId="0" numFmtId="0" applyNumberFormat="1" applyFont="0" applyFill="1" applyBorder="0" applyProtection="0"/>
    <xf fontId="1" fillId="3" borderId="0" numFmtId="0" applyNumberFormat="1" applyFont="0" applyFill="1" applyBorder="0" applyProtection="0"/>
    <xf fontId="1" fillId="3" borderId="0" numFmtId="0" applyNumberFormat="1" applyFont="0" applyFill="1" applyBorder="0" applyProtection="0"/>
    <xf fontId="2" fillId="4" borderId="0" numFmtId="0" applyNumberFormat="0" applyFont="1" applyFill="1" applyBorder="0"/>
    <xf fontId="3" fillId="5" borderId="0" numFmtId="0" applyNumberFormat="0" applyFont="1" applyFill="1" applyBorder="0"/>
    <xf fontId="4" fillId="6" borderId="1" numFmtId="0" applyNumberFormat="0" applyFont="1" applyFill="1" applyBorder="1"/>
  </cellStyleXfs>
  <cellXfs count="151">
    <xf fontId="0" fillId="0" borderId="0" numFmtId="0" xfId="0" applyProtection="0">
      <protection hidden="0" locked="1"/>
    </xf>
    <xf fontId="0" fillId="0" borderId="0" numFmtId="0" xfId="0" applyAlignment="1" applyProtection="0">
      <alignment horizontal="center"/>
      <protection hidden="0" locked="1"/>
    </xf>
    <xf fontId="0" fillId="0" borderId="2" numFmtId="0" xfId="0" applyBorder="1" applyAlignment="1" applyProtection="0">
      <alignment horizontal="center" vertical="center"/>
      <protection hidden="0" locked="1"/>
    </xf>
    <xf fontId="0" fillId="0" borderId="3" numFmtId="0" xfId="0" applyBorder="1" applyAlignment="1" applyProtection="0">
      <alignment horizontal="center" vertical="center"/>
      <protection hidden="0" locked="1"/>
    </xf>
    <xf fontId="5" fillId="0" borderId="3" numFmtId="0" xfId="0" applyFont="1" applyBorder="1" applyAlignment="1" applyProtection="0">
      <alignment horizontal="center" vertical="center"/>
      <protection hidden="0" locked="1"/>
    </xf>
    <xf fontId="5" fillId="0" borderId="4" numFmtId="0" xfId="0" applyFont="1" applyBorder="1" applyAlignment="1" applyProtection="0">
      <alignment horizontal="center" vertical="center"/>
      <protection hidden="0" locked="1"/>
    </xf>
    <xf fontId="0" fillId="0" borderId="0" numFmtId="0" xfId="0" applyAlignment="1" applyProtection="0">
      <alignment horizontal="center" vertical="center"/>
      <protection hidden="0" locked="1"/>
    </xf>
    <xf fontId="6" fillId="0" borderId="2" numFmtId="0" xfId="0" applyFont="1" applyBorder="1" applyAlignment="1" applyProtection="0">
      <alignment horizontal="center"/>
      <protection hidden="0" locked="1"/>
    </xf>
    <xf fontId="6" fillId="0" borderId="3" numFmtId="0" xfId="0" applyFont="1" applyBorder="1" applyAlignment="1" applyProtection="0">
      <alignment horizontal="center"/>
      <protection hidden="0" locked="1"/>
    </xf>
    <xf fontId="6" fillId="0" borderId="4" numFmtId="0" xfId="0" applyFont="1" applyBorder="1" applyAlignment="1" applyProtection="0">
      <alignment horizontal="center"/>
      <protection hidden="0" locked="1"/>
    </xf>
    <xf fontId="0" fillId="0" borderId="5" numFmtId="0" xfId="0" applyBorder="1" applyAlignment="1" applyProtection="0">
      <alignment horizontal="center"/>
      <protection hidden="0" locked="1"/>
    </xf>
    <xf fontId="0" fillId="0" borderId="6" numFmtId="0" xfId="0" applyBorder="1" applyAlignment="1" applyProtection="0">
      <alignment horizontal="center" vertical="center"/>
      <protection hidden="0" locked="1"/>
    </xf>
    <xf fontId="0" fillId="0" borderId="7" numFmtId="0" xfId="0" applyBorder="1" applyAlignment="1" applyProtection="0">
      <alignment horizontal="center" vertical="center"/>
      <protection hidden="0" locked="1"/>
    </xf>
    <xf fontId="5" fillId="0" borderId="7" numFmtId="0" xfId="0" applyFont="1" applyBorder="1" applyAlignment="1" applyProtection="0">
      <alignment horizontal="center" vertical="center"/>
      <protection hidden="0" locked="1"/>
    </xf>
    <xf fontId="5" fillId="0" borderId="8" numFmtId="0" xfId="0" applyFont="1" applyBorder="1" applyAlignment="1" applyProtection="0">
      <alignment horizontal="center" vertical="center"/>
      <protection hidden="0" locked="1"/>
    </xf>
    <xf fontId="0" fillId="0" borderId="9" numFmtId="0" xfId="0" applyBorder="1" applyAlignment="1" applyProtection="0">
      <alignment horizontal="center"/>
      <protection hidden="0" locked="1"/>
    </xf>
    <xf fontId="0" fillId="0" borderId="10" numFmtId="0" xfId="0" applyBorder="1" applyAlignment="1" applyProtection="0">
      <alignment horizontal="center"/>
      <protection hidden="0" locked="1"/>
    </xf>
    <xf fontId="0" fillId="0" borderId="6" numFmtId="0" xfId="0" applyBorder="1" applyAlignment="1" applyProtection="0">
      <alignment horizontal="center"/>
      <protection hidden="0" locked="1"/>
    </xf>
    <xf fontId="0" fillId="0" borderId="7" numFmtId="0" xfId="0" applyBorder="1" applyAlignment="1" applyProtection="0">
      <alignment horizontal="center"/>
      <protection hidden="0" locked="1"/>
    </xf>
    <xf fontId="0" fillId="0" borderId="8" numFmtId="0" xfId="0" applyBorder="1" applyAlignment="1" applyProtection="0">
      <alignment horizontal="center"/>
      <protection hidden="0" locked="1"/>
    </xf>
    <xf fontId="0" fillId="0" borderId="5" numFmtId="0" xfId="0" applyBorder="1" applyAlignment="1" applyProtection="0">
      <alignment horizontal="center" vertical="center"/>
      <protection hidden="0" locked="1"/>
    </xf>
    <xf fontId="0" fillId="0" borderId="11" numFmtId="0" xfId="0" applyBorder="1" applyAlignment="1" applyProtection="0">
      <alignment horizontal="center" vertical="center"/>
      <protection hidden="0" locked="1"/>
    </xf>
    <xf fontId="0" fillId="0" borderId="4" numFmtId="0" xfId="0" applyBorder="1" applyAlignment="1" applyProtection="0">
      <alignment horizontal="center" vertical="center"/>
      <protection hidden="0" locked="1"/>
    </xf>
    <xf fontId="0" fillId="0" borderId="2" numFmtId="0" xfId="0" applyBorder="1" applyAlignment="1" applyProtection="0">
      <alignment horizontal="center"/>
      <protection hidden="0" locked="1"/>
    </xf>
    <xf fontId="0" fillId="0" borderId="3" numFmtId="0" xfId="0" applyBorder="1" applyAlignment="1" applyProtection="0">
      <alignment horizontal="center"/>
      <protection hidden="0" locked="1"/>
    </xf>
    <xf fontId="0" fillId="0" borderId="4" numFmtId="0" xfId="0" applyBorder="1" applyAlignment="1" applyProtection="0">
      <alignment horizontal="center"/>
      <protection hidden="0" locked="1"/>
    </xf>
    <xf fontId="0" fillId="0" borderId="8" numFmtId="0" xfId="0" applyBorder="1" applyAlignment="1" applyProtection="0">
      <alignment horizontal="center" vertical="center"/>
      <protection hidden="0" locked="1"/>
    </xf>
    <xf fontId="0" fillId="7" borderId="11" numFmtId="14" xfId="0" applyNumberFormat="1" applyFill="1" applyBorder="1" applyAlignment="1" applyProtection="0">
      <alignment horizontal="center" vertical="center"/>
      <protection hidden="0" locked="1"/>
    </xf>
    <xf fontId="0" fillId="7" borderId="11" numFmtId="0" xfId="0" applyFill="1" applyBorder="1" applyAlignment="1" applyProtection="0">
      <alignment horizontal="center" vertical="center"/>
      <protection hidden="0" locked="1"/>
    </xf>
    <xf fontId="0" fillId="0" borderId="2" numFmtId="2" xfId="0" applyNumberFormat="1" applyBorder="1" applyAlignment="1" applyProtection="0">
      <alignment horizontal="center"/>
      <protection hidden="0" locked="1"/>
    </xf>
    <xf fontId="0" fillId="0" borderId="3" numFmtId="2" xfId="0" applyNumberFormat="1" applyBorder="1" applyAlignment="1" applyProtection="0">
      <alignment horizontal="center"/>
      <protection hidden="0" locked="1"/>
    </xf>
    <xf fontId="0" fillId="0" borderId="4" numFmtId="2" xfId="0" applyNumberFormat="1" applyBorder="1" applyAlignment="1" applyProtection="0">
      <alignment horizontal="center"/>
      <protection hidden="0" locked="1"/>
    </xf>
    <xf fontId="0" fillId="0" borderId="10" numFmtId="2" xfId="0" applyNumberFormat="1" applyBorder="1" applyAlignment="1" applyProtection="0">
      <alignment horizontal="center"/>
      <protection hidden="0" locked="1"/>
    </xf>
    <xf fontId="0" fillId="7" borderId="3" numFmtId="2" xfId="0" applyNumberFormat="1" applyFill="1" applyBorder="1" applyAlignment="1" applyProtection="0">
      <alignment horizontal="center"/>
      <protection hidden="0" locked="1"/>
    </xf>
    <xf fontId="0" fillId="7" borderId="10" numFmtId="2" xfId="0" applyNumberFormat="1" applyFill="1" applyBorder="1" applyAlignment="1" applyProtection="0">
      <alignment horizontal="center"/>
      <protection hidden="0" locked="1"/>
    </xf>
    <xf fontId="0" fillId="7" borderId="2" numFmtId="2" xfId="0" applyNumberFormat="1" applyFill="1" applyBorder="1" applyAlignment="1" applyProtection="0">
      <alignment horizontal="center"/>
      <protection hidden="0" locked="1"/>
    </xf>
    <xf fontId="0" fillId="7" borderId="0" numFmtId="2" xfId="0" applyNumberFormat="1" applyFill="1" applyAlignment="1" applyProtection="0">
      <alignment horizontal="center"/>
      <protection hidden="0" locked="1"/>
    </xf>
    <xf fontId="7" fillId="0" borderId="2" numFmtId="0" xfId="0" applyFont="1" applyBorder="1" applyAlignment="1" applyProtection="0">
      <alignment horizontal="center"/>
      <protection hidden="0" locked="1"/>
    </xf>
    <xf fontId="7" fillId="0" borderId="3" numFmtId="0" xfId="0" applyFont="1" applyBorder="1" applyAlignment="1" applyProtection="0">
      <alignment horizontal="center"/>
      <protection hidden="0" locked="1"/>
    </xf>
    <xf fontId="7" fillId="0" borderId="4" numFmtId="0" xfId="0" applyFont="1" applyBorder="1" applyAlignment="1" applyProtection="0">
      <alignment horizontal="center"/>
      <protection hidden="0" locked="1"/>
    </xf>
    <xf fontId="0" fillId="7" borderId="5" numFmtId="14" xfId="0" applyNumberFormat="1" applyFill="1" applyBorder="1" applyAlignment="1" applyProtection="0">
      <alignment horizontal="center" vertical="center"/>
      <protection hidden="0" locked="1"/>
    </xf>
    <xf fontId="0" fillId="7" borderId="5" numFmtId="0" xfId="0" applyFill="1" applyBorder="1" applyAlignment="1" applyProtection="0">
      <alignment horizontal="center" vertical="center"/>
      <protection hidden="0" locked="1"/>
    </xf>
    <xf fontId="8" fillId="0" borderId="6" numFmtId="2" xfId="0" applyNumberFormat="1" applyFont="1" applyBorder="1" applyAlignment="1" applyProtection="0">
      <alignment horizontal="center"/>
      <protection hidden="0" locked="1"/>
    </xf>
    <xf fontId="8" fillId="0" borderId="7" numFmtId="2" xfId="0" applyNumberFormat="1" applyFont="1" applyBorder="1" applyAlignment="1" applyProtection="0">
      <alignment horizontal="center"/>
      <protection hidden="0" locked="1"/>
    </xf>
    <xf fontId="8" fillId="0" borderId="8" numFmtId="2" xfId="0" applyNumberFormat="1" applyFont="1" applyBorder="1" applyAlignment="1" applyProtection="0">
      <alignment horizontal="center"/>
      <protection hidden="0" locked="1"/>
    </xf>
    <xf fontId="9" fillId="0" borderId="7" numFmtId="2" xfId="0" applyNumberFormat="1" applyFont="1" applyBorder="1" applyAlignment="1" applyProtection="0">
      <alignment horizontal="center"/>
      <protection hidden="0" locked="1"/>
    </xf>
    <xf fontId="9" fillId="0" borderId="8" numFmtId="2" xfId="0" applyNumberFormat="1" applyFont="1" applyBorder="1" applyAlignment="1" applyProtection="0">
      <alignment horizontal="center"/>
      <protection hidden="0" locked="1"/>
    </xf>
    <xf fontId="5" fillId="0" borderId="6" numFmtId="2" xfId="0" applyNumberFormat="1" applyFont="1" applyBorder="1" applyAlignment="1" applyProtection="0">
      <alignment horizontal="center"/>
      <protection hidden="0" locked="1"/>
    </xf>
    <xf fontId="5" fillId="0" borderId="7" numFmtId="2" xfId="0" applyNumberFormat="1" applyFont="1" applyBorder="1" applyAlignment="1" applyProtection="0">
      <alignment horizontal="center"/>
      <protection hidden="0" locked="1"/>
    </xf>
    <xf fontId="5" fillId="0" borderId="8" numFmtId="2" xfId="0" applyNumberFormat="1" applyFont="1" applyBorder="1" applyAlignment="1" applyProtection="0">
      <alignment horizontal="center"/>
      <protection hidden="0" locked="1"/>
    </xf>
    <xf fontId="0" fillId="0" borderId="0" numFmtId="2" xfId="0" applyNumberFormat="1" applyAlignment="1" applyProtection="0">
      <alignment horizontal="center"/>
      <protection hidden="0" locked="1"/>
    </xf>
    <xf fontId="7" fillId="0" borderId="0" numFmtId="0" xfId="0" applyFont="1" applyAlignment="1" applyProtection="0">
      <alignment horizontal="center"/>
      <protection hidden="0" locked="1"/>
    </xf>
    <xf fontId="7" fillId="0" borderId="10" numFmtId="0" xfId="0" applyFont="1" applyBorder="1" applyAlignment="1" applyProtection="0">
      <alignment horizontal="center"/>
      <protection hidden="0" locked="1"/>
    </xf>
    <xf fontId="8" fillId="0" borderId="0" numFmtId="2" xfId="0" applyNumberFormat="1" applyFont="1" applyAlignment="1" applyProtection="0">
      <alignment horizontal="center"/>
      <protection hidden="0" locked="1"/>
    </xf>
    <xf fontId="0" fillId="0" borderId="12" numFmtId="0" xfId="0" applyBorder="1" applyAlignment="1" applyProtection="0">
      <alignment horizontal="center" vertical="center"/>
      <protection hidden="0" locked="1"/>
    </xf>
    <xf fontId="0" fillId="7" borderId="13" numFmtId="14" xfId="0" applyNumberFormat="1" applyFill="1" applyBorder="1" applyAlignment="1" applyProtection="0">
      <alignment horizontal="center" vertical="center"/>
      <protection hidden="0" locked="1"/>
    </xf>
    <xf fontId="0" fillId="7" borderId="13" numFmtId="0" xfId="0" applyFill="1" applyBorder="1" applyAlignment="1" applyProtection="0">
      <alignment horizontal="center" vertical="center"/>
      <protection hidden="0" locked="1"/>
    </xf>
    <xf fontId="0" fillId="7" borderId="4" numFmtId="2" xfId="0" applyNumberFormat="1" applyFill="1" applyBorder="1" applyAlignment="1" applyProtection="0">
      <alignment horizontal="center"/>
      <protection hidden="0" locked="1"/>
    </xf>
    <xf fontId="0" fillId="0" borderId="14" numFmtId="0" xfId="0" applyBorder="1" applyAlignment="1" applyProtection="0">
      <alignment horizontal="center" vertical="center"/>
      <protection hidden="0" locked="1"/>
    </xf>
    <xf fontId="0" fillId="7" borderId="5" numFmtId="14" xfId="0" applyNumberFormat="1" applyFill="1" applyBorder="1" applyAlignment="1" applyProtection="0">
      <alignment horizontal="center" vertical="center"/>
      <protection hidden="0" locked="1"/>
    </xf>
    <xf fontId="9" fillId="0" borderId="6" numFmtId="2" xfId="0" applyNumberFormat="1" applyFont="1" applyBorder="1" applyAlignment="1" applyProtection="0">
      <alignment horizontal="center"/>
      <protection hidden="0" locked="1"/>
    </xf>
    <xf fontId="0" fillId="7" borderId="11" numFmtId="0" xfId="0" applyFill="1" applyBorder="1" applyAlignment="1" applyProtection="0">
      <alignment horizontal="center"/>
      <protection hidden="0" locked="1"/>
    </xf>
    <xf fontId="0" fillId="0" borderId="9" numFmtId="2" xfId="0" applyNumberFormat="1" applyBorder="1" applyAlignment="1" applyProtection="0">
      <alignment horizontal="center"/>
      <protection hidden="0" locked="1"/>
    </xf>
    <xf fontId="0" fillId="7" borderId="5" numFmtId="0" xfId="0" applyFill="1" applyBorder="1" applyAlignment="1" applyProtection="0">
      <alignment horizontal="center"/>
      <protection hidden="0" locked="1"/>
    </xf>
    <xf fontId="0" fillId="0" borderId="6" numFmtId="2" xfId="0" applyNumberFormat="1" applyBorder="1" applyAlignment="1" applyProtection="0">
      <alignment horizontal="center"/>
      <protection hidden="0" locked="1"/>
    </xf>
    <xf fontId="0" fillId="0" borderId="7" numFmtId="2" xfId="0" applyNumberFormat="1" applyBorder="1" applyAlignment="1" applyProtection="0">
      <alignment horizontal="center"/>
      <protection hidden="0" locked="1"/>
    </xf>
    <xf fontId="0" fillId="0" borderId="8" numFmtId="2" xfId="0" applyNumberFormat="1" applyBorder="1" applyAlignment="1" applyProtection="0">
      <alignment horizontal="center"/>
      <protection hidden="0" locked="1"/>
    </xf>
    <xf fontId="0" fillId="7" borderId="9" numFmtId="2" xfId="0" applyNumberFormat="1" applyFill="1" applyBorder="1" applyAlignment="1" applyProtection="0">
      <alignment horizontal="center"/>
      <protection hidden="0" locked="1"/>
    </xf>
    <xf fontId="0" fillId="8" borderId="5" numFmtId="0" xfId="0" applyFill="1" applyBorder="1" applyAlignment="1" applyProtection="0">
      <alignment horizontal="center" vertical="center"/>
      <protection hidden="0" locked="1"/>
    </xf>
    <xf fontId="0" fillId="8" borderId="11" numFmtId="0" xfId="0" applyFill="1" applyBorder="1" applyAlignment="1" applyProtection="0">
      <alignment horizontal="center" vertical="center"/>
      <protection hidden="0" locked="1"/>
    </xf>
    <xf fontId="0" fillId="8" borderId="15" numFmtId="0" xfId="0" applyFill="1" applyBorder="1" applyAlignment="1" applyProtection="0">
      <alignment horizontal="center" vertical="center"/>
      <protection hidden="0" locked="1"/>
    </xf>
    <xf fontId="0" fillId="8" borderId="16" numFmtId="0" xfId="0" applyFill="1" applyBorder="1" applyAlignment="1" applyProtection="0">
      <alignment horizontal="center" vertical="center"/>
      <protection hidden="0" locked="1"/>
    </xf>
    <xf fontId="3" fillId="5" borderId="0" numFmtId="0" xfId="11" applyFont="1" applyFill="1" applyAlignment="1" applyProtection="0">
      <alignment horizontal="center" vertical="center"/>
      <protection hidden="0" locked="1"/>
    </xf>
    <xf fontId="0" fillId="9" borderId="11" numFmtId="14" xfId="0" applyNumberFormat="1" applyFill="1" applyBorder="1" applyAlignment="1" applyProtection="0">
      <alignment horizontal="center" vertical="center"/>
      <protection hidden="0" locked="1"/>
    </xf>
    <xf fontId="0" fillId="9" borderId="11" numFmtId="0" xfId="0" applyFill="1" applyBorder="1" applyAlignment="1" applyProtection="0">
      <alignment horizontal="center" vertical="center"/>
      <protection hidden="0" locked="1"/>
    </xf>
    <xf fontId="0" fillId="0" borderId="9" numFmtId="0" xfId="0" applyBorder="1" applyAlignment="1" applyProtection="0">
      <alignment horizontal="center" vertical="center"/>
      <protection hidden="0" locked="1"/>
    </xf>
    <xf fontId="0" fillId="0" borderId="10" numFmtId="0" xfId="0" applyBorder="1" applyAlignment="1" applyProtection="0">
      <alignment horizontal="center" vertical="center"/>
      <protection hidden="0" locked="1"/>
    </xf>
    <xf fontId="0" fillId="9" borderId="5" numFmtId="14" xfId="0" applyNumberFormat="1" applyFill="1" applyBorder="1" applyAlignment="1" applyProtection="0">
      <alignment horizontal="center" vertical="center"/>
      <protection hidden="0" locked="1"/>
    </xf>
    <xf fontId="0" fillId="9" borderId="5" numFmtId="0" xfId="0" applyFill="1" applyBorder="1" applyAlignment="1" applyProtection="0">
      <alignment horizontal="center" vertical="center"/>
      <protection hidden="0" locked="1"/>
    </xf>
    <xf fontId="0" fillId="0" borderId="15" numFmtId="0" xfId="0" applyBorder="1" applyAlignment="1" applyProtection="0">
      <alignment horizontal="center" vertical="center"/>
      <protection hidden="0" locked="1"/>
    </xf>
    <xf fontId="0" fillId="0" borderId="16" numFmtId="0" xfId="0" applyBorder="1" applyAlignment="1" applyProtection="0">
      <alignment horizontal="center" vertical="center"/>
      <protection hidden="0" locked="1"/>
    </xf>
    <xf fontId="0" fillId="0" borderId="17" numFmtId="0" xfId="0" applyBorder="1" applyAlignment="1" applyProtection="0">
      <alignment horizontal="center" vertical="center"/>
      <protection hidden="0" locked="1"/>
    </xf>
    <xf fontId="0" fillId="9" borderId="15" numFmtId="0" xfId="0" applyFill="1" applyBorder="1" applyAlignment="1" applyProtection="0">
      <alignment horizontal="center" vertical="center"/>
      <protection hidden="0" locked="1"/>
    </xf>
    <xf fontId="3" fillId="5" borderId="7" numFmtId="0" xfId="11" applyFont="1" applyFill="1" applyBorder="1" applyAlignment="1" applyProtection="0">
      <alignment horizontal="center" vertical="center"/>
      <protection hidden="0" locked="1"/>
    </xf>
    <xf fontId="3" fillId="5" borderId="8" numFmtId="0" xfId="11" applyFont="1" applyFill="1" applyBorder="1" applyAlignment="1" applyProtection="0">
      <alignment horizontal="center" vertical="center"/>
      <protection hidden="0" locked="1"/>
    </xf>
    <xf fontId="10" fillId="0" borderId="2" numFmtId="10" xfId="0" applyNumberFormat="1" applyFont="1" applyBorder="1" applyAlignment="1" applyProtection="0">
      <alignment horizontal="center" vertical="center"/>
      <protection hidden="0" locked="1"/>
    </xf>
    <xf fontId="10" fillId="0" borderId="4" numFmtId="0" xfId="0" applyFont="1" applyBorder="1" applyAlignment="1" applyProtection="0">
      <alignment vertical="center"/>
      <protection hidden="0" locked="1"/>
    </xf>
    <xf fontId="3" fillId="5" borderId="17" numFmtId="0" xfId="11" applyFont="1" applyFill="1" applyBorder="1" applyAlignment="1" applyProtection="0">
      <alignment horizontal="center" vertical="center"/>
      <protection hidden="0" locked="1"/>
    </xf>
    <xf fontId="2" fillId="4" borderId="16" numFmtId="0" xfId="10" applyFont="1" applyFill="1" applyBorder="1" applyAlignment="1" applyProtection="0">
      <alignment horizontal="center" vertical="center"/>
      <protection hidden="0" locked="1"/>
    </xf>
    <xf fontId="10" fillId="0" borderId="9" numFmtId="10" xfId="0" applyNumberFormat="1" applyFont="1" applyBorder="1" applyAlignment="1" applyProtection="0">
      <alignment horizontal="center" vertical="center"/>
      <protection hidden="0" locked="1"/>
    </xf>
    <xf fontId="10" fillId="0" borderId="10" numFmtId="0" xfId="0" applyFont="1" applyBorder="1" applyAlignment="1" applyProtection="0">
      <alignment vertical="center"/>
      <protection hidden="0" locked="1"/>
    </xf>
    <xf fontId="10" fillId="0" borderId="6" numFmtId="10" xfId="0" applyNumberFormat="1" applyFont="1" applyBorder="1" applyAlignment="1" applyProtection="0">
      <alignment horizontal="center" vertical="center"/>
      <protection hidden="0" locked="1"/>
    </xf>
    <xf fontId="10" fillId="0" borderId="8" numFmtId="0" xfId="0" applyFont="1" applyBorder="1" applyAlignment="1" applyProtection="0">
      <alignment vertical="center"/>
      <protection hidden="0" locked="1"/>
    </xf>
    <xf fontId="0" fillId="0" borderId="0" numFmtId="0" xfId="0" applyAlignment="1" applyProtection="0">
      <alignment vertical="center"/>
      <protection hidden="0" locked="1"/>
    </xf>
    <xf fontId="0" fillId="9" borderId="11" numFmtId="14" xfId="0" applyNumberFormat="1" applyFill="1" applyBorder="1" applyAlignment="1" applyProtection="0">
      <alignment horizontal="center" vertical="center"/>
      <protection hidden="0" locked="1"/>
    </xf>
    <xf fontId="0" fillId="9" borderId="11" numFmtId="0" xfId="0" applyFill="1" applyBorder="1" applyAlignment="1" applyProtection="0">
      <alignment horizontal="center" vertical="center"/>
      <protection hidden="0" locked="1"/>
    </xf>
    <xf fontId="0" fillId="9" borderId="5" numFmtId="14" xfId="0" applyNumberFormat="1" applyFill="1" applyBorder="1" applyAlignment="1" applyProtection="0">
      <alignment horizontal="center" vertical="center"/>
      <protection hidden="0" locked="1"/>
    </xf>
    <xf fontId="0" fillId="9" borderId="13" numFmtId="14" xfId="0" applyNumberFormat="1" applyFill="1" applyBorder="1" applyAlignment="1" applyProtection="0">
      <alignment horizontal="center" vertical="center"/>
      <protection hidden="0" locked="1"/>
    </xf>
    <xf fontId="0" fillId="9" borderId="13" numFmtId="0" xfId="0" applyFill="1" applyBorder="1" applyAlignment="1" applyProtection="0">
      <alignment horizontal="center" vertical="center"/>
      <protection hidden="0" locked="1"/>
    </xf>
    <xf fontId="2" fillId="4" borderId="15" numFmtId="0" xfId="10" applyFont="1" applyFill="1" applyBorder="1" applyAlignment="1" applyProtection="0">
      <alignment horizontal="center" vertical="center"/>
      <protection hidden="0" locked="1"/>
    </xf>
    <xf fontId="5" fillId="0" borderId="10" numFmtId="0" xfId="0" applyFont="1" applyBorder="1" applyAlignment="1" applyProtection="0">
      <alignment horizontal="center" vertical="center"/>
      <protection hidden="0" locked="1"/>
    </xf>
    <xf fontId="10" fillId="0" borderId="3" numFmtId="10" xfId="0" applyNumberFormat="1" applyFont="1" applyBorder="1" applyAlignment="1" applyProtection="0">
      <alignment horizontal="center"/>
      <protection hidden="0" locked="1"/>
    </xf>
    <xf fontId="10" fillId="0" borderId="4" numFmtId="0" xfId="0" applyFont="1" applyBorder="1" applyAlignment="1" applyProtection="0">
      <alignment horizontal="left"/>
      <protection hidden="0" locked="1"/>
    </xf>
    <xf fontId="10" fillId="0" borderId="0" numFmtId="10" xfId="0" applyNumberFormat="1" applyFont="1" applyAlignment="1" applyProtection="0">
      <alignment horizontal="center"/>
      <protection hidden="0" locked="1"/>
    </xf>
    <xf fontId="10" fillId="0" borderId="10" numFmtId="0" xfId="0" applyFont="1" applyBorder="1" applyProtection="0">
      <protection hidden="0" locked="1"/>
    </xf>
    <xf fontId="10" fillId="0" borderId="7" numFmtId="10" xfId="0" applyNumberFormat="1" applyFont="1" applyBorder="1" applyAlignment="1" applyProtection="0">
      <alignment horizontal="center"/>
      <protection hidden="0" locked="1"/>
    </xf>
    <xf fontId="10" fillId="0" borderId="8" numFmtId="0" xfId="0" applyFont="1" applyBorder="1" applyProtection="0">
      <protection hidden="0" locked="1"/>
    </xf>
    <xf fontId="2" fillId="4" borderId="17" numFmtId="0" xfId="10" applyFont="1" applyFill="1" applyBorder="1" applyAlignment="1" applyProtection="0">
      <alignment horizontal="center" vertical="center"/>
      <protection hidden="0" locked="1"/>
    </xf>
    <xf fontId="10" fillId="0" borderId="0" numFmtId="0" xfId="0" applyFont="1" applyProtection="0">
      <protection hidden="0" locked="1"/>
    </xf>
    <xf fontId="5" fillId="0" borderId="11" numFmtId="0" xfId="0" applyFont="1" applyBorder="1" applyAlignment="1" applyProtection="0">
      <alignment horizontal="center" vertical="center"/>
      <protection hidden="0" locked="1"/>
    </xf>
    <xf fontId="5" fillId="0" borderId="12" numFmtId="0" xfId="0" applyFont="1" applyBorder="1" applyAlignment="1" applyProtection="0">
      <alignment horizontal="center" vertical="center"/>
      <protection hidden="0" locked="1"/>
    </xf>
    <xf fontId="5" fillId="0" borderId="14" numFmtId="0" xfId="0" applyFont="1" applyBorder="1" applyAlignment="1" applyProtection="0">
      <alignment horizontal="center" vertical="center"/>
      <protection hidden="0" locked="1"/>
    </xf>
    <xf fontId="11" fillId="0" borderId="0" numFmtId="0" xfId="0" applyFont="1" applyAlignment="1" applyProtection="0">
      <alignment horizontal="center" vertical="center" wrapText="1"/>
    </xf>
    <xf fontId="11" fillId="0" borderId="18" numFmtId="0" xfId="0" applyFont="1" applyBorder="1" applyAlignment="1" applyProtection="0">
      <alignment horizontal="center" vertical="center" wrapText="1"/>
    </xf>
    <xf fontId="12" fillId="0" borderId="0" numFmtId="0" xfId="0" applyFont="1" applyAlignment="1" applyProtection="0">
      <alignment horizontal="center" vertical="center" wrapText="1"/>
      <protection hidden="1"/>
    </xf>
    <xf fontId="11" fillId="0" borderId="19" numFmtId="0" xfId="0" applyFont="1" applyBorder="1" applyAlignment="1" applyProtection="0">
      <alignment horizontal="center" vertical="center" wrapText="1"/>
    </xf>
    <xf fontId="13" fillId="10" borderId="20" numFmtId="0" xfId="0" applyFont="1" applyFill="1" applyBorder="1" applyAlignment="1" applyProtection="0">
      <alignment horizontal="center" vertical="center" wrapText="1"/>
    </xf>
    <xf fontId="13" fillId="10" borderId="21" numFmtId="0" xfId="0" applyFont="1" applyFill="1" applyBorder="1" applyAlignment="1" applyProtection="0">
      <alignment horizontal="center" vertical="center" wrapText="1"/>
    </xf>
    <xf fontId="13" fillId="10" borderId="22" numFmtId="0" xfId="0" applyFont="1" applyFill="1" applyBorder="1" applyAlignment="1" applyProtection="0">
      <alignment horizontal="center" vertical="center" wrapText="1"/>
    </xf>
    <xf fontId="14" fillId="11" borderId="23" numFmtId="0" xfId="0" applyFont="1" applyFill="1" applyBorder="1" applyAlignment="1" applyProtection="0">
      <alignment horizontal="center" vertical="center" wrapText="1"/>
    </xf>
    <xf fontId="14" fillId="12" borderId="24" numFmtId="0" xfId="0" applyFont="1" applyFill="1" applyBorder="1" applyAlignment="1" applyProtection="0">
      <alignment horizontal="center" vertical="center" wrapText="1"/>
    </xf>
    <xf fontId="14" fillId="12" borderId="25" numFmtId="0" xfId="0" applyFont="1" applyFill="1" applyBorder="1" applyAlignment="1" applyProtection="0">
      <alignment horizontal="center" vertical="center" wrapText="1"/>
    </xf>
    <xf fontId="14" fillId="12" borderId="26" numFmtId="0" xfId="0" applyFont="1" applyFill="1" applyBorder="1" applyAlignment="1" applyProtection="0">
      <alignment horizontal="center" vertical="center" wrapText="1"/>
    </xf>
    <xf fontId="14" fillId="11" borderId="27" numFmtId="0" xfId="0" applyFont="1" applyFill="1" applyBorder="1" applyAlignment="1" applyProtection="0">
      <alignment horizontal="center" vertical="center" wrapText="1"/>
    </xf>
    <xf fontId="14" fillId="12" borderId="28" numFmtId="0" xfId="0" applyFont="1" applyFill="1" applyBorder="1" applyAlignment="1" applyProtection="0">
      <alignment horizontal="center" vertical="center" wrapText="1"/>
    </xf>
    <xf fontId="14" fillId="12" borderId="29" numFmtId="0" xfId="0" applyFont="1" applyFill="1" applyBorder="1" applyAlignment="1" applyProtection="0">
      <alignment horizontal="center" vertical="center" wrapText="1"/>
    </xf>
    <xf fontId="14" fillId="12" borderId="27" numFmtId="0" xfId="0" applyFont="1" applyFill="1" applyBorder="1" applyAlignment="1" applyProtection="0">
      <alignment horizontal="center" vertical="center" wrapText="1"/>
    </xf>
    <xf fontId="14" fillId="0" borderId="28" numFmtId="0" xfId="0" applyFont="1" applyBorder="1" applyAlignment="1" applyProtection="0">
      <alignment horizontal="center" vertical="center" wrapText="1"/>
      <protection locked="0"/>
    </xf>
    <xf fontId="14" fillId="0" borderId="29" numFmtId="0" xfId="0" applyFont="1" applyBorder="1" applyAlignment="1" applyProtection="0">
      <alignment horizontal="center" vertical="center" wrapText="1"/>
      <protection locked="0"/>
    </xf>
    <xf fontId="14" fillId="12" borderId="30" numFmtId="0" xfId="0" applyFont="1" applyFill="1" applyBorder="1" applyAlignment="1" applyProtection="0">
      <alignment horizontal="center" vertical="center" wrapText="1"/>
    </xf>
    <xf fontId="14" fillId="0" borderId="31" numFmtId="0" xfId="0" applyFont="1" applyBorder="1" applyAlignment="1" applyProtection="0">
      <alignment horizontal="center" vertical="center" wrapText="1"/>
      <protection locked="0"/>
    </xf>
    <xf fontId="14" fillId="0" borderId="32" numFmtId="0" xfId="0" applyFont="1" applyBorder="1" applyAlignment="1" applyProtection="0">
      <alignment horizontal="center" vertical="center" wrapText="1"/>
      <protection locked="0"/>
    </xf>
    <xf fontId="14" fillId="0" borderId="0" numFmtId="0" xfId="0" applyFont="1" applyAlignment="1" applyProtection="0">
      <alignment horizontal="center" vertical="center" wrapText="1"/>
    </xf>
    <xf fontId="14" fillId="0" borderId="33" numFmtId="0" xfId="0" applyFont="1" applyBorder="1" applyAlignment="1" applyProtection="0">
      <alignment horizontal="center" vertical="center" wrapText="1"/>
    </xf>
    <xf fontId="14" fillId="0" borderId="19" numFmtId="0" xfId="0" applyFont="1" applyBorder="1" applyAlignment="1" applyProtection="0">
      <alignment horizontal="center" vertical="center" wrapText="1"/>
    </xf>
    <xf fontId="14" fillId="12" borderId="23" numFmtId="0" xfId="0" applyFont="1" applyFill="1" applyBorder="1" applyAlignment="1" applyProtection="0">
      <alignment horizontal="center" vertical="center" wrapText="1"/>
    </xf>
    <xf fontId="14" fillId="12" borderId="34" numFmtId="0" xfId="0" applyFont="1" applyFill="1" applyBorder="1" applyAlignment="1" applyProtection="0">
      <alignment horizontal="center" vertical="center" wrapText="1"/>
    </xf>
    <xf fontId="13" fillId="12" borderId="35" numFmtId="0" xfId="0" applyFont="1" applyFill="1" applyBorder="1" applyAlignment="1" applyProtection="0">
      <alignment horizontal="center" vertical="center" wrapText="1"/>
    </xf>
    <xf fontId="14" fillId="0" borderId="30" numFmtId="0" xfId="0" applyFont="1" applyBorder="1" applyAlignment="1" applyProtection="0">
      <alignment horizontal="center" vertical="center" wrapText="1"/>
    </xf>
    <xf fontId="14" fillId="0" borderId="31" numFmtId="2" xfId="0" applyNumberFormat="1" applyFont="1" applyBorder="1" applyAlignment="1" applyProtection="0">
      <alignment horizontal="center" vertical="center" wrapText="1"/>
    </xf>
    <xf fontId="13" fillId="13" borderId="32" numFmtId="0" xfId="0" applyFont="1" applyFill="1" applyBorder="1" applyAlignment="1" applyProtection="0">
      <alignment horizontal="center" vertical="center" wrapText="1"/>
    </xf>
    <xf fontId="14" fillId="0" borderId="18" numFmtId="0" xfId="0" applyFont="1" applyBorder="1" applyAlignment="1" applyProtection="0">
      <alignment horizontal="center" vertical="center" wrapText="1"/>
    </xf>
    <xf fontId="13" fillId="10" borderId="36" numFmtId="0" xfId="0" applyFont="1" applyFill="1" applyBorder="1" applyAlignment="1" applyProtection="0">
      <alignment horizontal="center" vertical="center" wrapText="1"/>
    </xf>
    <xf fontId="13" fillId="10" borderId="33" numFmtId="0" xfId="0" applyFont="1" applyFill="1" applyBorder="1" applyAlignment="1" applyProtection="0">
      <alignment horizontal="center" vertical="center" wrapText="1"/>
    </xf>
    <xf fontId="13" fillId="10" borderId="37" numFmtId="0" xfId="0" applyFont="1" applyFill="1" applyBorder="1" applyAlignment="1" applyProtection="0">
      <alignment horizontal="center" vertical="center" wrapText="1"/>
    </xf>
    <xf fontId="14" fillId="0" borderId="38" numFmtId="0" xfId="0" applyFont="1" applyBorder="1" applyAlignment="1" applyProtection="0">
      <alignment horizontal="center" vertical="center" wrapText="1"/>
      <protection locked="0"/>
    </xf>
    <xf fontId="14" fillId="0" borderId="39" numFmtId="0" xfId="0" applyFont="1" applyBorder="1" applyAlignment="1" applyProtection="0">
      <alignment horizontal="center" vertical="center" wrapText="1"/>
      <protection locked="0"/>
    </xf>
    <xf fontId="14" fillId="0" borderId="40" numFmtId="0" xfId="0" applyFont="1" applyBorder="1" applyAlignment="1" applyProtection="0">
      <alignment horizontal="center" vertical="center" wrapText="1"/>
      <protection locked="0"/>
    </xf>
    <xf fontId="14" fillId="0" borderId="41" numFmtId="0" xfId="0" applyFont="1" applyBorder="1" applyAlignment="1" applyProtection="0">
      <alignment horizontal="center" vertical="center" wrapText="1"/>
      <protection locked="0"/>
    </xf>
    <xf fontId="14" fillId="0" borderId="42" numFmtId="0" xfId="0" applyFont="1" applyBorder="1" applyAlignment="1" applyProtection="0">
      <alignment horizontal="center" vertical="center" wrapText="1"/>
      <protection locked="0"/>
    </xf>
    <xf fontId="14" fillId="0" borderId="43" numFmtId="0" xfId="0" applyFont="1" applyBorder="1" applyAlignment="1" applyProtection="0">
      <alignment horizontal="center" vertical="center" wrapText="1"/>
      <protection locked="0"/>
    </xf>
  </cellXfs>
  <cellStyles count="13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tConditionalStyle_1" xfId="6"/>
    <cellStyle name="ExtConditionalStyle_2" xfId="7"/>
    <cellStyle name="ExtConditionalStyle_3" xfId="8"/>
    <cellStyle name="ExtConditionalStyle_4" xfId="9"/>
    <cellStyle name="Neutral" xfId="10" builtinId="28"/>
    <cellStyle name="Bad" xfId="11" builtinId="27"/>
    <cellStyle name="Output" xfId="1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B1" zoomScale="100" workbookViewId="0">
      <selection activeCell="A1" activeCellId="0" sqref="A1"/>
    </sheetView>
  </sheetViews>
  <sheetFormatPr defaultColWidth="9.15625" defaultRowHeight="14.25"/>
  <cols>
    <col customWidth="0" min="1" max="1" style="1" width="9.1400000000000006"/>
    <col customWidth="1" min="2" max="2" style="1" width="11.7109375"/>
    <col customWidth="0" min="3" max="12" style="1" width="9.1400000000000006"/>
    <col customWidth="1" min="13" max="31" style="1" width="3.7109375"/>
    <col customWidth="0" min="32" max="1024" style="1" width="9.1400000000000006"/>
  </cols>
  <sheetData>
    <row r="1" ht="14.25">
      <c r="A1" s="1"/>
      <c r="B1" s="2" t="s">
        <v>0</v>
      </c>
      <c r="C1" s="3" t="s">
        <v>1</v>
      </c>
      <c r="D1" s="4" t="s">
        <v>2</v>
      </c>
      <c r="E1" s="4" t="s">
        <v>2</v>
      </c>
      <c r="F1" s="4" t="s">
        <v>2</v>
      </c>
      <c r="G1" s="5" t="s">
        <v>2</v>
      </c>
      <c r="H1" s="6"/>
      <c r="I1" s="1"/>
      <c r="J1" s="7" t="s">
        <v>3</v>
      </c>
      <c r="K1" s="8" t="s">
        <v>4</v>
      </c>
      <c r="L1" s="9" t="s">
        <v>4</v>
      </c>
      <c r="M1" s="10" t="s">
        <v>5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ht="14.25">
      <c r="A2" s="1"/>
      <c r="B2" s="11"/>
      <c r="C2" s="12"/>
      <c r="D2" s="13" t="s">
        <v>6</v>
      </c>
      <c r="E2" s="13" t="s">
        <v>6</v>
      </c>
      <c r="F2" s="13" t="s">
        <v>6</v>
      </c>
      <c r="G2" s="14" t="s">
        <v>6</v>
      </c>
      <c r="H2" s="6"/>
      <c r="I2" s="1"/>
      <c r="J2" s="15" t="s">
        <v>7</v>
      </c>
      <c r="K2" s="1">
        <v>0.20000000000000001</v>
      </c>
      <c r="L2" s="16">
        <v>0.20000000000000001</v>
      </c>
      <c r="M2" s="10" t="s">
        <v>8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ht="14.25">
      <c r="A3" s="1"/>
      <c r="B3" s="6"/>
      <c r="C3" s="6"/>
      <c r="D3" s="6"/>
      <c r="E3" s="6"/>
      <c r="F3" s="6"/>
      <c r="G3" s="6"/>
      <c r="H3" s="6"/>
      <c r="I3" s="1"/>
      <c r="J3" s="17" t="s">
        <v>9</v>
      </c>
      <c r="K3" s="18">
        <v>0.20000000000000001</v>
      </c>
      <c r="L3" s="19">
        <v>0.20000000000000001</v>
      </c>
      <c r="M3" s="1">
        <f>SUM(M4:W4)</f>
        <v>13.9916</v>
      </c>
      <c r="X3" s="1">
        <f>SUM(X4:AE4)</f>
        <v>16.993199999999998</v>
      </c>
    </row>
    <row r="4" ht="14.25">
      <c r="M4" s="1">
        <f>14*Reading!AK11</f>
        <v>4.6508000000000003</v>
      </c>
      <c r="N4" s="1">
        <f>14*Reading!AK12</f>
        <v>0.028000000000000001</v>
      </c>
      <c r="O4" s="1">
        <f>14*Reading!AK13</f>
        <v>0.51100000000000001</v>
      </c>
      <c r="P4" s="1">
        <f>14*Reading!AK14</f>
        <v>1.0262</v>
      </c>
      <c r="Q4" s="1">
        <f>14*Reading!AK15</f>
        <v>1.1620000000000001</v>
      </c>
      <c r="R4" s="1">
        <f>14*Reading!AK16</f>
        <v>0.1022</v>
      </c>
      <c r="S4" s="1">
        <f>14*Reading!AK17</f>
        <v>0.97860000000000003</v>
      </c>
      <c r="T4" s="1">
        <f>14*Reading!AK18</f>
        <v>0.1022</v>
      </c>
      <c r="U4" s="1">
        <f>14*Reading!AK19</f>
        <v>0.96460000000000001</v>
      </c>
      <c r="V4" s="1">
        <f>14*Reading!AK20</f>
        <v>0.77279999999999993</v>
      </c>
      <c r="W4" s="1">
        <f>14*Reading!AK21</f>
        <v>3.6931999999999996</v>
      </c>
      <c r="X4" s="1">
        <f>17*Listening!AI8</f>
        <v>0.095200000000000007</v>
      </c>
      <c r="Y4" s="1">
        <f>17*Listening!AI9</f>
        <v>9.5012999999999987</v>
      </c>
      <c r="Z4" s="1">
        <f>17*Listening!AI10</f>
        <v>2.0569999999999999</v>
      </c>
      <c r="AA4" s="1">
        <f>17*Listening!AI11</f>
        <v>0.76670000000000005</v>
      </c>
      <c r="AB4" s="1">
        <f>17*Listening!AI12</f>
        <v>2.1471</v>
      </c>
      <c r="AC4" s="1">
        <f>17*Listening!AI13</f>
        <v>0.074800000000000005</v>
      </c>
      <c r="AD4" s="1">
        <f>17*Listening!AI14</f>
        <v>1.4943</v>
      </c>
      <c r="AE4" s="1">
        <f>17*Listening!AI15</f>
        <v>0.85680000000000001</v>
      </c>
    </row>
    <row r="5" ht="14.25">
      <c r="A5" s="20" t="s">
        <v>10</v>
      </c>
      <c r="B5" s="20" t="s">
        <v>11</v>
      </c>
      <c r="C5" s="20" t="s">
        <v>12</v>
      </c>
      <c r="D5" s="21" t="s">
        <v>13</v>
      </c>
      <c r="E5" s="21"/>
      <c r="F5" s="21"/>
      <c r="G5" s="21" t="s">
        <v>14</v>
      </c>
      <c r="H5" s="21"/>
      <c r="I5" s="2" t="s">
        <v>15</v>
      </c>
      <c r="J5" s="22"/>
      <c r="K5" s="22" t="s">
        <v>16</v>
      </c>
      <c r="L5" s="22"/>
      <c r="M5" s="23" t="s">
        <v>17</v>
      </c>
      <c r="N5" s="24"/>
      <c r="O5" s="24"/>
      <c r="P5" s="24"/>
      <c r="Q5" s="24"/>
      <c r="R5" s="24"/>
      <c r="S5" s="24"/>
      <c r="T5" s="24"/>
      <c r="U5" s="24"/>
      <c r="V5" s="24"/>
      <c r="W5" s="25"/>
      <c r="X5" s="23" t="s">
        <v>18</v>
      </c>
      <c r="Y5" s="24"/>
      <c r="Z5" s="24"/>
      <c r="AA5" s="24"/>
      <c r="AB5" s="24"/>
      <c r="AC5" s="24"/>
      <c r="AD5" s="24"/>
      <c r="AE5" s="25"/>
    </row>
    <row r="6" ht="14.25">
      <c r="A6" s="20"/>
      <c r="B6" s="20"/>
      <c r="C6" s="20"/>
      <c r="D6" s="11" t="s">
        <v>19</v>
      </c>
      <c r="E6" s="12" t="s">
        <v>20</v>
      </c>
      <c r="F6" s="26" t="s">
        <v>21</v>
      </c>
      <c r="G6" s="11" t="s">
        <v>22</v>
      </c>
      <c r="H6" s="26" t="s">
        <v>23</v>
      </c>
      <c r="I6" s="11" t="s">
        <v>13</v>
      </c>
      <c r="J6" s="26" t="s">
        <v>14</v>
      </c>
      <c r="K6" s="12" t="s">
        <v>13</v>
      </c>
      <c r="L6" s="26" t="s">
        <v>14</v>
      </c>
      <c r="M6" s="15">
        <v>1</v>
      </c>
      <c r="N6" s="1">
        <v>2</v>
      </c>
      <c r="O6" s="1">
        <v>3</v>
      </c>
      <c r="P6" s="1">
        <v>4</v>
      </c>
      <c r="Q6" s="1">
        <v>5</v>
      </c>
      <c r="R6" s="1">
        <v>6</v>
      </c>
      <c r="S6" s="1">
        <v>7</v>
      </c>
      <c r="T6" s="1">
        <v>8</v>
      </c>
      <c r="U6" s="1">
        <v>9</v>
      </c>
      <c r="V6" s="1">
        <v>10</v>
      </c>
      <c r="W6" s="16">
        <v>11</v>
      </c>
      <c r="X6" s="15">
        <v>1</v>
      </c>
      <c r="Y6" s="1">
        <v>2</v>
      </c>
      <c r="Z6" s="1">
        <v>3</v>
      </c>
      <c r="AA6" s="1">
        <v>4</v>
      </c>
      <c r="AB6" s="1">
        <v>5</v>
      </c>
      <c r="AC6" s="1">
        <v>6</v>
      </c>
      <c r="AD6" s="1">
        <v>7</v>
      </c>
      <c r="AE6" s="16">
        <v>8</v>
      </c>
    </row>
    <row r="7" ht="14.25">
      <c r="A7" s="20">
        <v>1</v>
      </c>
      <c r="B7" s="27">
        <f>Reading!A7</f>
        <v>45409.5</v>
      </c>
      <c r="C7" s="28" t="str">
        <f>Reading!B3</f>
        <v>T25</v>
      </c>
      <c r="D7" s="29">
        <f>Reading!AF3</f>
        <v>0.66666666666666663</v>
      </c>
      <c r="E7" s="30">
        <f>Reading!AF5</f>
        <v>0.53333333333333333</v>
      </c>
      <c r="F7" s="31">
        <f>Reading!AF7</f>
        <v>0.66666666666666663</v>
      </c>
      <c r="G7" s="29">
        <f>Listening!AF3</f>
        <v>0.52941176470588236</v>
      </c>
      <c r="H7" s="32">
        <f>Listening!AF5</f>
        <v>0.82352941176470584</v>
      </c>
      <c r="I7" s="33">
        <f>AVERAGE(D7:F7)*30</f>
        <v>18.666666666666668</v>
      </c>
      <c r="J7" s="34">
        <f>AVERAGE(G7:H7)*30</f>
        <v>20.294117647058826</v>
      </c>
      <c r="K7" s="35">
        <f t="shared" ref="K7:K8" si="0">I7</f>
        <v>18.666666666666668</v>
      </c>
      <c r="L7" s="36">
        <f t="shared" ref="L7:L8" si="1">J7</f>
        <v>20.294117647058826</v>
      </c>
      <c r="M7" s="37">
        <f>Reading!U3</f>
        <v>5</v>
      </c>
      <c r="N7" s="38">
        <f>Reading!V3</f>
        <v>0</v>
      </c>
      <c r="O7" s="38">
        <f>Reading!W3</f>
        <v>2</v>
      </c>
      <c r="P7" s="38">
        <f>Reading!X3</f>
        <v>2</v>
      </c>
      <c r="Q7" s="38">
        <f>Reading!Y3</f>
        <v>2</v>
      </c>
      <c r="R7" s="38">
        <f>Reading!Z3</f>
        <v>0</v>
      </c>
      <c r="S7" s="38">
        <f>Reading!AA3</f>
        <v>3</v>
      </c>
      <c r="T7" s="38">
        <f>Reading!AB3</f>
        <v>0</v>
      </c>
      <c r="U7" s="38">
        <f>Reading!AC3</f>
        <v>0</v>
      </c>
      <c r="V7" s="38">
        <f>Reading!AD3</f>
        <v>2</v>
      </c>
      <c r="W7" s="39">
        <f>Reading!AE3</f>
        <v>0</v>
      </c>
      <c r="X7" s="37">
        <f>SUM(Listening!X3)</f>
        <v>0</v>
      </c>
      <c r="Y7" s="38">
        <f>SUM(Listening!Y3)</f>
        <v>7</v>
      </c>
      <c r="Z7" s="38">
        <f>SUM(Listening!Z3)</f>
        <v>0</v>
      </c>
      <c r="AA7" s="38">
        <f>SUM(Listening!AA3)</f>
        <v>0</v>
      </c>
      <c r="AB7" s="38">
        <f>SUM(Listening!AB3)</f>
        <v>3</v>
      </c>
      <c r="AC7" s="38">
        <f>SUM(Listening!AC3)</f>
        <v>0</v>
      </c>
      <c r="AD7" s="38">
        <f>SUM(Listening!AD3)</f>
        <v>0</v>
      </c>
      <c r="AE7" s="39">
        <f>SUM(Listening!AE3)</f>
        <v>1</v>
      </c>
    </row>
    <row r="8" ht="14.25">
      <c r="A8" s="20"/>
      <c r="B8" s="40"/>
      <c r="C8" s="41"/>
      <c r="D8" s="42">
        <f>Reading!AH3</f>
        <v>31.803333333333335</v>
      </c>
      <c r="E8" s="43">
        <f>Reading!AH5</f>
        <v>31.696666666666665</v>
      </c>
      <c r="F8" s="44">
        <f>Reading!AH7</f>
        <v>33.066666666666663</v>
      </c>
      <c r="G8" s="43">
        <f>Listening!U5</f>
        <v>12.466666666666667</v>
      </c>
      <c r="H8" s="44">
        <f>Listening!U7</f>
        <v>14.550000000000001</v>
      </c>
      <c r="I8" s="45">
        <f>SUM(D8:F8)</f>
        <v>96.566666666666663</v>
      </c>
      <c r="J8" s="46">
        <f>SUM(G8:H8)</f>
        <v>27.016666666666666</v>
      </c>
      <c r="K8" s="45">
        <f t="shared" si="0"/>
        <v>96.566666666666663</v>
      </c>
      <c r="L8" s="45">
        <f t="shared" si="1"/>
        <v>27.016666666666666</v>
      </c>
      <c r="M8" s="47">
        <f>Reading!U3</f>
        <v>5</v>
      </c>
      <c r="N8" s="48">
        <f>Reading!V3</f>
        <v>0</v>
      </c>
      <c r="O8" s="48">
        <f>Reading!W3</f>
        <v>2</v>
      </c>
      <c r="P8" s="48">
        <f>Reading!X3</f>
        <v>2</v>
      </c>
      <c r="Q8" s="48">
        <f>Reading!Y3</f>
        <v>2</v>
      </c>
      <c r="R8" s="48">
        <f>Reading!Z3</f>
        <v>0</v>
      </c>
      <c r="S8" s="48">
        <f>Reading!AA3</f>
        <v>3</v>
      </c>
      <c r="T8" s="48">
        <f>Reading!AB3</f>
        <v>0</v>
      </c>
      <c r="U8" s="48">
        <f>Reading!AC3</f>
        <v>0</v>
      </c>
      <c r="V8" s="48">
        <f>Reading!AD3</f>
        <v>2</v>
      </c>
      <c r="W8" s="49">
        <f>Reading!AE3</f>
        <v>0</v>
      </c>
      <c r="X8" s="47">
        <f>AVERAGE(Listening!X3)</f>
        <v>0</v>
      </c>
      <c r="Y8" s="48">
        <f>AVERAGE(Listening!Y3)</f>
        <v>7</v>
      </c>
      <c r="Z8" s="48">
        <f>AVERAGE(Listening!Z3)</f>
        <v>0</v>
      </c>
      <c r="AA8" s="48">
        <f>AVERAGE(Listening!AA3)</f>
        <v>0</v>
      </c>
      <c r="AB8" s="48">
        <f>AVERAGE(Listening!AB3)</f>
        <v>3</v>
      </c>
      <c r="AC8" s="48">
        <f>AVERAGE(Listening!AC3)</f>
        <v>0</v>
      </c>
      <c r="AD8" s="48">
        <f>AVERAGE(Listening!AD3)</f>
        <v>0</v>
      </c>
      <c r="AE8" s="49">
        <f>AVERAGE(Listening!AE3)</f>
        <v>1</v>
      </c>
    </row>
    <row r="9" ht="14.25">
      <c r="A9" s="20">
        <v>2</v>
      </c>
      <c r="B9" s="27">
        <f>Reading!A9</f>
        <v>45412.375</v>
      </c>
      <c r="C9" s="28" t="str">
        <f>Reading!B9</f>
        <v>T20</v>
      </c>
      <c r="D9" s="29">
        <f>Reading!AF9</f>
        <v>0.53333333333333333</v>
      </c>
      <c r="E9" s="30">
        <f>Reading!AF11</f>
        <v>0.66666666666666663</v>
      </c>
      <c r="F9" s="31">
        <f>Reading!AF13</f>
        <v>0.93333333333333335</v>
      </c>
      <c r="G9" s="29">
        <f>Listening!AF7</f>
        <v>0.70588235294117652</v>
      </c>
      <c r="H9" s="32">
        <f>Listening!AF9</f>
        <v>0.6470588235294118</v>
      </c>
      <c r="I9" s="33">
        <f>AVERAGE(D9:F9)*30</f>
        <v>21.333333333333336</v>
      </c>
      <c r="J9" s="34">
        <f>AVERAGE(G9:H9)*30</f>
        <v>20.294117647058826</v>
      </c>
      <c r="K9" s="35">
        <f>K2*I9+(1-K2)*K7</f>
        <v>19.200000000000003</v>
      </c>
      <c r="L9" s="36">
        <f>L2*J9+(1-L2)*L7</f>
        <v>20.294117647058826</v>
      </c>
      <c r="M9" s="37">
        <f>SUM(Reading!U3:U14)</f>
        <v>11</v>
      </c>
      <c r="N9" s="38">
        <f>SUM(Reading!V3:V14)</f>
        <v>0</v>
      </c>
      <c r="O9" s="38">
        <f>SUM(Reading!W3:W14)</f>
        <v>2</v>
      </c>
      <c r="P9" s="38">
        <f>SUM(Reading!X3:X14)</f>
        <v>3</v>
      </c>
      <c r="Q9" s="38">
        <f>SUM(Reading!Y3:Y14)</f>
        <v>4</v>
      </c>
      <c r="R9" s="38">
        <f>SUM(Reading!Z3:Z14)</f>
        <v>0</v>
      </c>
      <c r="S9" s="38">
        <f>SUM(Reading!AA3:AA14)</f>
        <v>4</v>
      </c>
      <c r="T9" s="38">
        <f>SUM(Reading!AB3:AB14)</f>
        <v>0</v>
      </c>
      <c r="U9" s="38">
        <f>SUM(Reading!AC3:AC14)</f>
        <v>0</v>
      </c>
      <c r="V9" s="38">
        <f>SUM(Reading!AD3:AD14)</f>
        <v>2</v>
      </c>
      <c r="W9" s="39">
        <f>SUM(Reading!AE3:AE14)</f>
        <v>1</v>
      </c>
      <c r="X9" s="37">
        <f>SUM(Listening!X3:X10)</f>
        <v>1</v>
      </c>
      <c r="Y9" s="38">
        <f>SUM(Listening!Y3:Y10)</f>
        <v>13</v>
      </c>
      <c r="Z9" s="38">
        <f>SUM(Listening!Z3:Z10)</f>
        <v>0</v>
      </c>
      <c r="AA9" s="38">
        <f>SUM(Listening!AA3:AA10)</f>
        <v>1</v>
      </c>
      <c r="AB9" s="38">
        <f>SUM(Listening!AB3:AB10)</f>
        <v>5</v>
      </c>
      <c r="AC9" s="38">
        <f>SUM(Listening!AC3:AC10)</f>
        <v>0</v>
      </c>
      <c r="AD9" s="38">
        <f>SUM(Listening!AD3:AD10)</f>
        <v>1</v>
      </c>
      <c r="AE9" s="39">
        <f>SUM(Listening!AE3:AE10)</f>
        <v>1</v>
      </c>
    </row>
    <row r="10" ht="14.25">
      <c r="A10" s="20"/>
      <c r="B10" s="40"/>
      <c r="C10" s="41"/>
      <c r="D10" s="42">
        <f>Reading!AH9</f>
        <v>31.803333333333335</v>
      </c>
      <c r="E10" s="43">
        <f>Reading!AH11</f>
        <v>25.98</v>
      </c>
      <c r="F10" s="44">
        <f>Reading!AH13</f>
        <v>33.066666666666663</v>
      </c>
      <c r="G10" s="43">
        <f>Listening!U7</f>
        <v>14.550000000000001</v>
      </c>
      <c r="H10" s="44">
        <f>Listening!U9</f>
        <v>12.449999999999999</v>
      </c>
      <c r="I10" s="45">
        <f>SUM(D10:F10)</f>
        <v>90.849999999999994</v>
      </c>
      <c r="J10" s="46">
        <f>SUM(G10:H10)</f>
        <v>27</v>
      </c>
      <c r="K10" s="45">
        <f>K3*I10+(1-K3)*K8</f>
        <v>95.423333333333332</v>
      </c>
      <c r="L10" s="45">
        <f>L3*J10+(1-L3)*L8</f>
        <v>27.013333333333335</v>
      </c>
      <c r="M10" s="47">
        <f>AVERAGE(Reading!U3:U14)</f>
        <v>5.5</v>
      </c>
      <c r="N10" s="48">
        <f>AVERAGE(Reading!V3:V14)</f>
        <v>0</v>
      </c>
      <c r="O10" s="48">
        <f>AVERAGE(Reading!W3:W14)</f>
        <v>1</v>
      </c>
      <c r="P10" s="48">
        <f>AVERAGE(Reading!X3:X14)</f>
        <v>1.5</v>
      </c>
      <c r="Q10" s="48">
        <f>AVERAGE(Reading!Y3:Y14)</f>
        <v>2</v>
      </c>
      <c r="R10" s="48">
        <f>AVERAGE(Reading!Z3:Z14)</f>
        <v>0</v>
      </c>
      <c r="S10" s="48">
        <f>AVERAGE(Reading!AA3:AA14)</f>
        <v>2</v>
      </c>
      <c r="T10" s="48">
        <f>AVERAGE(Reading!AB3:AB14)</f>
        <v>0</v>
      </c>
      <c r="U10" s="48">
        <f>AVERAGE(Reading!AC3:AC14)</f>
        <v>0</v>
      </c>
      <c r="V10" s="48">
        <f>AVERAGE(Reading!AD3:AD14)</f>
        <v>1</v>
      </c>
      <c r="W10" s="49">
        <f>AVERAGE(Reading!AE3:AE14)</f>
        <v>0.5</v>
      </c>
      <c r="X10" s="47">
        <f>AVERAGE(Listening!X3:X10)</f>
        <v>0.5</v>
      </c>
      <c r="Y10" s="48">
        <f>AVERAGE(Listening!Y3:Y10)</f>
        <v>6.5</v>
      </c>
      <c r="Z10" s="48">
        <f>AVERAGE(Listening!Z3:Z10)</f>
        <v>0</v>
      </c>
      <c r="AA10" s="48">
        <f>AVERAGE(Listening!AA3:AA10)</f>
        <v>0.5</v>
      </c>
      <c r="AB10" s="48">
        <f>AVERAGE(Listening!AB3:AB10)</f>
        <v>2.5</v>
      </c>
      <c r="AC10" s="48">
        <f>AVERAGE(Listening!AC3:AC10)</f>
        <v>0</v>
      </c>
      <c r="AD10" s="48">
        <f>AVERAGE(Listening!AD3:AD10)</f>
        <v>0.5</v>
      </c>
      <c r="AE10" s="49">
        <f>AVERAGE(Listening!AE3:AE10)</f>
        <v>0.5</v>
      </c>
    </row>
    <row r="11" ht="14.25">
      <c r="A11" s="20">
        <v>3</v>
      </c>
      <c r="B11" s="27">
        <f>Reading!A15</f>
        <v>45416.357638888891</v>
      </c>
      <c r="C11" s="28" t="str">
        <f>Reading!B15</f>
        <v>T21</v>
      </c>
      <c r="D11" s="29">
        <f>Reading!AF15</f>
        <v>0.8666666666666667</v>
      </c>
      <c r="E11" s="30">
        <f>Reading!AF17</f>
        <v>0.80000000000000004</v>
      </c>
      <c r="F11" s="31">
        <f>Reading!AF19</f>
        <v>0.80000000000000004</v>
      </c>
      <c r="G11" s="29">
        <f>Listening!AF11</f>
        <v>1</v>
      </c>
      <c r="H11" s="32">
        <f>Listening!AF13</f>
        <v>0.58823529411764708</v>
      </c>
      <c r="I11" s="33">
        <f>AVERAGE(D11:F11)*30</f>
        <v>24.666666666666668</v>
      </c>
      <c r="J11" s="34">
        <f>AVERAGE(G11:H11)*30</f>
        <v>23.823529411764707</v>
      </c>
      <c r="K11" s="35">
        <f>K2*I11+(1-K2)*K9</f>
        <v>20.293333333333337</v>
      </c>
      <c r="L11" s="36">
        <f>L2*J11+(1-L2)*L9</f>
        <v>21.000000000000004</v>
      </c>
      <c r="M11" s="37">
        <f>SUM(Reading!U3:U20)</f>
        <v>14</v>
      </c>
      <c r="N11" s="38">
        <f>SUM(Reading!V3:V20)</f>
        <v>0</v>
      </c>
      <c r="O11" s="38">
        <f>SUM(Reading!W3:W20)</f>
        <v>2</v>
      </c>
      <c r="P11" s="38">
        <f>SUM(Reading!X3:X20)</f>
        <v>4</v>
      </c>
      <c r="Q11" s="38">
        <f>SUM(Reading!Y3:Y20)</f>
        <v>4</v>
      </c>
      <c r="R11" s="38">
        <f>SUM(Reading!Z3:Z20)</f>
        <v>0</v>
      </c>
      <c r="S11" s="38">
        <f>SUM(Reading!AA3:AA20)</f>
        <v>6</v>
      </c>
      <c r="T11" s="38">
        <f>SUM(Reading!AB3:AB20)</f>
        <v>0</v>
      </c>
      <c r="U11" s="38">
        <f>SUM(Reading!AC3:AC20)</f>
        <v>0</v>
      </c>
      <c r="V11" s="38">
        <f>SUM(Reading!AD3:AD20)</f>
        <v>2</v>
      </c>
      <c r="W11" s="39">
        <f>SUM(Reading!AE3:AE20)</f>
        <v>2</v>
      </c>
      <c r="X11" s="37">
        <f>SUM(Listening!X3:X14)</f>
        <v>1</v>
      </c>
      <c r="Y11" s="38">
        <f>SUM(Listening!Y3:Y14)</f>
        <v>17</v>
      </c>
      <c r="Z11" s="38">
        <f>SUM(Listening!Z3:Z14)</f>
        <v>1</v>
      </c>
      <c r="AA11" s="38">
        <f>SUM(Listening!AA3:AA14)</f>
        <v>1</v>
      </c>
      <c r="AB11" s="38">
        <f>SUM(Listening!AB3:AB14)</f>
        <v>5</v>
      </c>
      <c r="AC11" s="38">
        <f>SUM(Listening!AC3:AC14)</f>
        <v>0</v>
      </c>
      <c r="AD11" s="38">
        <f>SUM(Listening!AD3:AD14)</f>
        <v>2</v>
      </c>
      <c r="AE11" s="39">
        <f>SUM(Listening!AE3:AE14)</f>
        <v>2</v>
      </c>
    </row>
    <row r="12" ht="14.25">
      <c r="A12" s="20"/>
      <c r="B12" s="40"/>
      <c r="C12" s="41"/>
      <c r="D12" s="42">
        <f>Reading!AH15</f>
        <v>32.683333333333337</v>
      </c>
      <c r="E12" s="43">
        <f>Reading!AH17</f>
        <v>33.683333333333337</v>
      </c>
      <c r="F12" s="44">
        <f>Reading!AH19</f>
        <v>27.383333333333333</v>
      </c>
      <c r="G12" s="43">
        <f>Listening!U11</f>
        <v>6.9500000000000002</v>
      </c>
      <c r="H12" s="44">
        <f>Listening!U13</f>
        <v>9.9000000000000004</v>
      </c>
      <c r="I12" s="45">
        <f>SUM(D12:F12)</f>
        <v>93.75</v>
      </c>
      <c r="J12" s="46">
        <f>SUM(G12:H12)</f>
        <v>16.850000000000001</v>
      </c>
      <c r="K12" s="45">
        <f>K3*I12+(1-K3)*K10</f>
        <v>95.088666666666668</v>
      </c>
      <c r="L12" s="45">
        <f>L3*J12+(1-L3)*L10</f>
        <v>24.980666666666671</v>
      </c>
      <c r="M12" s="47">
        <f>AVERAGE(Reading!U3:U20)</f>
        <v>4.666666666666667</v>
      </c>
      <c r="N12" s="48">
        <f>AVERAGE(Reading!V3:V20)</f>
        <v>0</v>
      </c>
      <c r="O12" s="48">
        <f>AVERAGE(Reading!W3:W20)</f>
        <v>0.66666666666666663</v>
      </c>
      <c r="P12" s="48">
        <f>AVERAGE(Reading!X3:X20)</f>
        <v>1.3333333333333333</v>
      </c>
      <c r="Q12" s="48">
        <f>AVERAGE(Reading!Y3:Y20)</f>
        <v>1.3333333333333333</v>
      </c>
      <c r="R12" s="48">
        <f>AVERAGE(Reading!Z3:Z20)</f>
        <v>0</v>
      </c>
      <c r="S12" s="48">
        <f>AVERAGE(Reading!AA3:AA20)</f>
        <v>2</v>
      </c>
      <c r="T12" s="48">
        <f>AVERAGE(Reading!AB3:AB20)</f>
        <v>0</v>
      </c>
      <c r="U12" s="48">
        <f>AVERAGE(Reading!AC3:AC20)</f>
        <v>0</v>
      </c>
      <c r="V12" s="48">
        <f>AVERAGE(Reading!AD3:AD20)</f>
        <v>0.66666666666666663</v>
      </c>
      <c r="W12" s="49">
        <f>AVERAGE(Reading!AE3:AE20)</f>
        <v>0.66666666666666663</v>
      </c>
      <c r="X12" s="47">
        <f>AVERAGE(Listening!X3:X14)</f>
        <v>0.33333333333333331</v>
      </c>
      <c r="Y12" s="48">
        <f>AVERAGE(Listening!Y3:Y14)</f>
        <v>5.666666666666667</v>
      </c>
      <c r="Z12" s="48">
        <f>AVERAGE(Listening!Z3:Z14)</f>
        <v>0.33333333333333331</v>
      </c>
      <c r="AA12" s="48">
        <f>AVERAGE(Listening!AA3:AA14)</f>
        <v>0.33333333333333331</v>
      </c>
      <c r="AB12" s="48">
        <f>AVERAGE(Listening!AB3:AB14)</f>
        <v>1.6666666666666667</v>
      </c>
      <c r="AC12" s="48">
        <f>AVERAGE(Listening!AC3:AC14)</f>
        <v>0</v>
      </c>
      <c r="AD12" s="48">
        <f>AVERAGE(Listening!AD3:AD14)</f>
        <v>0.66666666666666663</v>
      </c>
      <c r="AE12" s="49">
        <f>AVERAGE(Listening!AE3:AE14)</f>
        <v>0.66666666666666663</v>
      </c>
    </row>
    <row r="13" ht="14.25">
      <c r="A13" s="20">
        <v>4</v>
      </c>
      <c r="B13" s="27">
        <f>Reading!A21</f>
        <v>45418.357638888891</v>
      </c>
      <c r="C13" s="28" t="str">
        <f>Reading!B21</f>
        <v>T22</v>
      </c>
      <c r="D13" s="30">
        <f>Reading!AF21</f>
        <v>0.59999999999999998</v>
      </c>
      <c r="E13" s="50">
        <f>Reading!AF23</f>
        <v>0.66666666666666663</v>
      </c>
      <c r="F13" s="32">
        <f>Reading!AF25</f>
        <v>0.59999999999999998</v>
      </c>
      <c r="G13" s="29">
        <f>Listening!AF15</f>
        <v>0.58823529411764708</v>
      </c>
      <c r="H13" s="32">
        <f>Listening!AF17</f>
        <v>0.70588235294117652</v>
      </c>
      <c r="I13" s="33">
        <f>AVERAGE(D13:F13)*30</f>
        <v>18.666666666666668</v>
      </c>
      <c r="J13" s="34">
        <f>AVERAGE(G13:H13)*30</f>
        <v>19.411764705882355</v>
      </c>
      <c r="K13" s="35">
        <f t="shared" ref="K13:K14" si="2">K2*I13+(1-K2)*K11</f>
        <v>19.968000000000004</v>
      </c>
      <c r="L13" s="36">
        <f t="shared" ref="L13:L14" si="3">L2*J13+(1-L2)*L11</f>
        <v>20.682352941176475</v>
      </c>
      <c r="M13" s="37">
        <f>SUM(Reading!U3:U26)</f>
        <v>18</v>
      </c>
      <c r="N13" s="38">
        <f>SUM(Reading!V3:V26)</f>
        <v>0</v>
      </c>
      <c r="O13" s="38">
        <f>SUM(Reading!W3:W26)</f>
        <v>2</v>
      </c>
      <c r="P13" s="38">
        <f>SUM(Reading!X3:X26)</f>
        <v>6</v>
      </c>
      <c r="Q13" s="38">
        <f>SUM(Reading!Y3:Y26)</f>
        <v>5</v>
      </c>
      <c r="R13" s="38">
        <f>SUM(Reading!Z3:Z26)</f>
        <v>0</v>
      </c>
      <c r="S13" s="38">
        <f>SUM(Reading!AA3:AA26)</f>
        <v>9</v>
      </c>
      <c r="T13" s="38">
        <f>SUM(Reading!AB3:AB26)</f>
        <v>0</v>
      </c>
      <c r="U13" s="38">
        <f>SUM(Reading!AC3:AC26)</f>
        <v>0</v>
      </c>
      <c r="V13" s="38">
        <f>SUM(Reading!AD3:AD26)</f>
        <v>4</v>
      </c>
      <c r="W13" s="39">
        <f>SUM(Reading!AE3:AE26)</f>
        <v>4</v>
      </c>
      <c r="X13" s="51">
        <f>SUM(Listening!X3:X18)</f>
        <v>1</v>
      </c>
      <c r="Y13" s="51">
        <f>SUM(Listening!Y3:Y18)</f>
        <v>25</v>
      </c>
      <c r="Z13" s="51">
        <f>SUM(Listening!Z3:Z18)</f>
        <v>2</v>
      </c>
      <c r="AA13" s="51">
        <f>SUM(Listening!AA3:AA18)</f>
        <v>2</v>
      </c>
      <c r="AB13" s="51">
        <f>SUM(Listening!AB3:AB18)</f>
        <v>6</v>
      </c>
      <c r="AC13" s="51">
        <f>SUM(Listening!AC3:AC18)</f>
        <v>0</v>
      </c>
      <c r="AD13" s="51">
        <f>SUM(Listening!AD3:AD18)</f>
        <v>2</v>
      </c>
      <c r="AE13" s="52">
        <f>SUM(Listening!AE3:AE18)</f>
        <v>3</v>
      </c>
    </row>
    <row r="14" ht="14.25">
      <c r="A14" s="20"/>
      <c r="B14" s="40"/>
      <c r="C14" s="41"/>
      <c r="D14" s="43">
        <f>Reading!AH21</f>
        <v>31.399999999999999</v>
      </c>
      <c r="E14" s="53">
        <f>Reading!AH23</f>
        <v>22.883333333333333</v>
      </c>
      <c r="F14" s="44">
        <f>Reading!AH25</f>
        <v>25.183333333333334</v>
      </c>
      <c r="G14" s="43">
        <f>Listening!U15</f>
        <v>17.449999999999999</v>
      </c>
      <c r="H14" s="44">
        <f>Listening!U17</f>
        <v>12.533333333333333</v>
      </c>
      <c r="I14" s="45">
        <f>SUM(D14:F14)</f>
        <v>79.466666666666669</v>
      </c>
      <c r="J14" s="46">
        <f>SUM(G14:H14)</f>
        <v>29.983333333333334</v>
      </c>
      <c r="K14" s="45">
        <f t="shared" si="2"/>
        <v>91.964266666666674</v>
      </c>
      <c r="L14" s="45">
        <f t="shared" si="3"/>
        <v>25.981200000000005</v>
      </c>
      <c r="M14" s="47">
        <f>AVERAGE(Reading!U3:U26)</f>
        <v>4.5</v>
      </c>
      <c r="N14" s="48">
        <f>AVERAGE(Reading!V3:V26)</f>
        <v>0</v>
      </c>
      <c r="O14" s="48">
        <f>AVERAGE(Reading!W3:W26)</f>
        <v>0.5</v>
      </c>
      <c r="P14" s="48">
        <f>AVERAGE(Reading!X3:X26)</f>
        <v>1.5</v>
      </c>
      <c r="Q14" s="48">
        <f>AVERAGE(Reading!Y3:Y26)</f>
        <v>1.25</v>
      </c>
      <c r="R14" s="48">
        <f>AVERAGE(Reading!Z3:Z26)</f>
        <v>0</v>
      </c>
      <c r="S14" s="48">
        <f>AVERAGE(Reading!AA3:AA26)</f>
        <v>2.25</v>
      </c>
      <c r="T14" s="48">
        <f>AVERAGE(Reading!AB3:AB26)</f>
        <v>0</v>
      </c>
      <c r="U14" s="48">
        <f>AVERAGE(Reading!AC3:AC26)</f>
        <v>0</v>
      </c>
      <c r="V14" s="48">
        <f>AVERAGE(Reading!AD3:AD26)</f>
        <v>1</v>
      </c>
      <c r="W14" s="49">
        <f>AVERAGE(Reading!AE3:AE26)</f>
        <v>1</v>
      </c>
      <c r="X14" s="47">
        <f>AVERAGE(Listening!X3:X18)</f>
        <v>0.25</v>
      </c>
      <c r="Y14" s="48">
        <f>AVERAGE(Listening!Y3:Y18)</f>
        <v>6.25</v>
      </c>
      <c r="Z14" s="48">
        <f>AVERAGE(Listening!Z3:Z18)</f>
        <v>0.5</v>
      </c>
      <c r="AA14" s="48">
        <f>AVERAGE(Listening!AA3:AA18)</f>
        <v>0.5</v>
      </c>
      <c r="AB14" s="48">
        <f>AVERAGE(Listening!AB3:AB18)</f>
        <v>1.5</v>
      </c>
      <c r="AC14" s="48">
        <f>AVERAGE(Listening!AC3:AC18)</f>
        <v>0</v>
      </c>
      <c r="AD14" s="48">
        <f>AVERAGE(Listening!AD3:AD18)</f>
        <v>0.5</v>
      </c>
      <c r="AE14" s="49">
        <f>AVERAGE(Listening!AE3:AE18)</f>
        <v>0.75</v>
      </c>
    </row>
    <row r="15" ht="14.25">
      <c r="A15" s="20">
        <v>5</v>
      </c>
      <c r="B15" s="27">
        <f>Reading!A27</f>
        <v>45419.440972222219</v>
      </c>
      <c r="C15" s="28" t="str">
        <f>Reading!B27</f>
        <v>T23</v>
      </c>
      <c r="D15" s="29">
        <f>Reading!AF27</f>
        <v>0.66666666666666663</v>
      </c>
      <c r="E15" s="30">
        <f>Reading!AF29</f>
        <v>0.73333333333333328</v>
      </c>
      <c r="F15" s="31">
        <f>Reading!AF31</f>
        <v>0.66666666666666663</v>
      </c>
      <c r="G15" s="29">
        <f>Listening!AF19</f>
        <v>0.6470588235294118</v>
      </c>
      <c r="H15" s="32">
        <f>Listening!AF21</f>
        <v>0.82352941176470584</v>
      </c>
      <c r="I15" s="33">
        <f>AVERAGE(D15:F15)*30</f>
        <v>20.666666666666664</v>
      </c>
      <c r="J15" s="34">
        <f>AVERAGE(G15:H15)*30</f>
        <v>22.058823529411768</v>
      </c>
      <c r="K15" s="35">
        <f t="shared" ref="K15:K16" si="4">K2*I15+(1-K2)*K13</f>
        <v>20.107733333333336</v>
      </c>
      <c r="L15" s="36">
        <f t="shared" ref="L15:L16" si="5">L2*J15+(1-L2)*L13</f>
        <v>20.957647058823536</v>
      </c>
      <c r="M15" s="37">
        <f>SUM(Reading!U3:U32)</f>
        <v>21</v>
      </c>
      <c r="N15" s="38">
        <f>SUM(Reading!V3:V32)</f>
        <v>0</v>
      </c>
      <c r="O15" s="38">
        <f>SUM(Reading!W3:W32)</f>
        <v>2</v>
      </c>
      <c r="P15" s="38">
        <f>SUM(Reading!X3:X32)</f>
        <v>6</v>
      </c>
      <c r="Q15" s="38">
        <f>SUM(Reading!Y3:Y32)</f>
        <v>5</v>
      </c>
      <c r="R15" s="38">
        <f>SUM(Reading!Z3:Z32)</f>
        <v>0</v>
      </c>
      <c r="S15" s="38">
        <f>SUM(Reading!AA3:AA32)</f>
        <v>11</v>
      </c>
      <c r="T15" s="38">
        <f>SUM(Reading!AB3:AB32)</f>
        <v>0</v>
      </c>
      <c r="U15" s="38">
        <f>SUM(Reading!AC3:AC32)</f>
        <v>0</v>
      </c>
      <c r="V15" s="38">
        <f>SUM(Reading!AD3:AD32)</f>
        <v>5</v>
      </c>
      <c r="W15" s="39">
        <f>SUM(Reading!AE3:AE32)</f>
        <v>6</v>
      </c>
      <c r="X15" s="37">
        <f>SUM(Listening!X3:X22)</f>
        <v>1</v>
      </c>
      <c r="Y15" s="38">
        <f>SUM(Listening!Y3:Y22)</f>
        <v>32</v>
      </c>
      <c r="Z15" s="38">
        <f>SUM(Listening!Z3:Z22)</f>
        <v>3</v>
      </c>
      <c r="AA15" s="38">
        <f>SUM(Listening!AA3:AA22)</f>
        <v>2</v>
      </c>
      <c r="AB15" s="38">
        <f>SUM(Listening!AB3:AB22)</f>
        <v>7</v>
      </c>
      <c r="AC15" s="38">
        <f>SUM(Listening!AC3:AC22)</f>
        <v>0</v>
      </c>
      <c r="AD15" s="38">
        <f>SUM(Listening!AD3:AD22)</f>
        <v>2</v>
      </c>
      <c r="AE15" s="39">
        <f>SUM(Listening!AE3:AE22)</f>
        <v>3</v>
      </c>
    </row>
    <row r="16" ht="14.25">
      <c r="A16" s="20"/>
      <c r="B16" s="40"/>
      <c r="C16" s="41"/>
      <c r="D16" s="42">
        <f>Reading!AH27</f>
        <v>27.683333333333334</v>
      </c>
      <c r="E16" s="43">
        <f>Reading!AH29</f>
        <v>30.699999999999999</v>
      </c>
      <c r="F16" s="44">
        <f>Reading!AH31</f>
        <v>32.483333333333334</v>
      </c>
      <c r="G16" s="43">
        <f>Listening!U19</f>
        <v>12.1</v>
      </c>
      <c r="H16" s="44">
        <f>Listening!U21</f>
        <v>9.0666666666666664</v>
      </c>
      <c r="I16" s="45">
        <f>SUM(D16:F16)</f>
        <v>90.866666666666674</v>
      </c>
      <c r="J16" s="46">
        <f>SUM(G16:H16)</f>
        <v>21.166666666666664</v>
      </c>
      <c r="K16" s="45">
        <f t="shared" si="4"/>
        <v>91.744746666666671</v>
      </c>
      <c r="L16" s="45">
        <f t="shared" si="5"/>
        <v>25.018293333333339</v>
      </c>
      <c r="M16" s="47">
        <f>AVERAGE(Reading!U3:U32)</f>
        <v>4.2000000000000002</v>
      </c>
      <c r="N16" s="48">
        <f>AVERAGE(Reading!V3:V32)</f>
        <v>0</v>
      </c>
      <c r="O16" s="48">
        <f>AVERAGE(Reading!W3:W32)</f>
        <v>0.40000000000000002</v>
      </c>
      <c r="P16" s="48">
        <f>AVERAGE(Reading!X3:X32)</f>
        <v>1.2</v>
      </c>
      <c r="Q16" s="48">
        <f>AVERAGE(Reading!Y3:Y32)</f>
        <v>1</v>
      </c>
      <c r="R16" s="48">
        <f>AVERAGE(Reading!Z3:Z32)</f>
        <v>0</v>
      </c>
      <c r="S16" s="48">
        <f>AVERAGE(Reading!AA3:AA32)</f>
        <v>2.2000000000000002</v>
      </c>
      <c r="T16" s="48">
        <f>AVERAGE(Reading!AB3:AB32)</f>
        <v>0</v>
      </c>
      <c r="U16" s="48">
        <f>AVERAGE(Reading!AC3:AC32)</f>
        <v>0</v>
      </c>
      <c r="V16" s="48">
        <f>AVERAGE(Reading!AD3:AD32)</f>
        <v>1</v>
      </c>
      <c r="W16" s="49">
        <f>AVERAGE(Reading!AE3:AE32)</f>
        <v>1.2</v>
      </c>
      <c r="X16" s="47">
        <f>AVERAGE(Listening!X3:X22)</f>
        <v>0.20000000000000001</v>
      </c>
      <c r="Y16" s="48">
        <f>AVERAGE(Listening!Y3:Y22)</f>
        <v>6.4000000000000004</v>
      </c>
      <c r="Z16" s="48">
        <f>AVERAGE(Listening!Z3:Z22)</f>
        <v>0.59999999999999998</v>
      </c>
      <c r="AA16" s="48">
        <f>AVERAGE(Listening!AA3:AA22)</f>
        <v>0.40000000000000002</v>
      </c>
      <c r="AB16" s="48">
        <f>AVERAGE(Listening!AB3:AB22)</f>
        <v>1.3999999999999999</v>
      </c>
      <c r="AC16" s="48">
        <f>AVERAGE(Listening!AC3:AC22)</f>
        <v>0</v>
      </c>
      <c r="AD16" s="48">
        <f>AVERAGE(Listening!AD3:AD22)</f>
        <v>0.40000000000000002</v>
      </c>
      <c r="AE16" s="49">
        <f>AVERAGE(Listening!AE3:AE22)</f>
        <v>0.59999999999999998</v>
      </c>
    </row>
    <row r="17" ht="14.25">
      <c r="A17" s="20">
        <v>6</v>
      </c>
      <c r="B17" s="27">
        <f>Reading!A33</f>
        <v>45423.440972222219</v>
      </c>
      <c r="C17" s="28" t="str">
        <f>Reading!B33</f>
        <v>T26</v>
      </c>
      <c r="D17" s="29">
        <f>Reading!AF33</f>
        <v>0.66666666666666663</v>
      </c>
      <c r="E17" s="30">
        <f>Reading!AF35</f>
        <v>0.80000000000000004</v>
      </c>
      <c r="F17" s="31">
        <f>Reading!AF37</f>
        <v>0.73333333333333328</v>
      </c>
      <c r="G17" s="29">
        <f>Listening!AF23</f>
        <v>0.82352941176470584</v>
      </c>
      <c r="H17" s="32">
        <f>Listening!AF25</f>
        <v>0.70588235294117652</v>
      </c>
      <c r="I17" s="33">
        <f>AVERAGE(D17:F17)*30</f>
        <v>22</v>
      </c>
      <c r="J17" s="34">
        <f>AVERAGE(G17:H17)*30</f>
        <v>22.941176470588232</v>
      </c>
      <c r="K17" s="35">
        <f t="shared" ref="K17:K18" si="6">K2*I17+(1-K2)*K15</f>
        <v>20.486186666666669</v>
      </c>
      <c r="L17" s="36">
        <f t="shared" ref="L17:L18" si="7">L2*J17+(1-L2)*L15</f>
        <v>21.354352941176479</v>
      </c>
      <c r="M17" s="37">
        <f>SUM(Reading!U3:U38)</f>
        <v>24</v>
      </c>
      <c r="N17" s="38">
        <f>SUM(Reading!V3:V38)</f>
        <v>0</v>
      </c>
      <c r="O17" s="38">
        <f>SUM(Reading!W3:W38)</f>
        <v>2</v>
      </c>
      <c r="P17" s="38">
        <f>SUM(Reading!X3:X38)</f>
        <v>8</v>
      </c>
      <c r="Q17" s="38">
        <f>SUM(Reading!Y3:Y38)</f>
        <v>5</v>
      </c>
      <c r="R17" s="38">
        <f>SUM(Reading!Z3:Z38)</f>
        <v>0</v>
      </c>
      <c r="S17" s="38">
        <f>SUM(Reading!AA3:AA38)</f>
        <v>12</v>
      </c>
      <c r="T17" s="38">
        <f>SUM(Reading!AB3:AB38)</f>
        <v>0</v>
      </c>
      <c r="U17" s="38">
        <f>SUM(Reading!AC3:AC38)</f>
        <v>0</v>
      </c>
      <c r="V17" s="38">
        <f>SUM(Reading!AD3:AD38)</f>
        <v>7</v>
      </c>
      <c r="W17" s="39">
        <f>SUM(Reading!AE3:AE38)</f>
        <v>8</v>
      </c>
      <c r="X17" s="37">
        <f>SUM(Listening!X3:X26)</f>
        <v>1</v>
      </c>
      <c r="Y17" s="38">
        <f>SUM(Listening!Y3:Y26)</f>
        <v>37</v>
      </c>
      <c r="Z17" s="38">
        <f>SUM(Listening!Z3:Z26)</f>
        <v>4</v>
      </c>
      <c r="AA17" s="38">
        <f>SUM(Listening!AA3:AA26)</f>
        <v>2</v>
      </c>
      <c r="AB17" s="38">
        <f>SUM(Listening!AB3:AB26)</f>
        <v>9</v>
      </c>
      <c r="AC17" s="38">
        <f>SUM(Listening!AC3:AC26)</f>
        <v>0</v>
      </c>
      <c r="AD17" s="38">
        <f>SUM(Listening!AD3:AD26)</f>
        <v>2</v>
      </c>
      <c r="AE17" s="39">
        <f>SUM(Listening!AE3:AE26)</f>
        <v>3</v>
      </c>
    </row>
    <row r="18" ht="14.25">
      <c r="A18" s="20"/>
      <c r="B18" s="40"/>
      <c r="C18" s="41"/>
      <c r="D18" s="42">
        <f>Reading!AH33</f>
        <v>18.966666666666665</v>
      </c>
      <c r="E18" s="43">
        <f>Reading!AH35</f>
        <v>24.383333333333333</v>
      </c>
      <c r="F18" s="44">
        <f>Reading!AH37</f>
        <v>28.816666666666666</v>
      </c>
      <c r="G18" s="43">
        <f>Listening!U23</f>
        <v>9.75</v>
      </c>
      <c r="H18" s="44">
        <f>Listening!U25</f>
        <v>9.75</v>
      </c>
      <c r="I18" s="45">
        <f>SUM(D18:F18)</f>
        <v>72.166666666666657</v>
      </c>
      <c r="J18" s="46">
        <f>SUM(G18:H18)</f>
        <v>19.5</v>
      </c>
      <c r="K18" s="45">
        <f t="shared" si="6"/>
        <v>87.829130666666671</v>
      </c>
      <c r="L18" s="45">
        <f t="shared" si="7"/>
        <v>23.914634666666672</v>
      </c>
      <c r="M18" s="47">
        <f>AVERAGE(Reading!U3:U38)</f>
        <v>4</v>
      </c>
      <c r="N18" s="48">
        <f>AVERAGE(Reading!V3:V38)</f>
        <v>0</v>
      </c>
      <c r="O18" s="48">
        <f>AVERAGE(Reading!W3:W38)</f>
        <v>0.33333333333333331</v>
      </c>
      <c r="P18" s="48">
        <f>AVERAGE(Reading!X3:X38)</f>
        <v>1.3333333333333333</v>
      </c>
      <c r="Q18" s="48">
        <f>AVERAGE(Reading!Y3:Y38)</f>
        <v>0.83333333333333337</v>
      </c>
      <c r="R18" s="48">
        <f>AVERAGE(Reading!Z3:Z38)</f>
        <v>0</v>
      </c>
      <c r="S18" s="48">
        <f>AVERAGE(Reading!AA3:AA38)</f>
        <v>2</v>
      </c>
      <c r="T18" s="48">
        <f>AVERAGE(Reading!AB3:AB38)</f>
        <v>0</v>
      </c>
      <c r="U18" s="48">
        <f>AVERAGE(Reading!AC3:AC38)</f>
        <v>0</v>
      </c>
      <c r="V18" s="48">
        <f>AVERAGE(Reading!AD3:AD38)</f>
        <v>1.1666666666666667</v>
      </c>
      <c r="W18" s="49">
        <f>AVERAGE(Reading!AE3:AE38)</f>
        <v>1.3333333333333333</v>
      </c>
      <c r="X18" s="47">
        <f>AVERAGE(Listening!X3:X26)</f>
        <v>0.16666666666666666</v>
      </c>
      <c r="Y18" s="48">
        <f>AVERAGE(Listening!Y3:Y26)</f>
        <v>6.166666666666667</v>
      </c>
      <c r="Z18" s="48">
        <f>AVERAGE(Listening!Z3:Z26)</f>
        <v>0.66666666666666663</v>
      </c>
      <c r="AA18" s="48">
        <f>AVERAGE(Listening!AA3:AA26)</f>
        <v>0.33333333333333331</v>
      </c>
      <c r="AB18" s="48">
        <f>AVERAGE(Listening!AB3:AB26)</f>
        <v>1.5</v>
      </c>
      <c r="AC18" s="48">
        <f>AVERAGE(Listening!AC3:AC26)</f>
        <v>0</v>
      </c>
      <c r="AD18" s="48">
        <f>AVERAGE(Listening!AD3:AD26)</f>
        <v>0.33333333333333331</v>
      </c>
      <c r="AE18" s="49">
        <f>AVERAGE(Listening!AE3:AE26)</f>
        <v>0.5</v>
      </c>
    </row>
    <row r="19" ht="14.25">
      <c r="A19" s="20">
        <v>7</v>
      </c>
      <c r="B19" s="27">
        <f>Reading!A39</f>
        <v>45439.475694444445</v>
      </c>
      <c r="C19" s="28" t="str">
        <f>Reading!B39</f>
        <v>T24</v>
      </c>
      <c r="D19" s="29">
        <f>Reading!AF39</f>
        <v>0.8666666666666667</v>
      </c>
      <c r="E19" s="30">
        <f>Reading!AF41</f>
        <v>0.73333333333333328</v>
      </c>
      <c r="F19" s="31">
        <f>Reading!AF43</f>
        <v>0.80000000000000004</v>
      </c>
      <c r="G19" s="29">
        <f>Listening!AF27</f>
        <v>0.47058823529411764</v>
      </c>
      <c r="H19" s="32">
        <f>Listening!AF29</f>
        <v>0.82352941176470584</v>
      </c>
      <c r="I19" s="33">
        <f>AVERAGE(D19:F19)*30</f>
        <v>24.000000000000004</v>
      </c>
      <c r="J19" s="34">
        <f>AVERAGE(G19:H19)*30</f>
        <v>19.411764705882351</v>
      </c>
      <c r="K19" s="35">
        <f t="shared" ref="K19:K20" si="8">K2*I19+(1-K2)*K17</f>
        <v>21.188949333333337</v>
      </c>
      <c r="L19" s="36">
        <f t="shared" ref="L19:L20" si="9">L2*J19+(1-L2)*L17</f>
        <v>20.965835294117657</v>
      </c>
      <c r="M19" s="37">
        <f>SUM(Reading!U3:U44)</f>
        <v>26</v>
      </c>
      <c r="N19" s="38">
        <f>SUM(Reading!V3:V44)</f>
        <v>0</v>
      </c>
      <c r="O19" s="38">
        <f>SUM(Reading!W3:W44)</f>
        <v>3</v>
      </c>
      <c r="P19" s="38">
        <f>SUM(Reading!X3:X44)</f>
        <v>9</v>
      </c>
      <c r="Q19" s="38">
        <f>SUM(Reading!Y3:Y44)</f>
        <v>6</v>
      </c>
      <c r="R19" s="38">
        <f>SUM(Reading!Z3:Z44)</f>
        <v>0</v>
      </c>
      <c r="S19" s="38">
        <f>SUM(Reading!AA3:AA44)</f>
        <v>12</v>
      </c>
      <c r="T19" s="38">
        <f>SUM(Reading!AB3:AB44)</f>
        <v>0</v>
      </c>
      <c r="U19" s="38">
        <f>SUM(Reading!AC3:AC44)</f>
        <v>0</v>
      </c>
      <c r="V19" s="38">
        <f>SUM(Reading!AD3:AD44)</f>
        <v>7</v>
      </c>
      <c r="W19" s="39">
        <f>SUM(Reading!AE3:AE44)</f>
        <v>11</v>
      </c>
      <c r="X19" s="37">
        <f>SUM(Listening!X3:X30)</f>
        <v>2</v>
      </c>
      <c r="Y19" s="38">
        <f>SUM(Listening!Y3:Y30)</f>
        <v>44</v>
      </c>
      <c r="Z19" s="38">
        <f>SUM(Listening!Z3:Z30)</f>
        <v>5</v>
      </c>
      <c r="AA19" s="38">
        <f>SUM(Listening!AA3:AA30)</f>
        <v>2</v>
      </c>
      <c r="AB19" s="38">
        <f>SUM(Listening!AB3:AB30)</f>
        <v>10</v>
      </c>
      <c r="AC19" s="38">
        <f>SUM(Listening!AC3:AC30)</f>
        <v>0</v>
      </c>
      <c r="AD19" s="38">
        <f>SUM(Listening!AD3:AD30)</f>
        <v>2</v>
      </c>
      <c r="AE19" s="39">
        <f>SUM(Listening!AE3:AE30)</f>
        <v>5</v>
      </c>
    </row>
    <row r="20" ht="14.25">
      <c r="A20" s="20"/>
      <c r="B20" s="40"/>
      <c r="C20" s="41"/>
      <c r="D20" s="42">
        <f>Reading!AH39</f>
        <v>30.233333333333334</v>
      </c>
      <c r="E20" s="43">
        <f>Reading!AH41</f>
        <v>31.866666666666667</v>
      </c>
      <c r="F20" s="44">
        <f>Reading!AH43</f>
        <v>25.300000000000001</v>
      </c>
      <c r="G20" s="43">
        <f>Listening!U27</f>
        <v>13.366666666666667</v>
      </c>
      <c r="H20" s="44">
        <f>Listening!U29</f>
        <v>12.333333333333334</v>
      </c>
      <c r="I20" s="45">
        <f>SUM(D20:F20)</f>
        <v>87.400000000000006</v>
      </c>
      <c r="J20" s="46">
        <f>SUM(G20:H20)</f>
        <v>25.700000000000003</v>
      </c>
      <c r="K20" s="45">
        <f t="shared" si="8"/>
        <v>87.743304533333344</v>
      </c>
      <c r="L20" s="45">
        <f t="shared" si="9"/>
        <v>24.27170773333334</v>
      </c>
      <c r="M20" s="47">
        <f>AVERAGE(Reading!U3:U44)</f>
        <v>3.7142857142857144</v>
      </c>
      <c r="N20" s="48">
        <f>AVERAGE(Reading!V3:V44)</f>
        <v>0</v>
      </c>
      <c r="O20" s="48">
        <f>AVERAGE(Reading!W3:W44)</f>
        <v>0.42857142857142855</v>
      </c>
      <c r="P20" s="48">
        <f>AVERAGE(Reading!X3:X44)</f>
        <v>1.2857142857142858</v>
      </c>
      <c r="Q20" s="48">
        <f>AVERAGE(Reading!Y3:Y44)</f>
        <v>0.8571428571428571</v>
      </c>
      <c r="R20" s="48">
        <f>AVERAGE(Reading!Z3:Z44)</f>
        <v>0</v>
      </c>
      <c r="S20" s="48">
        <f>AVERAGE(Reading!AA3:AA44)</f>
        <v>1.7142857142857142</v>
      </c>
      <c r="T20" s="48">
        <f>AVERAGE(Reading!AB3:AB44)</f>
        <v>0</v>
      </c>
      <c r="U20" s="48">
        <f>AVERAGE(Reading!AC3:AC44)</f>
        <v>0</v>
      </c>
      <c r="V20" s="48">
        <f>AVERAGE(Reading!AD3:AD44)</f>
        <v>1</v>
      </c>
      <c r="W20" s="49">
        <f>AVERAGE(Reading!AE3:AE44)</f>
        <v>1.5714285714285714</v>
      </c>
      <c r="X20" s="47">
        <f>AVERAGE(Listening!X3:X30)</f>
        <v>0.2857142857142857</v>
      </c>
      <c r="Y20" s="48">
        <f>AVERAGE(Listening!Y3:Y30)</f>
        <v>6.2857142857142856</v>
      </c>
      <c r="Z20" s="48">
        <f>AVERAGE(Listening!Z3:Z30)</f>
        <v>0.7142857142857143</v>
      </c>
      <c r="AA20" s="48">
        <f>AVERAGE(Listening!AA3:AA30)</f>
        <v>0.2857142857142857</v>
      </c>
      <c r="AB20" s="48">
        <f>AVERAGE(Listening!AB3:AB30)</f>
        <v>1.4285714285714286</v>
      </c>
      <c r="AC20" s="48">
        <f>AVERAGE(Listening!AC3:AC30)</f>
        <v>0</v>
      </c>
      <c r="AD20" s="48">
        <f>AVERAGE(Listening!AD3:AD30)</f>
        <v>0.2857142857142857</v>
      </c>
      <c r="AE20" s="49">
        <f>AVERAGE(Listening!AE3:AE30)</f>
        <v>0.7142857142857143</v>
      </c>
    </row>
    <row r="21" ht="14.25">
      <c r="A21" s="20">
        <v>8</v>
      </c>
      <c r="B21" s="27">
        <f>Reading!A45</f>
        <v>45444.392361111109</v>
      </c>
      <c r="C21" s="28" t="str">
        <f>Reading!B45</f>
        <v>T27</v>
      </c>
      <c r="D21" s="29">
        <f>Reading!AF45</f>
        <v>0.80000000000000004</v>
      </c>
      <c r="E21" s="30">
        <f>Reading!AF47</f>
        <v>0.80000000000000004</v>
      </c>
      <c r="F21" s="31">
        <f>Reading!AF49</f>
        <v>0.73333333333333328</v>
      </c>
      <c r="G21" s="29">
        <f>Listening!AF31</f>
        <v>0.82352941176470584</v>
      </c>
      <c r="H21" s="32">
        <f>Listening!AF33</f>
        <v>0.82352941176470584</v>
      </c>
      <c r="I21" s="33">
        <f>AVERAGE(D21:F21)*30</f>
        <v>23.333333333333332</v>
      </c>
      <c r="J21" s="34">
        <f>AVERAGE(G21:H21)*30</f>
        <v>24.705882352941174</v>
      </c>
      <c r="K21" s="35">
        <f t="shared" ref="K21:K22" si="10">K2*I21+(1-K2)*K19</f>
        <v>21.617826133333338</v>
      </c>
      <c r="L21" s="36">
        <f t="shared" ref="L21:L22" si="11">L2*J21+(1-L2)*L19</f>
        <v>21.713844705882362</v>
      </c>
      <c r="M21" s="37">
        <f>SUM(Reading!U3:U50)</f>
        <v>31</v>
      </c>
      <c r="N21" s="38">
        <f>SUM(Reading!V3:V50)</f>
        <v>0</v>
      </c>
      <c r="O21" s="38">
        <f>SUM(Reading!W3:W50)</f>
        <v>5</v>
      </c>
      <c r="P21" s="38">
        <f>SUM(Reading!X3:X50)</f>
        <v>9</v>
      </c>
      <c r="Q21" s="38">
        <f>SUM(Reading!Y3:Y50)</f>
        <v>7</v>
      </c>
      <c r="R21" s="38">
        <f>SUM(Reading!Z3:Z50)</f>
        <v>0</v>
      </c>
      <c r="S21" s="38">
        <f>SUM(Reading!AA3:AA50)</f>
        <v>13</v>
      </c>
      <c r="T21" s="38">
        <f>SUM(Reading!AB3:AB50)</f>
        <v>0</v>
      </c>
      <c r="U21" s="38">
        <f>SUM(Reading!AC3:AC50)</f>
        <v>1</v>
      </c>
      <c r="V21" s="38">
        <f>SUM(Reading!AD3:AD50)</f>
        <v>7</v>
      </c>
      <c r="W21" s="39">
        <f>SUM(Reading!AE3:AE50)</f>
        <v>11</v>
      </c>
      <c r="X21" s="37">
        <f>SUM(Listening!X3:X34)</f>
        <v>2</v>
      </c>
      <c r="Y21" s="38">
        <f>SUM(Listening!Y3:Y34)</f>
        <v>48</v>
      </c>
      <c r="Z21" s="38">
        <f>SUM(Listening!Z3:Z34)</f>
        <v>5</v>
      </c>
      <c r="AA21" s="38">
        <f>SUM(Listening!AA3:AA34)</f>
        <v>2</v>
      </c>
      <c r="AB21" s="38">
        <f>SUM(Listening!AB3:AB34)</f>
        <v>11</v>
      </c>
      <c r="AC21" s="38">
        <f>SUM(Listening!AC3:AC34)</f>
        <v>0</v>
      </c>
      <c r="AD21" s="38">
        <f>SUM(Listening!AD3:AD34)</f>
        <v>3</v>
      </c>
      <c r="AE21" s="39">
        <f>SUM(Listening!AE3:AE34)</f>
        <v>5</v>
      </c>
    </row>
    <row r="22" ht="14.25">
      <c r="A22" s="20"/>
      <c r="B22" s="40"/>
      <c r="C22" s="41"/>
      <c r="D22" s="42">
        <f>Reading!AH45</f>
        <v>25.816666666666666</v>
      </c>
      <c r="E22" s="43">
        <f>Reading!AH47</f>
        <v>24.333333333333332</v>
      </c>
      <c r="F22" s="44">
        <f>Reading!AH49</f>
        <v>26.600000000000001</v>
      </c>
      <c r="G22" s="43">
        <f>Listening!U31</f>
        <v>10.533333333333333</v>
      </c>
      <c r="H22" s="44">
        <f>Listening!U33</f>
        <v>9.3000000000000007</v>
      </c>
      <c r="I22" s="45">
        <f>SUM(D22:F22)</f>
        <v>76.75</v>
      </c>
      <c r="J22" s="46">
        <f>SUM(G22:H22)</f>
        <v>19.833333333333336</v>
      </c>
      <c r="K22" s="45">
        <f t="shared" si="10"/>
        <v>85.544643626666669</v>
      </c>
      <c r="L22" s="45">
        <f t="shared" si="11"/>
        <v>23.384032853333341</v>
      </c>
      <c r="M22" s="47">
        <f>AVERAGE(Reading!U3:U50)</f>
        <v>3.875</v>
      </c>
      <c r="N22" s="48">
        <f>AVERAGE(Reading!V3:V50)</f>
        <v>0</v>
      </c>
      <c r="O22" s="48">
        <f>AVERAGE(Reading!W3:W50)</f>
        <v>0.625</v>
      </c>
      <c r="P22" s="48">
        <f>AVERAGE(Reading!X3:X50)</f>
        <v>1.125</v>
      </c>
      <c r="Q22" s="48">
        <f>AVERAGE(Reading!Y3:Y50)</f>
        <v>0.875</v>
      </c>
      <c r="R22" s="48">
        <f>AVERAGE(Reading!Z3:Z50)</f>
        <v>0</v>
      </c>
      <c r="S22" s="48">
        <f>AVERAGE(Reading!AA3:AA50)</f>
        <v>1.625</v>
      </c>
      <c r="T22" s="48">
        <f>AVERAGE(Reading!AB3:AB50)</f>
        <v>0</v>
      </c>
      <c r="U22" s="48">
        <f>AVERAGE(Reading!AC3:AC50)</f>
        <v>0.125</v>
      </c>
      <c r="V22" s="48">
        <f>AVERAGE(Reading!AD3:AD50)</f>
        <v>0.875</v>
      </c>
      <c r="W22" s="49">
        <f>AVERAGE(Reading!AE3:AE50)</f>
        <v>1.375</v>
      </c>
      <c r="X22" s="47">
        <f>AVERAGE(Listening!X3:X34)</f>
        <v>0.25</v>
      </c>
      <c r="Y22" s="48">
        <f>AVERAGE(Listening!Y3:Y34)</f>
        <v>6</v>
      </c>
      <c r="Z22" s="48">
        <f>AVERAGE(Listening!Z3:Z34)</f>
        <v>0.625</v>
      </c>
      <c r="AA22" s="48">
        <f>AVERAGE(Listening!AA3:AA34)</f>
        <v>0.25</v>
      </c>
      <c r="AB22" s="48">
        <f>AVERAGE(Listening!AB3:AB34)</f>
        <v>1.375</v>
      </c>
      <c r="AC22" s="48">
        <f>AVERAGE(Listening!AC3:AC34)</f>
        <v>0</v>
      </c>
      <c r="AD22" s="48">
        <f>AVERAGE(Listening!AD3:AD34)</f>
        <v>0.375</v>
      </c>
      <c r="AE22" s="49">
        <f>AVERAGE(Listening!AE3:AE34)</f>
        <v>0.625</v>
      </c>
    </row>
    <row r="23" ht="14.25">
      <c r="A23" s="54">
        <v>9</v>
      </c>
      <c r="B23" s="55">
        <f>Reading!A51</f>
        <v>45445.392361111109</v>
      </c>
      <c r="C23" s="56" t="str">
        <f>Reading!B51</f>
        <v>T28</v>
      </c>
      <c r="D23" s="29">
        <f>Reading!AF47</f>
        <v>0.80000000000000004</v>
      </c>
      <c r="E23" s="30">
        <f>Reading!AF49</f>
        <v>0.73333333333333328</v>
      </c>
      <c r="F23" s="31">
        <f>Reading!AF51</f>
        <v>0.80000000000000004</v>
      </c>
      <c r="G23" s="29">
        <f>Listening!AF33</f>
        <v>0.82352941176470584</v>
      </c>
      <c r="H23" s="31">
        <f>Listening!AF35</f>
        <v>0.88235294117647056</v>
      </c>
      <c r="I23" s="35">
        <f>AVERAGE(D23:F23)*30</f>
        <v>23.333333333333329</v>
      </c>
      <c r="J23" s="57">
        <f>AVERAGE(G23:H23)*30</f>
        <v>25.588235294117645</v>
      </c>
      <c r="K23" s="35">
        <f>K2*I23+(1-K2)*K21</f>
        <v>21.960927573333336</v>
      </c>
      <c r="L23" s="57">
        <f>L2*J23+(1-L2)*L21</f>
        <v>22.488722823529418</v>
      </c>
      <c r="M23" s="37">
        <f>SUM(Reading!U3:U56)</f>
        <v>35</v>
      </c>
      <c r="N23" s="38">
        <f>SUM(Reading!V3:V56)</f>
        <v>0</v>
      </c>
      <c r="O23" s="38">
        <f>SUM(Reading!W3:W56)</f>
        <v>6</v>
      </c>
      <c r="P23" s="38">
        <f>SUM(Reading!X3:X56)</f>
        <v>9</v>
      </c>
      <c r="Q23" s="38">
        <f>SUM(Reading!Y3:Y56)</f>
        <v>8</v>
      </c>
      <c r="R23" s="38">
        <f>SUM(Reading!Z3:Z56)</f>
        <v>0</v>
      </c>
      <c r="S23" s="38">
        <f>SUM(Reading!AA3:AA56)</f>
        <v>15</v>
      </c>
      <c r="T23" s="38">
        <f>SUM(Reading!AB3:AB56)</f>
        <v>0</v>
      </c>
      <c r="U23" s="38">
        <f>SUM(Reading!AC3:AC56)</f>
        <v>1</v>
      </c>
      <c r="V23" s="38">
        <f>SUM(Reading!AD3:AD56)</f>
        <v>7</v>
      </c>
      <c r="W23" s="39">
        <f>SUM(Reading!AE3:AE56)</f>
        <v>12</v>
      </c>
      <c r="X23" s="51">
        <f>SUM(Listening!X3:X38)</f>
        <v>2</v>
      </c>
      <c r="Y23" s="51">
        <f>SUM(Listening!Y3:Y38)</f>
        <v>51</v>
      </c>
      <c r="Z23" s="51">
        <f>SUM(Listening!Z3:Z38)</f>
        <v>6</v>
      </c>
      <c r="AA23" s="51">
        <f>SUM(Listening!AA3:AA38)</f>
        <v>2</v>
      </c>
      <c r="AB23" s="51">
        <f>SUM(Listening!AB3:AB38)</f>
        <v>11</v>
      </c>
      <c r="AC23" s="51">
        <f>SUM(Listening!AC3:AC38)</f>
        <v>0</v>
      </c>
      <c r="AD23" s="51">
        <f>SUM(Listening!AD3:AD38)</f>
        <v>3</v>
      </c>
      <c r="AE23" s="52">
        <f>SUM(Listening!AE3:AE38)</f>
        <v>6</v>
      </c>
    </row>
    <row r="24" ht="14.25">
      <c r="A24" s="58"/>
      <c r="B24" s="59"/>
      <c r="C24" s="41"/>
      <c r="D24" s="42">
        <f>Reading!AH47</f>
        <v>24.333333333333332</v>
      </c>
      <c r="E24" s="43">
        <f>Reading!AH49</f>
        <v>26.600000000000001</v>
      </c>
      <c r="F24" s="44">
        <f>Reading!AH51</f>
        <v>23.550000000000001</v>
      </c>
      <c r="G24" s="42">
        <f>Listening!U33</f>
        <v>9.3000000000000007</v>
      </c>
      <c r="H24" s="44">
        <f>Listening!U35</f>
        <v>9</v>
      </c>
      <c r="I24" s="60">
        <f>SUM(D24:F24)</f>
        <v>74.483333333333334</v>
      </c>
      <c r="J24" s="46">
        <f>SUM(G24:H24)</f>
        <v>18.300000000000001</v>
      </c>
      <c r="K24" s="60">
        <f>K3*I24+(1-K3)*K22</f>
        <v>83.332381568000017</v>
      </c>
      <c r="L24" s="46">
        <f>L3*J24+(1-L3)*L22</f>
        <v>22.367226282666675</v>
      </c>
      <c r="M24" s="47">
        <f>AVERAGE(Reading!U3:U56)</f>
        <v>3.8888888888888888</v>
      </c>
      <c r="N24" s="48">
        <f>AVERAGE(Reading!V3:V56)</f>
        <v>0</v>
      </c>
      <c r="O24" s="48">
        <f>AVERAGE(Reading!W3:W56)</f>
        <v>0.66666666666666663</v>
      </c>
      <c r="P24" s="48">
        <f>AVERAGE(Reading!X3:X56)</f>
        <v>1</v>
      </c>
      <c r="Q24" s="48">
        <f>AVERAGE(Reading!Y3:Y56)</f>
        <v>0.88888888888888884</v>
      </c>
      <c r="R24" s="48">
        <f>AVERAGE(Reading!Z3:Z56)</f>
        <v>0</v>
      </c>
      <c r="S24" s="48">
        <f>AVERAGE(Reading!AA3:AA56)</f>
        <v>1.6666666666666667</v>
      </c>
      <c r="T24" s="48">
        <f>AVERAGE(Reading!AB3:AB56)</f>
        <v>0</v>
      </c>
      <c r="U24" s="48">
        <f>AVERAGE(Reading!AC3:AC56)</f>
        <v>0.1111111111111111</v>
      </c>
      <c r="V24" s="48">
        <f>AVERAGE(Reading!AD3:AD56)</f>
        <v>0.77777777777777779</v>
      </c>
      <c r="W24" s="49">
        <f>AVERAGE(Reading!AE3:AE56)</f>
        <v>1.3333333333333333</v>
      </c>
      <c r="X24" s="47">
        <f>AVERAGE(Listening!X3:X38)</f>
        <v>0.22222222222222221</v>
      </c>
      <c r="Y24" s="48">
        <f>AVERAGE(Listening!Y3:Y38)</f>
        <v>5.666666666666667</v>
      </c>
      <c r="Z24" s="48">
        <f>AVERAGE(Listening!Z3:Z38)</f>
        <v>0.66666666666666663</v>
      </c>
      <c r="AA24" s="48">
        <f>AVERAGE(Listening!AA3:AA38)</f>
        <v>0.22222222222222221</v>
      </c>
      <c r="AB24" s="48">
        <f>AVERAGE(Listening!AB3:AB38)</f>
        <v>1.2222222222222223</v>
      </c>
      <c r="AC24" s="48">
        <f>AVERAGE(Listening!AC3:AC38)</f>
        <v>0</v>
      </c>
      <c r="AD24" s="48">
        <f>AVERAGE(Listening!AD3:AD38)</f>
        <v>0.33333333333333331</v>
      </c>
      <c r="AE24" s="49">
        <f>AVERAGE(Listening!AE3:AE38)</f>
        <v>0.66666666666666663</v>
      </c>
    </row>
    <row r="25" ht="14.25">
      <c r="A25" s="20">
        <v>10</v>
      </c>
      <c r="B25" s="61"/>
      <c r="C25" s="61"/>
      <c r="D25" s="50"/>
      <c r="E25" s="50"/>
      <c r="F25" s="32"/>
      <c r="G25" s="50"/>
      <c r="H25" s="32"/>
      <c r="I25" s="33"/>
      <c r="J25" s="34"/>
      <c r="K25" s="36"/>
      <c r="L25" s="34"/>
      <c r="M25" s="62"/>
      <c r="N25" s="50"/>
      <c r="O25" s="50"/>
      <c r="P25" s="50"/>
      <c r="Q25" s="50"/>
      <c r="R25" s="50"/>
      <c r="S25" s="50"/>
      <c r="T25" s="50"/>
      <c r="U25" s="50"/>
      <c r="V25" s="50"/>
      <c r="W25" s="32"/>
      <c r="X25" s="15"/>
      <c r="AE25" s="16"/>
    </row>
    <row r="26" ht="14.25">
      <c r="A26" s="20"/>
      <c r="B26" s="63"/>
      <c r="C26" s="63"/>
      <c r="D26" s="64"/>
      <c r="E26" s="65"/>
      <c r="F26" s="66"/>
      <c r="G26" s="64"/>
      <c r="H26" s="66"/>
      <c r="I26" s="60"/>
      <c r="J26" s="46"/>
      <c r="K26" s="60"/>
      <c r="L26" s="46"/>
      <c r="M26" s="62"/>
      <c r="N26" s="50"/>
      <c r="O26" s="50"/>
      <c r="P26" s="50"/>
      <c r="Q26" s="50"/>
      <c r="R26" s="50"/>
      <c r="S26" s="50"/>
      <c r="T26" s="50"/>
      <c r="U26" s="50"/>
      <c r="V26" s="50"/>
      <c r="W26" s="32"/>
      <c r="X26" s="15"/>
      <c r="AE26" s="16"/>
    </row>
    <row r="27" ht="14.25">
      <c r="A27" s="20">
        <v>11</v>
      </c>
      <c r="B27" s="61"/>
      <c r="C27" s="61"/>
      <c r="D27" s="50"/>
      <c r="E27" s="50"/>
      <c r="F27" s="32"/>
      <c r="G27" s="50"/>
      <c r="H27" s="32"/>
      <c r="I27" s="33"/>
      <c r="J27" s="34"/>
      <c r="K27" s="36"/>
      <c r="L27" s="34"/>
      <c r="M27" s="62"/>
      <c r="N27" s="50"/>
      <c r="O27" s="50"/>
      <c r="P27" s="50"/>
      <c r="Q27" s="50"/>
      <c r="R27" s="50"/>
      <c r="S27" s="50"/>
      <c r="T27" s="50"/>
      <c r="U27" s="50"/>
      <c r="V27" s="50"/>
      <c r="W27" s="32"/>
      <c r="X27" s="15"/>
      <c r="AE27" s="16"/>
    </row>
    <row r="28" ht="14.25">
      <c r="A28" s="20"/>
      <c r="B28" s="63"/>
      <c r="C28" s="63"/>
      <c r="D28" s="64"/>
      <c r="E28" s="65"/>
      <c r="F28" s="66"/>
      <c r="G28" s="64"/>
      <c r="H28" s="66"/>
      <c r="I28" s="60"/>
      <c r="J28" s="46"/>
      <c r="K28" s="60"/>
      <c r="L28" s="46"/>
      <c r="M28" s="62"/>
      <c r="N28" s="50"/>
      <c r="O28" s="50"/>
      <c r="P28" s="50"/>
      <c r="Q28" s="50"/>
      <c r="R28" s="50"/>
      <c r="S28" s="50"/>
      <c r="T28" s="50"/>
      <c r="U28" s="50"/>
      <c r="V28" s="50"/>
      <c r="W28" s="32"/>
      <c r="X28" s="15"/>
      <c r="AE28" s="16"/>
    </row>
    <row r="29" ht="14.25">
      <c r="A29" s="20">
        <v>12</v>
      </c>
      <c r="B29" s="61"/>
      <c r="C29" s="61"/>
      <c r="D29" s="50"/>
      <c r="E29" s="50"/>
      <c r="F29" s="32"/>
      <c r="G29" s="50"/>
      <c r="H29" s="31"/>
      <c r="I29" s="33"/>
      <c r="J29" s="34"/>
      <c r="K29" s="36"/>
      <c r="L29" s="34"/>
      <c r="M29" s="62"/>
      <c r="N29" s="50"/>
      <c r="O29" s="50"/>
      <c r="P29" s="50"/>
      <c r="Q29" s="50"/>
      <c r="R29" s="50"/>
      <c r="S29" s="50"/>
      <c r="T29" s="50"/>
      <c r="U29" s="50"/>
      <c r="V29" s="50"/>
      <c r="W29" s="32"/>
      <c r="X29" s="15"/>
      <c r="AE29" s="16"/>
    </row>
    <row r="30" ht="14.25">
      <c r="A30" s="20"/>
      <c r="B30" s="63"/>
      <c r="C30" s="63"/>
      <c r="D30" s="64"/>
      <c r="E30" s="65"/>
      <c r="F30" s="66"/>
      <c r="G30" s="64"/>
      <c r="H30" s="66"/>
      <c r="I30" s="60"/>
      <c r="J30" s="46"/>
      <c r="K30" s="60"/>
      <c r="L30" s="46"/>
      <c r="M30" s="62"/>
      <c r="N30" s="50"/>
      <c r="O30" s="50"/>
      <c r="P30" s="50"/>
      <c r="Q30" s="50"/>
      <c r="R30" s="50"/>
      <c r="S30" s="50"/>
      <c r="T30" s="50"/>
      <c r="U30" s="50"/>
      <c r="V30" s="50"/>
      <c r="W30" s="32"/>
      <c r="X30" s="15"/>
      <c r="AE30" s="16"/>
    </row>
    <row r="31" ht="14.25">
      <c r="A31" s="20">
        <v>13</v>
      </c>
      <c r="B31" s="61"/>
      <c r="C31" s="61"/>
      <c r="D31" s="50"/>
      <c r="E31" s="50"/>
      <c r="F31" s="32"/>
      <c r="G31" s="50"/>
      <c r="H31" s="31"/>
      <c r="I31" s="36"/>
      <c r="J31" s="34"/>
      <c r="K31" s="67"/>
      <c r="L31" s="34"/>
      <c r="M31" s="62"/>
      <c r="N31" s="50"/>
      <c r="O31" s="50"/>
      <c r="P31" s="50"/>
      <c r="Q31" s="50"/>
      <c r="R31" s="50"/>
      <c r="S31" s="50"/>
      <c r="T31" s="50"/>
      <c r="U31" s="50"/>
      <c r="V31" s="50"/>
      <c r="W31" s="32"/>
      <c r="X31" s="15"/>
      <c r="AE31" s="16"/>
    </row>
    <row r="32" ht="14.25">
      <c r="A32" s="20"/>
      <c r="B32" s="63"/>
      <c r="C32" s="63"/>
      <c r="D32" s="64"/>
      <c r="E32" s="65"/>
      <c r="F32" s="66"/>
      <c r="G32" s="64"/>
      <c r="H32" s="66"/>
      <c r="I32" s="60"/>
      <c r="J32" s="46"/>
      <c r="K32" s="60"/>
      <c r="L32" s="46"/>
      <c r="M32" s="62"/>
      <c r="N32" s="50"/>
      <c r="O32" s="50"/>
      <c r="P32" s="50"/>
      <c r="Q32" s="50"/>
      <c r="R32" s="50"/>
      <c r="S32" s="50"/>
      <c r="T32" s="50"/>
      <c r="U32" s="50"/>
      <c r="V32" s="50"/>
      <c r="W32" s="32"/>
      <c r="X32" s="15"/>
      <c r="AE32" s="16"/>
    </row>
    <row r="33" ht="14.25">
      <c r="A33" s="20">
        <v>14</v>
      </c>
      <c r="B33" s="61"/>
      <c r="C33" s="61"/>
      <c r="D33" s="50"/>
      <c r="E33" s="50"/>
      <c r="F33" s="32"/>
      <c r="G33" s="50"/>
      <c r="H33" s="31"/>
      <c r="I33" s="33"/>
      <c r="J33" s="34"/>
      <c r="K33" s="36"/>
      <c r="L33" s="34"/>
      <c r="M33" s="62"/>
      <c r="N33" s="50"/>
      <c r="O33" s="50"/>
      <c r="P33" s="50"/>
      <c r="Q33" s="50"/>
      <c r="R33" s="50"/>
      <c r="S33" s="50"/>
      <c r="T33" s="50"/>
      <c r="U33" s="50"/>
      <c r="V33" s="50"/>
      <c r="W33" s="32"/>
      <c r="X33" s="15"/>
      <c r="AE33" s="16"/>
    </row>
    <row r="34" ht="14.25">
      <c r="A34" s="20"/>
      <c r="B34" s="63"/>
      <c r="C34" s="63"/>
      <c r="D34" s="64"/>
      <c r="E34" s="65"/>
      <c r="F34" s="66"/>
      <c r="G34" s="64"/>
      <c r="H34" s="66"/>
      <c r="I34" s="60"/>
      <c r="J34" s="46"/>
      <c r="K34" s="60"/>
      <c r="L34" s="46"/>
      <c r="M34" s="62"/>
      <c r="N34" s="50"/>
      <c r="O34" s="50"/>
      <c r="P34" s="50"/>
      <c r="Q34" s="50"/>
      <c r="R34" s="50"/>
      <c r="S34" s="50"/>
      <c r="T34" s="50"/>
      <c r="U34" s="50"/>
      <c r="V34" s="50"/>
      <c r="W34" s="32"/>
      <c r="X34" s="15"/>
      <c r="AE34" s="16"/>
    </row>
    <row r="35" ht="14.25">
      <c r="A35" s="20">
        <v>15</v>
      </c>
      <c r="B35" s="61"/>
      <c r="C35" s="61"/>
      <c r="D35" s="50"/>
      <c r="E35" s="50"/>
      <c r="F35" s="32"/>
      <c r="G35" s="50"/>
      <c r="H35" s="31"/>
      <c r="I35" s="36"/>
      <c r="J35" s="34"/>
      <c r="K35" s="36"/>
      <c r="L35" s="34"/>
      <c r="M35" s="62"/>
      <c r="N35" s="50"/>
      <c r="O35" s="50"/>
      <c r="P35" s="50"/>
      <c r="Q35" s="50"/>
      <c r="R35" s="50"/>
      <c r="S35" s="50"/>
      <c r="T35" s="50"/>
      <c r="U35" s="50"/>
      <c r="V35" s="50"/>
      <c r="W35" s="32"/>
      <c r="X35" s="15"/>
      <c r="AE35" s="16"/>
    </row>
    <row r="36" ht="14.25">
      <c r="A36" s="20"/>
      <c r="B36" s="63"/>
      <c r="C36" s="63"/>
      <c r="D36" s="64"/>
      <c r="E36" s="65"/>
      <c r="F36" s="66"/>
      <c r="G36" s="64"/>
      <c r="H36" s="66"/>
      <c r="I36" s="60"/>
      <c r="J36" s="46"/>
      <c r="K36" s="60"/>
      <c r="L36" s="46"/>
      <c r="M36" s="62"/>
      <c r="N36" s="50"/>
      <c r="O36" s="50"/>
      <c r="P36" s="50"/>
      <c r="Q36" s="50"/>
      <c r="R36" s="50"/>
      <c r="S36" s="50"/>
      <c r="T36" s="50"/>
      <c r="U36" s="50"/>
      <c r="V36" s="50"/>
      <c r="W36" s="32"/>
      <c r="X36" s="15"/>
      <c r="AE36" s="16"/>
    </row>
    <row r="37" ht="14.25">
      <c r="A37" s="20">
        <v>16</v>
      </c>
      <c r="B37" s="61"/>
      <c r="C37" s="61"/>
      <c r="D37" s="50"/>
      <c r="E37" s="50"/>
      <c r="F37" s="32"/>
      <c r="G37" s="50"/>
      <c r="H37" s="31"/>
      <c r="I37" s="33"/>
      <c r="J37" s="34"/>
      <c r="K37" s="36"/>
      <c r="L37" s="34"/>
      <c r="M37" s="62"/>
      <c r="N37" s="50"/>
      <c r="O37" s="50"/>
      <c r="P37" s="50"/>
      <c r="Q37" s="50"/>
      <c r="R37" s="50"/>
      <c r="S37" s="50"/>
      <c r="T37" s="50"/>
      <c r="U37" s="50"/>
      <c r="V37" s="50"/>
      <c r="W37" s="32"/>
      <c r="X37" s="15"/>
      <c r="AE37" s="16"/>
    </row>
    <row r="38" ht="14.25">
      <c r="A38" s="20"/>
      <c r="B38" s="63"/>
      <c r="C38" s="63"/>
      <c r="D38" s="64"/>
      <c r="E38" s="65"/>
      <c r="F38" s="66"/>
      <c r="G38" s="64"/>
      <c r="H38" s="66"/>
      <c r="I38" s="60"/>
      <c r="J38" s="46"/>
      <c r="K38" s="60"/>
      <c r="L38" s="46"/>
      <c r="M38" s="62"/>
      <c r="N38" s="50"/>
      <c r="O38" s="50"/>
      <c r="P38" s="50"/>
      <c r="Q38" s="50"/>
      <c r="R38" s="50"/>
      <c r="S38" s="50"/>
      <c r="T38" s="50"/>
      <c r="U38" s="50"/>
      <c r="V38" s="50"/>
      <c r="W38" s="32"/>
      <c r="X38" s="15"/>
      <c r="AE38" s="16"/>
    </row>
    <row r="39" ht="14.25">
      <c r="A39" s="20">
        <v>17</v>
      </c>
      <c r="B39" s="61"/>
      <c r="C39" s="61"/>
      <c r="D39" s="50"/>
      <c r="E39" s="50"/>
      <c r="F39" s="32"/>
      <c r="G39" s="50"/>
      <c r="H39" s="31"/>
      <c r="I39" s="33"/>
      <c r="J39" s="34"/>
      <c r="K39" s="36"/>
      <c r="L39" s="34"/>
      <c r="M39" s="62"/>
      <c r="N39" s="50"/>
      <c r="O39" s="50"/>
      <c r="P39" s="50"/>
      <c r="Q39" s="50"/>
      <c r="R39" s="50"/>
      <c r="S39" s="50"/>
      <c r="T39" s="50"/>
      <c r="U39" s="50"/>
      <c r="V39" s="50"/>
      <c r="W39" s="32"/>
      <c r="X39" s="15"/>
      <c r="AE39" s="16"/>
    </row>
    <row r="40" ht="14.25">
      <c r="A40" s="20"/>
      <c r="B40" s="63"/>
      <c r="C40" s="63"/>
      <c r="D40" s="64"/>
      <c r="E40" s="65"/>
      <c r="F40" s="66"/>
      <c r="G40" s="64"/>
      <c r="H40" s="66"/>
      <c r="I40" s="60"/>
      <c r="J40" s="46"/>
      <c r="K40" s="60"/>
      <c r="L40" s="46"/>
      <c r="M40" s="62"/>
      <c r="N40" s="50"/>
      <c r="O40" s="50"/>
      <c r="P40" s="50"/>
      <c r="Q40" s="50"/>
      <c r="R40" s="50"/>
      <c r="S40" s="50"/>
      <c r="T40" s="50"/>
      <c r="U40" s="50"/>
      <c r="V40" s="50"/>
      <c r="W40" s="32"/>
      <c r="X40" s="15"/>
      <c r="AE40" s="16"/>
    </row>
    <row r="41" ht="14.25">
      <c r="A41" s="20">
        <v>18</v>
      </c>
      <c r="B41" s="61"/>
      <c r="C41" s="61"/>
      <c r="D41" s="50"/>
      <c r="E41" s="50"/>
      <c r="F41" s="32"/>
      <c r="G41" s="50"/>
      <c r="H41" s="31"/>
      <c r="I41" s="33"/>
      <c r="J41" s="34"/>
      <c r="K41" s="36"/>
      <c r="L41" s="34"/>
      <c r="M41" s="62"/>
      <c r="N41" s="50"/>
      <c r="O41" s="50"/>
      <c r="P41" s="50"/>
      <c r="Q41" s="50"/>
      <c r="R41" s="50"/>
      <c r="S41" s="50"/>
      <c r="T41" s="50"/>
      <c r="U41" s="50"/>
      <c r="V41" s="50"/>
      <c r="W41" s="32"/>
      <c r="X41" s="15"/>
      <c r="AE41" s="16"/>
    </row>
    <row r="42" ht="14.25">
      <c r="A42" s="20"/>
      <c r="B42" s="63"/>
      <c r="C42" s="63"/>
      <c r="D42" s="64"/>
      <c r="E42" s="65"/>
      <c r="F42" s="66"/>
      <c r="G42" s="64"/>
      <c r="H42" s="66"/>
      <c r="I42" s="60"/>
      <c r="J42" s="46"/>
      <c r="K42" s="60"/>
      <c r="L42" s="46"/>
      <c r="M42" s="62"/>
      <c r="N42" s="50"/>
      <c r="O42" s="50"/>
      <c r="P42" s="50"/>
      <c r="Q42" s="50"/>
      <c r="R42" s="50"/>
      <c r="S42" s="50"/>
      <c r="T42" s="50"/>
      <c r="U42" s="50"/>
      <c r="V42" s="50"/>
      <c r="W42" s="32"/>
      <c r="X42" s="15"/>
      <c r="AE42" s="16"/>
    </row>
    <row r="43" ht="14.25">
      <c r="A43" s="20">
        <v>19</v>
      </c>
      <c r="B43" s="61"/>
      <c r="C43" s="61"/>
      <c r="D43" s="50"/>
      <c r="E43" s="50"/>
      <c r="F43" s="32"/>
      <c r="G43" s="50"/>
      <c r="H43" s="31"/>
      <c r="I43" s="36"/>
      <c r="J43" s="34"/>
      <c r="K43" s="67"/>
      <c r="L43" s="34"/>
      <c r="M43" s="62"/>
      <c r="N43" s="50"/>
      <c r="O43" s="50"/>
      <c r="P43" s="50"/>
      <c r="Q43" s="50"/>
      <c r="R43" s="50"/>
      <c r="S43" s="50"/>
      <c r="T43" s="50"/>
      <c r="U43" s="50"/>
      <c r="V43" s="50"/>
      <c r="W43" s="32"/>
      <c r="X43" s="15"/>
      <c r="AE43" s="16"/>
    </row>
    <row r="44" ht="14.25">
      <c r="A44" s="20"/>
      <c r="B44" s="63"/>
      <c r="C44" s="63"/>
      <c r="D44" s="64"/>
      <c r="E44" s="65"/>
      <c r="F44" s="66"/>
      <c r="G44" s="64"/>
      <c r="H44" s="66"/>
      <c r="I44" s="60"/>
      <c r="J44" s="46"/>
      <c r="K44" s="60"/>
      <c r="L44" s="46"/>
      <c r="M44" s="62"/>
      <c r="N44" s="50"/>
      <c r="O44" s="50"/>
      <c r="P44" s="50"/>
      <c r="Q44" s="50"/>
      <c r="R44" s="50"/>
      <c r="S44" s="50"/>
      <c r="T44" s="50"/>
      <c r="U44" s="50"/>
      <c r="V44" s="50"/>
      <c r="W44" s="32"/>
      <c r="X44" s="15"/>
      <c r="AE44" s="16"/>
    </row>
    <row r="45" ht="14.25">
      <c r="A45" s="20">
        <v>20</v>
      </c>
      <c r="B45" s="61"/>
      <c r="C45" s="61"/>
      <c r="D45" s="50"/>
      <c r="E45" s="50"/>
      <c r="F45" s="32"/>
      <c r="G45" s="50"/>
      <c r="H45" s="31"/>
      <c r="I45" s="33"/>
      <c r="J45" s="34"/>
      <c r="K45" s="36"/>
      <c r="L45" s="34"/>
      <c r="M45" s="62"/>
      <c r="N45" s="50"/>
      <c r="O45" s="50"/>
      <c r="P45" s="50"/>
      <c r="Q45" s="50"/>
      <c r="R45" s="50"/>
      <c r="S45" s="50"/>
      <c r="T45" s="50"/>
      <c r="U45" s="50"/>
      <c r="V45" s="50"/>
      <c r="W45" s="32"/>
      <c r="X45" s="15"/>
      <c r="AE45" s="16"/>
    </row>
    <row r="46" ht="14.25">
      <c r="A46" s="20"/>
      <c r="B46" s="63"/>
      <c r="C46" s="63"/>
      <c r="D46" s="64"/>
      <c r="E46" s="65"/>
      <c r="F46" s="66"/>
      <c r="G46" s="64"/>
      <c r="H46" s="66"/>
      <c r="I46" s="60"/>
      <c r="J46" s="46"/>
      <c r="K46" s="60"/>
      <c r="L46" s="46"/>
      <c r="M46" s="62"/>
      <c r="N46" s="50"/>
      <c r="O46" s="50"/>
      <c r="P46" s="50"/>
      <c r="Q46" s="50"/>
      <c r="R46" s="50"/>
      <c r="S46" s="50"/>
      <c r="T46" s="50"/>
      <c r="U46" s="50"/>
      <c r="V46" s="50"/>
      <c r="W46" s="32"/>
      <c r="X46" s="15"/>
      <c r="AE46" s="16"/>
    </row>
    <row r="47" ht="14.25">
      <c r="A47" s="20">
        <v>21</v>
      </c>
      <c r="B47" s="61"/>
      <c r="C47" s="61"/>
      <c r="D47" s="50"/>
      <c r="E47" s="50"/>
      <c r="F47" s="32"/>
      <c r="G47" s="50"/>
      <c r="H47" s="31"/>
      <c r="I47" s="36"/>
      <c r="J47" s="34"/>
      <c r="K47" s="36"/>
      <c r="L47" s="34"/>
      <c r="M47" s="62"/>
      <c r="N47" s="50"/>
      <c r="O47" s="50"/>
      <c r="P47" s="50"/>
      <c r="Q47" s="50"/>
      <c r="R47" s="50"/>
      <c r="S47" s="50"/>
      <c r="T47" s="50"/>
      <c r="U47" s="50"/>
      <c r="V47" s="50"/>
      <c r="W47" s="32"/>
      <c r="X47" s="15"/>
      <c r="AE47" s="16"/>
    </row>
    <row r="48" ht="14.25">
      <c r="A48" s="20"/>
      <c r="B48" s="63"/>
      <c r="C48" s="63"/>
      <c r="D48" s="64"/>
      <c r="E48" s="65"/>
      <c r="F48" s="66"/>
      <c r="G48" s="64"/>
      <c r="H48" s="66"/>
      <c r="I48" s="60"/>
      <c r="J48" s="46"/>
      <c r="K48" s="60"/>
      <c r="L48" s="46"/>
      <c r="M48" s="62"/>
      <c r="N48" s="50"/>
      <c r="O48" s="50"/>
      <c r="P48" s="50"/>
      <c r="Q48" s="50"/>
      <c r="R48" s="50"/>
      <c r="S48" s="50"/>
      <c r="T48" s="50"/>
      <c r="U48" s="50"/>
      <c r="V48" s="50"/>
      <c r="W48" s="32"/>
      <c r="X48" s="15"/>
      <c r="AE48" s="16"/>
    </row>
    <row r="49" ht="14.25">
      <c r="A49" s="20">
        <v>22</v>
      </c>
      <c r="B49" s="61"/>
      <c r="C49" s="61"/>
      <c r="D49" s="50"/>
      <c r="E49" s="50"/>
      <c r="F49" s="32"/>
      <c r="G49" s="50"/>
      <c r="H49" s="31"/>
      <c r="I49" s="33"/>
      <c r="J49" s="34"/>
      <c r="K49" s="36"/>
      <c r="L49" s="34"/>
      <c r="M49" s="62"/>
      <c r="N49" s="50"/>
      <c r="O49" s="50"/>
      <c r="P49" s="50"/>
      <c r="Q49" s="50"/>
      <c r="R49" s="50"/>
      <c r="S49" s="50"/>
      <c r="T49" s="50"/>
      <c r="U49" s="50"/>
      <c r="V49" s="50"/>
      <c r="W49" s="32"/>
      <c r="X49" s="15"/>
      <c r="AE49" s="16"/>
    </row>
    <row r="50" ht="14.25">
      <c r="A50" s="20"/>
      <c r="B50" s="63"/>
      <c r="C50" s="63"/>
      <c r="D50" s="64"/>
      <c r="E50" s="65"/>
      <c r="F50" s="66"/>
      <c r="G50" s="64"/>
      <c r="H50" s="66"/>
      <c r="I50" s="60"/>
      <c r="J50" s="46"/>
      <c r="K50" s="60"/>
      <c r="L50" s="46"/>
      <c r="M50" s="62"/>
      <c r="N50" s="50"/>
      <c r="O50" s="50"/>
      <c r="P50" s="50"/>
      <c r="Q50" s="50"/>
      <c r="R50" s="50"/>
      <c r="S50" s="50"/>
      <c r="T50" s="50"/>
      <c r="U50" s="50"/>
      <c r="V50" s="50"/>
      <c r="W50" s="32"/>
      <c r="X50" s="15"/>
      <c r="AE50" s="16"/>
    </row>
    <row r="51" ht="14.25">
      <c r="A51" s="20">
        <v>23</v>
      </c>
      <c r="B51" s="61"/>
      <c r="C51" s="61"/>
      <c r="D51" s="50"/>
      <c r="E51" s="50"/>
      <c r="F51" s="32"/>
      <c r="G51" s="50"/>
      <c r="H51" s="31"/>
      <c r="I51" s="33"/>
      <c r="J51" s="34"/>
      <c r="K51" s="36"/>
      <c r="L51" s="34"/>
      <c r="M51" s="62"/>
      <c r="N51" s="50"/>
      <c r="O51" s="50"/>
      <c r="P51" s="50"/>
      <c r="Q51" s="50"/>
      <c r="R51" s="50"/>
      <c r="S51" s="50"/>
      <c r="T51" s="50"/>
      <c r="U51" s="50"/>
      <c r="V51" s="50"/>
      <c r="W51" s="32"/>
      <c r="X51" s="15"/>
      <c r="AE51" s="16"/>
    </row>
    <row r="52" ht="14.25">
      <c r="A52" s="20"/>
      <c r="B52" s="63"/>
      <c r="C52" s="63"/>
      <c r="D52" s="64"/>
      <c r="E52" s="65"/>
      <c r="F52" s="66"/>
      <c r="G52" s="64"/>
      <c r="H52" s="66"/>
      <c r="I52" s="60"/>
      <c r="J52" s="46"/>
      <c r="K52" s="60"/>
      <c r="L52" s="46"/>
      <c r="M52" s="62"/>
      <c r="N52" s="50"/>
      <c r="O52" s="50"/>
      <c r="P52" s="50"/>
      <c r="Q52" s="50"/>
      <c r="R52" s="50"/>
      <c r="S52" s="50"/>
      <c r="T52" s="50"/>
      <c r="U52" s="50"/>
      <c r="V52" s="50"/>
      <c r="W52" s="32"/>
      <c r="X52" s="15"/>
      <c r="AE52" s="16"/>
    </row>
    <row r="53" ht="14.25">
      <c r="A53" s="20">
        <v>24</v>
      </c>
      <c r="B53" s="61"/>
      <c r="C53" s="61"/>
      <c r="D53" s="50"/>
      <c r="E53" s="50"/>
      <c r="F53" s="32"/>
      <c r="G53" s="50"/>
      <c r="H53" s="31"/>
      <c r="I53" s="33"/>
      <c r="J53" s="34"/>
      <c r="K53" s="36"/>
      <c r="L53" s="34"/>
      <c r="M53" s="62"/>
      <c r="N53" s="50"/>
      <c r="O53" s="50"/>
      <c r="P53" s="50"/>
      <c r="Q53" s="50"/>
      <c r="R53" s="50"/>
      <c r="S53" s="50"/>
      <c r="T53" s="50"/>
      <c r="U53" s="50"/>
      <c r="V53" s="50"/>
      <c r="W53" s="32"/>
      <c r="X53" s="15"/>
      <c r="AE53" s="16"/>
    </row>
    <row r="54" ht="14.25">
      <c r="A54" s="20"/>
      <c r="B54" s="63"/>
      <c r="C54" s="63"/>
      <c r="D54" s="64"/>
      <c r="E54" s="65"/>
      <c r="F54" s="66"/>
      <c r="G54" s="64"/>
      <c r="H54" s="66"/>
      <c r="I54" s="60"/>
      <c r="J54" s="46"/>
      <c r="K54" s="60"/>
      <c r="L54" s="46"/>
      <c r="M54" s="62"/>
      <c r="N54" s="50"/>
      <c r="O54" s="50"/>
      <c r="P54" s="50"/>
      <c r="Q54" s="50"/>
      <c r="R54" s="50"/>
      <c r="S54" s="50"/>
      <c r="T54" s="50"/>
      <c r="U54" s="50"/>
      <c r="V54" s="50"/>
      <c r="W54" s="32"/>
      <c r="X54" s="15"/>
      <c r="AE54" s="16"/>
    </row>
    <row r="55" ht="14.25">
      <c r="A55" s="20">
        <v>25</v>
      </c>
      <c r="B55" s="61"/>
      <c r="C55" s="61"/>
      <c r="D55" s="50"/>
      <c r="E55" s="50"/>
      <c r="F55" s="32"/>
      <c r="G55" s="50"/>
      <c r="H55" s="31"/>
      <c r="I55" s="33"/>
      <c r="J55" s="34"/>
      <c r="K55" s="36"/>
      <c r="L55" s="34"/>
      <c r="M55" s="62"/>
      <c r="N55" s="50"/>
      <c r="O55" s="50"/>
      <c r="P55" s="50"/>
      <c r="Q55" s="50"/>
      <c r="R55" s="50"/>
      <c r="S55" s="50"/>
      <c r="T55" s="50"/>
      <c r="U55" s="50"/>
      <c r="V55" s="50"/>
      <c r="W55" s="32"/>
      <c r="X55" s="15"/>
      <c r="AE55" s="16"/>
    </row>
    <row r="56" ht="14.25">
      <c r="A56" s="20"/>
      <c r="B56" s="63"/>
      <c r="C56" s="63"/>
      <c r="D56" s="64"/>
      <c r="E56" s="65"/>
      <c r="F56" s="66"/>
      <c r="G56" s="64"/>
      <c r="H56" s="66"/>
      <c r="I56" s="60"/>
      <c r="J56" s="46"/>
      <c r="K56" s="60"/>
      <c r="L56" s="46"/>
      <c r="M56" s="62"/>
      <c r="N56" s="50"/>
      <c r="O56" s="50"/>
      <c r="P56" s="50"/>
      <c r="Q56" s="50"/>
      <c r="R56" s="50"/>
      <c r="S56" s="50"/>
      <c r="T56" s="50"/>
      <c r="U56" s="50"/>
      <c r="V56" s="50"/>
      <c r="W56" s="32"/>
      <c r="X56" s="15"/>
      <c r="AE56" s="16"/>
    </row>
    <row r="57" ht="14.25">
      <c r="A57" s="20">
        <v>26</v>
      </c>
      <c r="B57" s="61"/>
      <c r="C57" s="61"/>
      <c r="D57" s="50"/>
      <c r="E57" s="50"/>
      <c r="F57" s="32"/>
      <c r="G57" s="50"/>
      <c r="H57" s="31"/>
      <c r="I57" s="33"/>
      <c r="J57" s="34"/>
      <c r="K57" s="36"/>
      <c r="L57" s="34"/>
      <c r="M57" s="62"/>
      <c r="N57" s="50"/>
      <c r="O57" s="50"/>
      <c r="P57" s="50"/>
      <c r="Q57" s="50"/>
      <c r="R57" s="50"/>
      <c r="S57" s="50"/>
      <c r="T57" s="50"/>
      <c r="U57" s="50"/>
      <c r="V57" s="50"/>
      <c r="W57" s="32"/>
      <c r="X57" s="15"/>
      <c r="AE57" s="16"/>
    </row>
    <row r="58" ht="14.25">
      <c r="A58" s="20"/>
      <c r="B58" s="63"/>
      <c r="C58" s="63"/>
      <c r="D58" s="64"/>
      <c r="E58" s="65"/>
      <c r="F58" s="66"/>
      <c r="G58" s="64"/>
      <c r="H58" s="66"/>
      <c r="I58" s="60"/>
      <c r="J58" s="46"/>
      <c r="K58" s="60"/>
      <c r="L58" s="46"/>
      <c r="M58" s="62"/>
      <c r="N58" s="50"/>
      <c r="O58" s="50"/>
      <c r="P58" s="50"/>
      <c r="Q58" s="50"/>
      <c r="R58" s="50"/>
      <c r="S58" s="50"/>
      <c r="T58" s="50"/>
      <c r="U58" s="50"/>
      <c r="V58" s="50"/>
      <c r="W58" s="32"/>
      <c r="X58" s="15"/>
      <c r="AE58" s="16"/>
    </row>
    <row r="59" ht="14.25">
      <c r="A59" s="20">
        <v>27</v>
      </c>
      <c r="B59" s="61"/>
      <c r="C59" s="61"/>
      <c r="D59" s="50"/>
      <c r="E59" s="50"/>
      <c r="F59" s="32"/>
      <c r="G59" s="50"/>
      <c r="H59" s="31"/>
      <c r="I59" s="33"/>
      <c r="J59" s="34"/>
      <c r="K59" s="36"/>
      <c r="L59" s="34"/>
      <c r="M59" s="62"/>
      <c r="N59" s="50"/>
      <c r="O59" s="50"/>
      <c r="P59" s="50"/>
      <c r="Q59" s="50"/>
      <c r="R59" s="50"/>
      <c r="S59" s="50"/>
      <c r="T59" s="50"/>
      <c r="U59" s="50"/>
      <c r="V59" s="50"/>
      <c r="W59" s="32"/>
      <c r="X59" s="15"/>
      <c r="AE59" s="16"/>
    </row>
    <row r="60" ht="14.25">
      <c r="A60" s="20"/>
      <c r="B60" s="63"/>
      <c r="C60" s="63"/>
      <c r="D60" s="64"/>
      <c r="E60" s="65"/>
      <c r="F60" s="66"/>
      <c r="G60" s="64"/>
      <c r="H60" s="66"/>
      <c r="I60" s="60"/>
      <c r="J60" s="46"/>
      <c r="K60" s="60"/>
      <c r="L60" s="46"/>
      <c r="M60" s="62"/>
      <c r="N60" s="50"/>
      <c r="O60" s="50"/>
      <c r="P60" s="50"/>
      <c r="Q60" s="50"/>
      <c r="R60" s="50"/>
      <c r="S60" s="50"/>
      <c r="T60" s="50"/>
      <c r="U60" s="50"/>
      <c r="V60" s="50"/>
      <c r="W60" s="32"/>
      <c r="X60" s="15"/>
      <c r="AE60" s="16"/>
    </row>
    <row r="61" ht="14.25">
      <c r="A61" s="20">
        <v>28</v>
      </c>
      <c r="B61" s="61"/>
      <c r="C61" s="61"/>
      <c r="D61" s="50"/>
      <c r="E61" s="50"/>
      <c r="F61" s="32"/>
      <c r="G61" s="50"/>
      <c r="H61" s="31"/>
      <c r="I61" s="33"/>
      <c r="J61" s="34"/>
      <c r="K61" s="36"/>
      <c r="L61" s="34"/>
      <c r="M61" s="62"/>
      <c r="N61" s="50"/>
      <c r="O61" s="50"/>
      <c r="P61" s="50"/>
      <c r="Q61" s="50"/>
      <c r="R61" s="50"/>
      <c r="S61" s="50"/>
      <c r="T61" s="50"/>
      <c r="U61" s="50"/>
      <c r="V61" s="50"/>
      <c r="W61" s="32"/>
      <c r="X61" s="15"/>
      <c r="AE61" s="16"/>
    </row>
    <row r="62" ht="14.25">
      <c r="A62" s="20"/>
      <c r="B62" s="63"/>
      <c r="C62" s="63"/>
      <c r="D62" s="64"/>
      <c r="E62" s="65"/>
      <c r="F62" s="66"/>
      <c r="G62" s="64"/>
      <c r="H62" s="66"/>
      <c r="I62" s="60"/>
      <c r="J62" s="46"/>
      <c r="K62" s="60"/>
      <c r="L62" s="46"/>
      <c r="M62" s="62"/>
      <c r="N62" s="50"/>
      <c r="O62" s="50"/>
      <c r="P62" s="50"/>
      <c r="Q62" s="50"/>
      <c r="R62" s="50"/>
      <c r="S62" s="50"/>
      <c r="T62" s="50"/>
      <c r="U62" s="50"/>
      <c r="V62" s="50"/>
      <c r="W62" s="32"/>
      <c r="X62" s="15"/>
      <c r="AE62" s="16"/>
    </row>
    <row r="63" ht="14.25">
      <c r="A63" s="20">
        <v>29</v>
      </c>
      <c r="B63" s="61"/>
      <c r="C63" s="61"/>
      <c r="D63" s="50"/>
      <c r="E63" s="50"/>
      <c r="F63" s="32"/>
      <c r="G63" s="50"/>
      <c r="H63" s="31"/>
      <c r="I63" s="33"/>
      <c r="J63" s="34"/>
      <c r="K63" s="36"/>
      <c r="L63" s="34"/>
      <c r="M63" s="62"/>
      <c r="N63" s="50"/>
      <c r="O63" s="50"/>
      <c r="P63" s="50"/>
      <c r="Q63" s="50"/>
      <c r="R63" s="50"/>
      <c r="S63" s="50"/>
      <c r="T63" s="50"/>
      <c r="U63" s="50"/>
      <c r="V63" s="50"/>
      <c r="W63" s="32"/>
      <c r="X63" s="15"/>
      <c r="AE63" s="16"/>
    </row>
    <row r="64" ht="14.25">
      <c r="A64" s="20"/>
      <c r="B64" s="63"/>
      <c r="C64" s="63"/>
      <c r="D64" s="64"/>
      <c r="E64" s="65"/>
      <c r="F64" s="66"/>
      <c r="G64" s="64"/>
      <c r="H64" s="66"/>
      <c r="I64" s="60"/>
      <c r="J64" s="46"/>
      <c r="K64" s="60"/>
      <c r="L64" s="46"/>
      <c r="M64" s="62"/>
      <c r="N64" s="50"/>
      <c r="O64" s="50"/>
      <c r="P64" s="50"/>
      <c r="Q64" s="50"/>
      <c r="R64" s="50"/>
      <c r="S64" s="50"/>
      <c r="T64" s="50"/>
      <c r="U64" s="50"/>
      <c r="V64" s="50"/>
      <c r="W64" s="32"/>
      <c r="X64" s="15"/>
      <c r="AE64" s="16"/>
    </row>
    <row r="65" ht="14.25">
      <c r="A65" s="20">
        <v>30</v>
      </c>
      <c r="B65" s="61"/>
      <c r="C65" s="61"/>
      <c r="D65" s="50"/>
      <c r="E65" s="50"/>
      <c r="F65" s="32"/>
      <c r="G65" s="50"/>
      <c r="H65" s="31"/>
      <c r="I65" s="33"/>
      <c r="J65" s="34"/>
      <c r="K65" s="36"/>
      <c r="L65" s="34"/>
      <c r="M65" s="62"/>
      <c r="N65" s="50"/>
      <c r="O65" s="50"/>
      <c r="P65" s="50"/>
      <c r="Q65" s="50"/>
      <c r="R65" s="50"/>
      <c r="S65" s="50"/>
      <c r="T65" s="50"/>
      <c r="U65" s="50"/>
      <c r="V65" s="50"/>
      <c r="W65" s="32"/>
      <c r="X65" s="15"/>
      <c r="AE65" s="16"/>
    </row>
    <row r="66" ht="14.25">
      <c r="A66" s="20"/>
      <c r="B66" s="63"/>
      <c r="C66" s="63"/>
      <c r="D66" s="64"/>
      <c r="E66" s="65"/>
      <c r="F66" s="66"/>
      <c r="G66" s="64"/>
      <c r="H66" s="66"/>
      <c r="I66" s="60"/>
      <c r="J66" s="46"/>
      <c r="K66" s="60"/>
      <c r="L66" s="46"/>
      <c r="M66" s="62"/>
      <c r="N66" s="50"/>
      <c r="O66" s="50"/>
      <c r="P66" s="50"/>
      <c r="Q66" s="50"/>
      <c r="R66" s="50"/>
      <c r="S66" s="50"/>
      <c r="T66" s="50"/>
      <c r="U66" s="50"/>
      <c r="V66" s="50"/>
      <c r="W66" s="32"/>
      <c r="X66" s="15"/>
      <c r="AE66" s="16"/>
    </row>
    <row r="67" ht="14.25">
      <c r="A67" s="20">
        <v>31</v>
      </c>
      <c r="B67" s="61"/>
      <c r="C67" s="61"/>
      <c r="D67" s="50"/>
      <c r="E67" s="50"/>
      <c r="F67" s="32"/>
      <c r="G67" s="50"/>
      <c r="H67" s="31"/>
      <c r="I67" s="36"/>
      <c r="J67" s="34"/>
      <c r="K67" s="67"/>
      <c r="L67" s="34"/>
      <c r="M67" s="62"/>
      <c r="N67" s="50"/>
      <c r="O67" s="50"/>
      <c r="P67" s="50"/>
      <c r="Q67" s="50"/>
      <c r="R67" s="50"/>
      <c r="S67" s="50"/>
      <c r="T67" s="50"/>
      <c r="U67" s="50"/>
      <c r="V67" s="50"/>
      <c r="W67" s="32"/>
      <c r="X67" s="15"/>
      <c r="AE67" s="16"/>
    </row>
    <row r="68" ht="14.25">
      <c r="A68" s="20"/>
      <c r="B68" s="63"/>
      <c r="C68" s="63"/>
      <c r="D68" s="64"/>
      <c r="E68" s="65"/>
      <c r="F68" s="66"/>
      <c r="G68" s="64"/>
      <c r="H68" s="66"/>
      <c r="I68" s="60"/>
      <c r="J68" s="46"/>
      <c r="K68" s="60"/>
      <c r="L68" s="46"/>
      <c r="M68" s="62"/>
      <c r="N68" s="50"/>
      <c r="O68" s="50"/>
      <c r="P68" s="50"/>
      <c r="Q68" s="50"/>
      <c r="R68" s="50"/>
      <c r="S68" s="50"/>
      <c r="T68" s="50"/>
      <c r="U68" s="50"/>
      <c r="V68" s="50"/>
      <c r="W68" s="32"/>
      <c r="X68" s="15"/>
      <c r="AE68" s="16"/>
    </row>
    <row r="69" ht="14.25">
      <c r="A69" s="20">
        <v>32</v>
      </c>
      <c r="B69" s="61"/>
      <c r="C69" s="61"/>
      <c r="D69" s="50"/>
      <c r="E69" s="50"/>
      <c r="F69" s="32"/>
      <c r="G69" s="50"/>
      <c r="H69" s="31"/>
      <c r="I69" s="33"/>
      <c r="J69" s="34"/>
      <c r="K69" s="36"/>
      <c r="L69" s="34"/>
      <c r="M69" s="62"/>
      <c r="N69" s="50"/>
      <c r="O69" s="50"/>
      <c r="P69" s="50"/>
      <c r="Q69" s="50"/>
      <c r="R69" s="50"/>
      <c r="S69" s="50"/>
      <c r="T69" s="50"/>
      <c r="U69" s="50"/>
      <c r="V69" s="50"/>
      <c r="W69" s="32"/>
      <c r="X69" s="15"/>
      <c r="AE69" s="16"/>
    </row>
    <row r="70" ht="14.25">
      <c r="A70" s="20"/>
      <c r="B70" s="63"/>
      <c r="C70" s="63"/>
      <c r="D70" s="64"/>
      <c r="E70" s="65"/>
      <c r="F70" s="66"/>
      <c r="G70" s="64"/>
      <c r="H70" s="66"/>
      <c r="I70" s="60"/>
      <c r="J70" s="46"/>
      <c r="K70" s="60"/>
      <c r="L70" s="46"/>
      <c r="M70" s="62"/>
      <c r="N70" s="50"/>
      <c r="O70" s="50"/>
      <c r="P70" s="50"/>
      <c r="Q70" s="50"/>
      <c r="R70" s="50"/>
      <c r="S70" s="50"/>
      <c r="T70" s="50"/>
      <c r="U70" s="50"/>
      <c r="V70" s="50"/>
      <c r="W70" s="32"/>
      <c r="X70" s="15"/>
      <c r="AE70" s="16"/>
    </row>
    <row r="71" ht="14.25">
      <c r="A71" s="20">
        <v>33</v>
      </c>
      <c r="B71" s="61"/>
      <c r="C71" s="61"/>
      <c r="D71" s="50"/>
      <c r="E71" s="50"/>
      <c r="F71" s="32"/>
      <c r="G71" s="50"/>
      <c r="H71" s="31"/>
      <c r="I71" s="36"/>
      <c r="J71" s="34"/>
      <c r="K71" s="36"/>
      <c r="L71" s="34"/>
      <c r="M71" s="62"/>
      <c r="N71" s="50"/>
      <c r="O71" s="50"/>
      <c r="P71" s="50"/>
      <c r="Q71" s="50"/>
      <c r="R71" s="50"/>
      <c r="S71" s="50"/>
      <c r="T71" s="50"/>
      <c r="U71" s="50"/>
      <c r="V71" s="50"/>
      <c r="W71" s="32"/>
      <c r="X71" s="15"/>
      <c r="AE71" s="16"/>
    </row>
    <row r="72" ht="14.25">
      <c r="A72" s="20"/>
      <c r="B72" s="63"/>
      <c r="C72" s="63"/>
      <c r="D72" s="64"/>
      <c r="E72" s="65"/>
      <c r="F72" s="66"/>
      <c r="G72" s="64"/>
      <c r="H72" s="66"/>
      <c r="I72" s="60"/>
      <c r="J72" s="46"/>
      <c r="K72" s="60"/>
      <c r="L72" s="46"/>
      <c r="M72" s="62"/>
      <c r="N72" s="50"/>
      <c r="O72" s="50"/>
      <c r="P72" s="50"/>
      <c r="Q72" s="50"/>
      <c r="R72" s="50"/>
      <c r="S72" s="50"/>
      <c r="T72" s="50"/>
      <c r="U72" s="50"/>
      <c r="V72" s="50"/>
      <c r="W72" s="32"/>
      <c r="X72" s="15"/>
      <c r="AE72" s="16"/>
    </row>
    <row r="73" ht="14.25">
      <c r="A73" s="20">
        <v>34</v>
      </c>
      <c r="B73" s="61"/>
      <c r="C73" s="61"/>
      <c r="D73" s="50"/>
      <c r="E73" s="50"/>
      <c r="F73" s="32"/>
      <c r="G73" s="50"/>
      <c r="H73" s="31"/>
      <c r="I73" s="33"/>
      <c r="J73" s="34"/>
      <c r="K73" s="36"/>
      <c r="L73" s="34"/>
      <c r="M73" s="62"/>
      <c r="N73" s="50"/>
      <c r="O73" s="50"/>
      <c r="P73" s="50"/>
      <c r="Q73" s="50"/>
      <c r="R73" s="50"/>
      <c r="S73" s="50"/>
      <c r="T73" s="50"/>
      <c r="U73" s="50"/>
      <c r="V73" s="50"/>
      <c r="W73" s="32"/>
      <c r="X73" s="15"/>
      <c r="AE73" s="16"/>
    </row>
    <row r="74" ht="14.25">
      <c r="A74" s="20"/>
      <c r="B74" s="63"/>
      <c r="C74" s="63"/>
      <c r="D74" s="64"/>
      <c r="E74" s="65"/>
      <c r="F74" s="66"/>
      <c r="G74" s="64"/>
      <c r="H74" s="66"/>
      <c r="I74" s="60"/>
      <c r="J74" s="46"/>
      <c r="K74" s="60"/>
      <c r="L74" s="46"/>
      <c r="M74" s="62"/>
      <c r="N74" s="50"/>
      <c r="O74" s="50"/>
      <c r="P74" s="50"/>
      <c r="Q74" s="50"/>
      <c r="R74" s="50"/>
      <c r="S74" s="50"/>
      <c r="T74" s="50"/>
      <c r="U74" s="50"/>
      <c r="V74" s="50"/>
      <c r="W74" s="32"/>
      <c r="X74" s="15"/>
      <c r="AE74" s="16"/>
    </row>
    <row r="75" ht="14.25">
      <c r="A75" s="20">
        <v>35</v>
      </c>
      <c r="B75" s="61"/>
      <c r="C75" s="61"/>
      <c r="D75" s="50"/>
      <c r="E75" s="50"/>
      <c r="F75" s="32"/>
      <c r="G75" s="50"/>
      <c r="H75" s="31"/>
      <c r="I75" s="33"/>
      <c r="J75" s="34"/>
      <c r="K75" s="36"/>
      <c r="L75" s="34"/>
      <c r="M75" s="62"/>
      <c r="N75" s="50"/>
      <c r="O75" s="50"/>
      <c r="P75" s="50"/>
      <c r="Q75" s="50"/>
      <c r="R75" s="50"/>
      <c r="S75" s="50"/>
      <c r="T75" s="50"/>
      <c r="U75" s="50"/>
      <c r="V75" s="50"/>
      <c r="W75" s="32"/>
      <c r="X75" s="15"/>
      <c r="AE75" s="16"/>
    </row>
    <row r="76" ht="14.25">
      <c r="A76" s="20"/>
      <c r="B76" s="63"/>
      <c r="C76" s="63"/>
      <c r="D76" s="64"/>
      <c r="E76" s="65"/>
      <c r="F76" s="66"/>
      <c r="G76" s="64"/>
      <c r="H76" s="66"/>
      <c r="I76" s="60"/>
      <c r="J76" s="46"/>
      <c r="K76" s="60"/>
      <c r="L76" s="46"/>
      <c r="M76" s="62"/>
      <c r="N76" s="50"/>
      <c r="O76" s="50"/>
      <c r="P76" s="50"/>
      <c r="Q76" s="50"/>
      <c r="R76" s="50"/>
      <c r="S76" s="50"/>
      <c r="T76" s="50"/>
      <c r="U76" s="50"/>
      <c r="V76" s="50"/>
      <c r="W76" s="32"/>
      <c r="X76" s="15"/>
      <c r="AE76" s="16"/>
    </row>
    <row r="77" ht="14.25">
      <c r="A77" s="20">
        <v>36</v>
      </c>
      <c r="B77" s="61"/>
      <c r="C77" s="61"/>
      <c r="D77" s="50"/>
      <c r="E77" s="50"/>
      <c r="F77" s="32"/>
      <c r="G77" s="50"/>
      <c r="H77" s="31"/>
      <c r="I77" s="33"/>
      <c r="J77" s="34"/>
      <c r="K77" s="36"/>
      <c r="L77" s="34"/>
      <c r="M77" s="62"/>
      <c r="N77" s="50"/>
      <c r="O77" s="50"/>
      <c r="P77" s="50"/>
      <c r="Q77" s="50"/>
      <c r="R77" s="50"/>
      <c r="S77" s="50"/>
      <c r="T77" s="50"/>
      <c r="U77" s="50"/>
      <c r="V77" s="50"/>
      <c r="W77" s="32"/>
      <c r="X77" s="15"/>
      <c r="AE77" s="16"/>
    </row>
    <row r="78" ht="14.25">
      <c r="A78" s="20"/>
      <c r="B78" s="63"/>
      <c r="C78" s="63"/>
      <c r="D78" s="64"/>
      <c r="E78" s="65"/>
      <c r="F78" s="66"/>
      <c r="G78" s="64"/>
      <c r="H78" s="66"/>
      <c r="I78" s="60"/>
      <c r="J78" s="46"/>
      <c r="K78" s="60"/>
      <c r="L78" s="46"/>
      <c r="M78" s="62"/>
      <c r="N78" s="50"/>
      <c r="O78" s="50"/>
      <c r="P78" s="50"/>
      <c r="Q78" s="50"/>
      <c r="R78" s="50"/>
      <c r="S78" s="50"/>
      <c r="T78" s="50"/>
      <c r="U78" s="50"/>
      <c r="V78" s="50"/>
      <c r="W78" s="32"/>
      <c r="X78" s="15"/>
      <c r="AE78" s="16"/>
    </row>
    <row r="79" ht="14.25">
      <c r="A79" s="20">
        <v>37</v>
      </c>
      <c r="B79" s="61"/>
      <c r="C79" s="61"/>
      <c r="D79" s="50"/>
      <c r="E79" s="50"/>
      <c r="F79" s="32"/>
      <c r="G79" s="50"/>
      <c r="H79" s="31"/>
      <c r="I79" s="33"/>
      <c r="J79" s="34"/>
      <c r="K79" s="36"/>
      <c r="L79" s="34"/>
      <c r="M79" s="62"/>
      <c r="N79" s="50"/>
      <c r="O79" s="50"/>
      <c r="P79" s="50"/>
      <c r="Q79" s="50"/>
      <c r="R79" s="50"/>
      <c r="S79" s="50"/>
      <c r="T79" s="50"/>
      <c r="U79" s="50"/>
      <c r="V79" s="50"/>
      <c r="W79" s="32"/>
      <c r="X79" s="15"/>
      <c r="AE79" s="16"/>
    </row>
    <row r="80" ht="14.25">
      <c r="A80" s="20"/>
      <c r="B80" s="63"/>
      <c r="C80" s="63"/>
      <c r="D80" s="64"/>
      <c r="E80" s="65"/>
      <c r="F80" s="66"/>
      <c r="G80" s="64"/>
      <c r="H80" s="66"/>
      <c r="I80" s="60"/>
      <c r="J80" s="46"/>
      <c r="K80" s="60"/>
      <c r="L80" s="46"/>
      <c r="M80" s="62"/>
      <c r="N80" s="50"/>
      <c r="O80" s="50"/>
      <c r="P80" s="50"/>
      <c r="Q80" s="50"/>
      <c r="R80" s="50"/>
      <c r="S80" s="50"/>
      <c r="T80" s="50"/>
      <c r="U80" s="50"/>
      <c r="V80" s="50"/>
      <c r="W80" s="32"/>
      <c r="X80" s="15"/>
      <c r="AE80" s="16"/>
    </row>
    <row r="81" ht="14.25">
      <c r="A81" s="20">
        <v>38</v>
      </c>
      <c r="B81" s="61"/>
      <c r="C81" s="61"/>
      <c r="D81" s="50"/>
      <c r="E81" s="50"/>
      <c r="F81" s="32"/>
      <c r="G81" s="50"/>
      <c r="H81" s="31"/>
      <c r="I81" s="33"/>
      <c r="J81" s="34"/>
      <c r="K81" s="36"/>
      <c r="L81" s="34"/>
      <c r="M81" s="62"/>
      <c r="N81" s="50"/>
      <c r="O81" s="50"/>
      <c r="P81" s="50"/>
      <c r="Q81" s="50"/>
      <c r="R81" s="50"/>
      <c r="S81" s="50"/>
      <c r="T81" s="50"/>
      <c r="U81" s="50"/>
      <c r="V81" s="50"/>
      <c r="W81" s="32"/>
      <c r="X81" s="15"/>
      <c r="AE81" s="16"/>
    </row>
    <row r="82" ht="14.25">
      <c r="A82" s="20"/>
      <c r="B82" s="63"/>
      <c r="C82" s="63"/>
      <c r="D82" s="64"/>
      <c r="E82" s="65"/>
      <c r="F82" s="66"/>
      <c r="G82" s="64"/>
      <c r="H82" s="66"/>
      <c r="I82" s="60"/>
      <c r="J82" s="46"/>
      <c r="K82" s="60"/>
      <c r="L82" s="46"/>
      <c r="M82" s="62"/>
      <c r="N82" s="50"/>
      <c r="O82" s="50"/>
      <c r="P82" s="50"/>
      <c r="Q82" s="50"/>
      <c r="R82" s="50"/>
      <c r="S82" s="50"/>
      <c r="T82" s="50"/>
      <c r="U82" s="50"/>
      <c r="V82" s="50"/>
      <c r="W82" s="32"/>
      <c r="X82" s="15"/>
      <c r="AE82" s="16"/>
    </row>
    <row r="83" ht="14.25">
      <c r="A83" s="20">
        <v>39</v>
      </c>
      <c r="B83" s="61"/>
      <c r="C83" s="61"/>
      <c r="D83" s="50"/>
      <c r="E83" s="50"/>
      <c r="F83" s="32"/>
      <c r="G83" s="50"/>
      <c r="H83" s="31"/>
      <c r="I83" s="33"/>
      <c r="J83" s="34"/>
      <c r="K83" s="36"/>
      <c r="L83" s="34"/>
      <c r="M83" s="62"/>
      <c r="N83" s="50"/>
      <c r="O83" s="50"/>
      <c r="P83" s="50"/>
      <c r="Q83" s="50"/>
      <c r="R83" s="50"/>
      <c r="S83" s="50"/>
      <c r="T83" s="50"/>
      <c r="U83" s="50"/>
      <c r="V83" s="50"/>
      <c r="W83" s="32"/>
      <c r="X83" s="15"/>
      <c r="AE83" s="16"/>
    </row>
    <row r="84" ht="14.25">
      <c r="A84" s="20"/>
      <c r="B84" s="63"/>
      <c r="C84" s="63"/>
      <c r="D84" s="64"/>
      <c r="E84" s="65"/>
      <c r="F84" s="66"/>
      <c r="G84" s="64"/>
      <c r="H84" s="66"/>
      <c r="I84" s="60"/>
      <c r="J84" s="46"/>
      <c r="K84" s="60"/>
      <c r="L84" s="46"/>
      <c r="M84" s="62"/>
      <c r="N84" s="50"/>
      <c r="O84" s="50"/>
      <c r="P84" s="50"/>
      <c r="Q84" s="50"/>
      <c r="R84" s="50"/>
      <c r="S84" s="50"/>
      <c r="T84" s="50"/>
      <c r="U84" s="50"/>
      <c r="V84" s="50"/>
      <c r="W84" s="32"/>
      <c r="X84" s="15"/>
      <c r="AE84" s="16"/>
    </row>
    <row r="85" ht="14.25">
      <c r="A85" s="20">
        <v>40</v>
      </c>
      <c r="B85" s="61"/>
      <c r="C85" s="61"/>
      <c r="D85" s="50"/>
      <c r="E85" s="50"/>
      <c r="F85" s="32"/>
      <c r="G85" s="50"/>
      <c r="H85" s="31"/>
      <c r="I85" s="33"/>
      <c r="J85" s="34"/>
      <c r="K85" s="36"/>
      <c r="L85" s="34"/>
      <c r="M85" s="62"/>
      <c r="N85" s="50"/>
      <c r="O85" s="50"/>
      <c r="P85" s="50"/>
      <c r="Q85" s="50"/>
      <c r="R85" s="50"/>
      <c r="S85" s="50"/>
      <c r="T85" s="50"/>
      <c r="U85" s="50"/>
      <c r="V85" s="50"/>
      <c r="W85" s="32"/>
      <c r="X85" s="15"/>
      <c r="AE85" s="16"/>
    </row>
    <row r="86" ht="14.25">
      <c r="A86" s="20"/>
      <c r="B86" s="63"/>
      <c r="C86" s="63"/>
      <c r="D86" s="64"/>
      <c r="E86" s="65"/>
      <c r="F86" s="66"/>
      <c r="G86" s="64"/>
      <c r="H86" s="66"/>
      <c r="I86" s="60"/>
      <c r="J86" s="46"/>
      <c r="K86" s="60"/>
      <c r="L86" s="46"/>
      <c r="M86" s="62"/>
      <c r="N86" s="50"/>
      <c r="O86" s="50"/>
      <c r="P86" s="50"/>
      <c r="Q86" s="50"/>
      <c r="R86" s="50"/>
      <c r="S86" s="50"/>
      <c r="T86" s="50"/>
      <c r="U86" s="50"/>
      <c r="V86" s="50"/>
      <c r="W86" s="32"/>
      <c r="X86" s="15"/>
      <c r="AE86" s="16"/>
    </row>
    <row r="87" ht="14.25">
      <c r="A87" s="20">
        <v>41</v>
      </c>
      <c r="B87" s="61"/>
      <c r="C87" s="61"/>
      <c r="D87" s="50"/>
      <c r="E87" s="50"/>
      <c r="F87" s="32"/>
      <c r="G87" s="50"/>
      <c r="H87" s="31"/>
      <c r="I87" s="33"/>
      <c r="J87" s="34"/>
      <c r="K87" s="36"/>
      <c r="L87" s="34"/>
      <c r="M87" s="62"/>
      <c r="N87" s="50"/>
      <c r="O87" s="50"/>
      <c r="P87" s="50"/>
      <c r="Q87" s="50"/>
      <c r="R87" s="50"/>
      <c r="S87" s="50"/>
      <c r="T87" s="50"/>
      <c r="U87" s="50"/>
      <c r="V87" s="50"/>
      <c r="W87" s="32"/>
      <c r="X87" s="15"/>
      <c r="AE87" s="16"/>
    </row>
    <row r="88" ht="14.25">
      <c r="A88" s="20"/>
      <c r="B88" s="63"/>
      <c r="C88" s="63"/>
      <c r="D88" s="64"/>
      <c r="E88" s="65"/>
      <c r="F88" s="66"/>
      <c r="G88" s="64"/>
      <c r="H88" s="66"/>
      <c r="I88" s="60"/>
      <c r="J88" s="46"/>
      <c r="K88" s="60"/>
      <c r="L88" s="46"/>
      <c r="M88" s="62"/>
      <c r="N88" s="50"/>
      <c r="O88" s="50"/>
      <c r="P88" s="50"/>
      <c r="Q88" s="50"/>
      <c r="R88" s="50"/>
      <c r="S88" s="50"/>
      <c r="T88" s="50"/>
      <c r="U88" s="50"/>
      <c r="V88" s="50"/>
      <c r="W88" s="32"/>
      <c r="X88" s="15"/>
      <c r="AE88" s="16"/>
    </row>
    <row r="89" ht="14.25">
      <c r="A89" s="20">
        <v>42</v>
      </c>
      <c r="B89" s="61"/>
      <c r="C89" s="61"/>
      <c r="D89" s="50"/>
      <c r="E89" s="50"/>
      <c r="F89" s="32"/>
      <c r="G89" s="50"/>
      <c r="H89" s="31"/>
      <c r="I89" s="33"/>
      <c r="J89" s="34"/>
      <c r="K89" s="36"/>
      <c r="L89" s="34"/>
      <c r="M89" s="62"/>
      <c r="N89" s="50"/>
      <c r="O89" s="50"/>
      <c r="P89" s="50"/>
      <c r="Q89" s="50"/>
      <c r="R89" s="50"/>
      <c r="S89" s="50"/>
      <c r="T89" s="50"/>
      <c r="U89" s="50"/>
      <c r="V89" s="50"/>
      <c r="W89" s="32"/>
      <c r="X89" s="15"/>
      <c r="AE89" s="16"/>
    </row>
    <row r="90" ht="14.25">
      <c r="A90" s="20"/>
      <c r="B90" s="63"/>
      <c r="C90" s="63"/>
      <c r="D90" s="64"/>
      <c r="E90" s="65"/>
      <c r="F90" s="66"/>
      <c r="G90" s="64"/>
      <c r="H90" s="66"/>
      <c r="I90" s="60"/>
      <c r="J90" s="46"/>
      <c r="K90" s="60"/>
      <c r="L90" s="46"/>
      <c r="M90" s="62"/>
      <c r="N90" s="50"/>
      <c r="O90" s="50"/>
      <c r="P90" s="50"/>
      <c r="Q90" s="50"/>
      <c r="R90" s="50"/>
      <c r="S90" s="50"/>
      <c r="T90" s="50"/>
      <c r="U90" s="50"/>
      <c r="V90" s="50"/>
      <c r="W90" s="32"/>
      <c r="X90" s="15"/>
      <c r="AE90" s="16"/>
    </row>
    <row r="91" ht="14.25">
      <c r="A91" s="20">
        <v>43</v>
      </c>
      <c r="B91" s="61"/>
      <c r="C91" s="61"/>
      <c r="D91" s="50"/>
      <c r="E91" s="50"/>
      <c r="F91" s="32"/>
      <c r="G91" s="50"/>
      <c r="H91" s="31"/>
      <c r="I91" s="36"/>
      <c r="J91" s="34"/>
      <c r="K91" s="67"/>
      <c r="L91" s="34"/>
      <c r="M91" s="62"/>
      <c r="N91" s="50"/>
      <c r="O91" s="50"/>
      <c r="P91" s="50"/>
      <c r="Q91" s="50"/>
      <c r="R91" s="50"/>
      <c r="S91" s="50"/>
      <c r="T91" s="50"/>
      <c r="U91" s="50"/>
      <c r="V91" s="50"/>
      <c r="W91" s="32"/>
      <c r="X91" s="15"/>
      <c r="AE91" s="16"/>
    </row>
    <row r="92" ht="14.25">
      <c r="A92" s="20"/>
      <c r="B92" s="63"/>
      <c r="C92" s="63"/>
      <c r="D92" s="64"/>
      <c r="E92" s="65"/>
      <c r="F92" s="66"/>
      <c r="G92" s="64"/>
      <c r="H92" s="66"/>
      <c r="I92" s="60"/>
      <c r="J92" s="46"/>
      <c r="K92" s="60"/>
      <c r="L92" s="46"/>
      <c r="M92" s="62"/>
      <c r="N92" s="50"/>
      <c r="O92" s="50"/>
      <c r="P92" s="50"/>
      <c r="Q92" s="50"/>
      <c r="R92" s="50"/>
      <c r="S92" s="50"/>
      <c r="T92" s="50"/>
      <c r="U92" s="50"/>
      <c r="V92" s="50"/>
      <c r="W92" s="32"/>
      <c r="X92" s="15"/>
      <c r="AE92" s="16"/>
    </row>
    <row r="93" ht="14.25">
      <c r="A93" s="20">
        <v>44</v>
      </c>
      <c r="B93" s="61"/>
      <c r="C93" s="61"/>
      <c r="D93" s="50"/>
      <c r="E93" s="50"/>
      <c r="F93" s="32"/>
      <c r="G93" s="50"/>
      <c r="H93" s="31"/>
      <c r="I93" s="33"/>
      <c r="J93" s="34"/>
      <c r="K93" s="36"/>
      <c r="L93" s="34"/>
      <c r="M93" s="62"/>
      <c r="N93" s="50"/>
      <c r="O93" s="50"/>
      <c r="P93" s="50"/>
      <c r="Q93" s="50"/>
      <c r="R93" s="50"/>
      <c r="S93" s="50"/>
      <c r="T93" s="50"/>
      <c r="U93" s="50"/>
      <c r="V93" s="50"/>
      <c r="W93" s="32"/>
      <c r="X93" s="15"/>
      <c r="AE93" s="16"/>
    </row>
    <row r="94" ht="14.25">
      <c r="A94" s="20"/>
      <c r="B94" s="63"/>
      <c r="C94" s="63"/>
      <c r="D94" s="64"/>
      <c r="E94" s="65"/>
      <c r="F94" s="66"/>
      <c r="G94" s="64"/>
      <c r="H94" s="66"/>
      <c r="I94" s="60"/>
      <c r="J94" s="46"/>
      <c r="K94" s="60"/>
      <c r="L94" s="46"/>
      <c r="M94" s="62"/>
      <c r="N94" s="50"/>
      <c r="O94" s="50"/>
      <c r="P94" s="50"/>
      <c r="Q94" s="50"/>
      <c r="R94" s="50"/>
      <c r="S94" s="50"/>
      <c r="T94" s="50"/>
      <c r="U94" s="50"/>
      <c r="V94" s="50"/>
      <c r="W94" s="32"/>
      <c r="X94" s="15"/>
      <c r="AE94" s="16"/>
    </row>
    <row r="95" ht="14.25">
      <c r="A95" s="20">
        <v>45</v>
      </c>
      <c r="B95" s="61"/>
      <c r="C95" s="61"/>
      <c r="D95" s="50"/>
      <c r="E95" s="50"/>
      <c r="F95" s="32"/>
      <c r="G95" s="50"/>
      <c r="H95" s="31"/>
      <c r="I95" s="36"/>
      <c r="J95" s="34"/>
      <c r="K95" s="36"/>
      <c r="L95" s="34"/>
      <c r="M95" s="62"/>
      <c r="N95" s="50"/>
      <c r="O95" s="50"/>
      <c r="P95" s="50"/>
      <c r="Q95" s="50"/>
      <c r="R95" s="50"/>
      <c r="S95" s="50"/>
      <c r="T95" s="50"/>
      <c r="U95" s="50"/>
      <c r="V95" s="50"/>
      <c r="W95" s="32"/>
      <c r="X95" s="15"/>
      <c r="AE95" s="16"/>
    </row>
    <row r="96" ht="14.25">
      <c r="A96" s="20"/>
      <c r="B96" s="63"/>
      <c r="C96" s="63"/>
      <c r="D96" s="64"/>
      <c r="E96" s="65"/>
      <c r="F96" s="66"/>
      <c r="G96" s="64"/>
      <c r="H96" s="66"/>
      <c r="I96" s="60"/>
      <c r="J96" s="46"/>
      <c r="K96" s="60"/>
      <c r="L96" s="46"/>
      <c r="M96" s="62"/>
      <c r="N96" s="50"/>
      <c r="O96" s="50"/>
      <c r="P96" s="50"/>
      <c r="Q96" s="50"/>
      <c r="R96" s="50"/>
      <c r="S96" s="50"/>
      <c r="T96" s="50"/>
      <c r="U96" s="50"/>
      <c r="V96" s="50"/>
      <c r="W96" s="32"/>
      <c r="X96" s="15"/>
      <c r="AE96" s="16"/>
    </row>
    <row r="97" ht="14.25">
      <c r="A97" s="20">
        <v>46</v>
      </c>
      <c r="B97" s="61"/>
      <c r="C97" s="61"/>
      <c r="D97" s="50"/>
      <c r="E97" s="50"/>
      <c r="F97" s="32"/>
      <c r="G97" s="50"/>
      <c r="H97" s="31"/>
      <c r="I97" s="33"/>
      <c r="J97" s="34"/>
      <c r="K97" s="36"/>
      <c r="L97" s="34"/>
      <c r="M97" s="62"/>
      <c r="N97" s="50"/>
      <c r="O97" s="50"/>
      <c r="P97" s="50"/>
      <c r="Q97" s="50"/>
      <c r="R97" s="50"/>
      <c r="S97" s="50"/>
      <c r="T97" s="50"/>
      <c r="U97" s="50"/>
      <c r="V97" s="50"/>
      <c r="W97" s="32"/>
      <c r="X97" s="15"/>
      <c r="AE97" s="16"/>
    </row>
    <row r="98" ht="14.25">
      <c r="A98" s="20"/>
      <c r="B98" s="63"/>
      <c r="C98" s="63"/>
      <c r="D98" s="64"/>
      <c r="E98" s="65"/>
      <c r="F98" s="66"/>
      <c r="G98" s="64"/>
      <c r="H98" s="66"/>
      <c r="I98" s="60"/>
      <c r="J98" s="46"/>
      <c r="K98" s="60"/>
      <c r="L98" s="46"/>
      <c r="M98" s="62"/>
      <c r="N98" s="50"/>
      <c r="O98" s="50"/>
      <c r="P98" s="50"/>
      <c r="Q98" s="50"/>
      <c r="R98" s="50"/>
      <c r="S98" s="50"/>
      <c r="T98" s="50"/>
      <c r="U98" s="50"/>
      <c r="V98" s="50"/>
      <c r="W98" s="32"/>
      <c r="X98" s="15"/>
      <c r="AE98" s="16"/>
    </row>
    <row r="99" ht="14.25">
      <c r="A99" s="20">
        <v>47</v>
      </c>
      <c r="B99" s="61"/>
      <c r="C99" s="61"/>
      <c r="D99" s="50"/>
      <c r="E99" s="50"/>
      <c r="F99" s="32"/>
      <c r="G99" s="50"/>
      <c r="H99" s="31"/>
      <c r="I99" s="33"/>
      <c r="J99" s="34"/>
      <c r="K99" s="36"/>
      <c r="L99" s="34"/>
      <c r="M99" s="62"/>
      <c r="N99" s="50"/>
      <c r="O99" s="50"/>
      <c r="P99" s="50"/>
      <c r="Q99" s="50"/>
      <c r="R99" s="50"/>
      <c r="S99" s="50"/>
      <c r="T99" s="50"/>
      <c r="U99" s="50"/>
      <c r="V99" s="50"/>
      <c r="W99" s="32"/>
      <c r="X99" s="15"/>
      <c r="AE99" s="16"/>
    </row>
    <row r="100" ht="14.25">
      <c r="A100" s="20"/>
      <c r="B100" s="63"/>
      <c r="C100" s="63"/>
      <c r="D100" s="64"/>
      <c r="E100" s="65"/>
      <c r="F100" s="66"/>
      <c r="G100" s="64"/>
      <c r="H100" s="66"/>
      <c r="I100" s="60"/>
      <c r="J100" s="46"/>
      <c r="K100" s="60"/>
      <c r="L100" s="46"/>
      <c r="M100" s="62"/>
      <c r="N100" s="50"/>
      <c r="O100" s="50"/>
      <c r="P100" s="50"/>
      <c r="Q100" s="50"/>
      <c r="R100" s="50"/>
      <c r="S100" s="50"/>
      <c r="T100" s="50"/>
      <c r="U100" s="50"/>
      <c r="V100" s="50"/>
      <c r="W100" s="32"/>
      <c r="X100" s="15"/>
      <c r="AE100" s="16"/>
    </row>
    <row r="101" ht="14.25">
      <c r="A101" s="20">
        <v>48</v>
      </c>
      <c r="B101" s="61"/>
      <c r="C101" s="61"/>
      <c r="D101" s="50"/>
      <c r="E101" s="50"/>
      <c r="F101" s="32"/>
      <c r="G101" s="50"/>
      <c r="H101" s="31"/>
      <c r="I101" s="33"/>
      <c r="J101" s="34"/>
      <c r="K101" s="36"/>
      <c r="L101" s="34"/>
      <c r="M101" s="62"/>
      <c r="N101" s="50"/>
      <c r="O101" s="50"/>
      <c r="P101" s="50"/>
      <c r="Q101" s="50"/>
      <c r="R101" s="50"/>
      <c r="S101" s="50"/>
      <c r="T101" s="50"/>
      <c r="U101" s="50"/>
      <c r="V101" s="50"/>
      <c r="W101" s="32"/>
      <c r="X101" s="15"/>
      <c r="AE101" s="16"/>
    </row>
    <row r="102" ht="14.25">
      <c r="A102" s="20"/>
      <c r="B102" s="63"/>
      <c r="C102" s="63"/>
      <c r="D102" s="64"/>
      <c r="E102" s="65"/>
      <c r="F102" s="66"/>
      <c r="G102" s="64"/>
      <c r="H102" s="66"/>
      <c r="I102" s="60"/>
      <c r="J102" s="46"/>
      <c r="K102" s="60"/>
      <c r="L102" s="46"/>
      <c r="M102" s="62"/>
      <c r="N102" s="50"/>
      <c r="O102" s="50"/>
      <c r="P102" s="50"/>
      <c r="Q102" s="50"/>
      <c r="R102" s="50"/>
      <c r="S102" s="50"/>
      <c r="T102" s="50"/>
      <c r="U102" s="50"/>
      <c r="V102" s="50"/>
      <c r="W102" s="32"/>
      <c r="X102" s="15"/>
      <c r="AE102" s="16"/>
    </row>
    <row r="103" ht="14.25">
      <c r="A103" s="20">
        <v>49</v>
      </c>
      <c r="B103" s="61"/>
      <c r="C103" s="61"/>
      <c r="D103" s="50"/>
      <c r="E103" s="50"/>
      <c r="F103" s="32"/>
      <c r="G103" s="50"/>
      <c r="H103" s="31"/>
      <c r="I103" s="33"/>
      <c r="J103" s="34"/>
      <c r="K103" s="36"/>
      <c r="L103" s="34"/>
      <c r="M103" s="62"/>
      <c r="N103" s="50"/>
      <c r="O103" s="50"/>
      <c r="P103" s="50"/>
      <c r="Q103" s="50"/>
      <c r="R103" s="50"/>
      <c r="S103" s="50"/>
      <c r="T103" s="50"/>
      <c r="U103" s="50"/>
      <c r="V103" s="50"/>
      <c r="W103" s="32"/>
      <c r="X103" s="15"/>
      <c r="AE103" s="16"/>
    </row>
    <row r="104" ht="14.25">
      <c r="A104" s="20"/>
      <c r="B104" s="63"/>
      <c r="C104" s="63"/>
      <c r="D104" s="64"/>
      <c r="E104" s="65"/>
      <c r="F104" s="66"/>
      <c r="G104" s="64"/>
      <c r="H104" s="66"/>
      <c r="I104" s="60"/>
      <c r="J104" s="46"/>
      <c r="K104" s="60"/>
      <c r="L104" s="46"/>
      <c r="M104" s="62"/>
      <c r="N104" s="50"/>
      <c r="O104" s="50"/>
      <c r="P104" s="50"/>
      <c r="Q104" s="50"/>
      <c r="R104" s="50"/>
      <c r="S104" s="50"/>
      <c r="T104" s="50"/>
      <c r="U104" s="50"/>
      <c r="V104" s="50"/>
      <c r="W104" s="32"/>
      <c r="X104" s="15"/>
      <c r="AE104" s="16"/>
    </row>
    <row r="105" ht="14.25">
      <c r="A105" s="20">
        <v>50</v>
      </c>
      <c r="B105" s="61"/>
      <c r="C105" s="61"/>
      <c r="D105" s="50"/>
      <c r="E105" s="50"/>
      <c r="F105" s="32"/>
      <c r="G105" s="50"/>
      <c r="H105" s="31"/>
      <c r="I105" s="33"/>
      <c r="J105" s="34"/>
      <c r="K105" s="36"/>
      <c r="L105" s="34"/>
      <c r="M105" s="62"/>
      <c r="N105" s="50"/>
      <c r="O105" s="50"/>
      <c r="P105" s="50"/>
      <c r="Q105" s="50"/>
      <c r="R105" s="50"/>
      <c r="S105" s="50"/>
      <c r="T105" s="50"/>
      <c r="U105" s="50"/>
      <c r="V105" s="50"/>
      <c r="W105" s="32"/>
      <c r="X105" s="15"/>
      <c r="AE105" s="16"/>
    </row>
    <row r="106" ht="14.25">
      <c r="A106" s="20"/>
      <c r="B106" s="63"/>
      <c r="C106" s="63"/>
      <c r="D106" s="64"/>
      <c r="E106" s="65"/>
      <c r="F106" s="66"/>
      <c r="G106" s="64"/>
      <c r="H106" s="66"/>
      <c r="I106" s="60"/>
      <c r="J106" s="46"/>
      <c r="K106" s="60"/>
      <c r="L106" s="46"/>
      <c r="M106" s="62"/>
      <c r="N106" s="50"/>
      <c r="O106" s="50"/>
      <c r="P106" s="50"/>
      <c r="Q106" s="50"/>
      <c r="R106" s="50"/>
      <c r="S106" s="50"/>
      <c r="T106" s="50"/>
      <c r="U106" s="50"/>
      <c r="V106" s="50"/>
      <c r="W106" s="32"/>
      <c r="X106" s="15"/>
      <c r="AE106" s="16"/>
    </row>
    <row r="107" ht="14.25">
      <c r="A107" s="20">
        <v>51</v>
      </c>
      <c r="B107" s="61"/>
      <c r="C107" s="61"/>
      <c r="D107" s="50"/>
      <c r="E107" s="50"/>
      <c r="F107" s="32"/>
      <c r="G107" s="50"/>
      <c r="H107" s="31"/>
      <c r="I107" s="33"/>
      <c r="J107" s="34"/>
      <c r="K107" s="36"/>
      <c r="L107" s="34"/>
      <c r="M107" s="62"/>
      <c r="N107" s="50"/>
      <c r="O107" s="50"/>
      <c r="P107" s="50"/>
      <c r="Q107" s="50"/>
      <c r="R107" s="50"/>
      <c r="S107" s="50"/>
      <c r="T107" s="50"/>
      <c r="U107" s="50"/>
      <c r="V107" s="50"/>
      <c r="W107" s="32"/>
      <c r="X107" s="15"/>
      <c r="AE107" s="16"/>
    </row>
    <row r="108" ht="14.25">
      <c r="A108" s="20"/>
      <c r="B108" s="63"/>
      <c r="C108" s="63"/>
      <c r="D108" s="64"/>
      <c r="E108" s="65"/>
      <c r="F108" s="66"/>
      <c r="G108" s="64"/>
      <c r="H108" s="66"/>
      <c r="I108" s="60"/>
      <c r="J108" s="46"/>
      <c r="K108" s="60"/>
      <c r="L108" s="46"/>
      <c r="M108" s="62"/>
      <c r="N108" s="50"/>
      <c r="O108" s="50"/>
      <c r="P108" s="50"/>
      <c r="Q108" s="50"/>
      <c r="R108" s="50"/>
      <c r="S108" s="50"/>
      <c r="T108" s="50"/>
      <c r="U108" s="50"/>
      <c r="V108" s="50"/>
      <c r="W108" s="32"/>
      <c r="X108" s="15"/>
      <c r="AE108" s="16"/>
    </row>
    <row r="109" ht="14.25">
      <c r="A109" s="20">
        <v>52</v>
      </c>
      <c r="B109" s="61"/>
      <c r="C109" s="61"/>
      <c r="D109" s="50"/>
      <c r="E109" s="50"/>
      <c r="F109" s="32"/>
      <c r="G109" s="50"/>
      <c r="H109" s="31"/>
      <c r="I109" s="33"/>
      <c r="J109" s="34"/>
      <c r="K109" s="36"/>
      <c r="L109" s="34"/>
      <c r="M109" s="62"/>
      <c r="N109" s="50"/>
      <c r="O109" s="50"/>
      <c r="P109" s="50"/>
      <c r="Q109" s="50"/>
      <c r="R109" s="50"/>
      <c r="S109" s="50"/>
      <c r="T109" s="50"/>
      <c r="U109" s="50"/>
      <c r="V109" s="50"/>
      <c r="W109" s="32"/>
      <c r="X109" s="15"/>
      <c r="AE109" s="16"/>
    </row>
    <row r="110" ht="14.25">
      <c r="A110" s="20"/>
      <c r="B110" s="63"/>
      <c r="C110" s="63"/>
      <c r="D110" s="64"/>
      <c r="E110" s="65"/>
      <c r="F110" s="66"/>
      <c r="G110" s="64"/>
      <c r="H110" s="66"/>
      <c r="I110" s="60"/>
      <c r="J110" s="46"/>
      <c r="K110" s="60"/>
      <c r="L110" s="46"/>
      <c r="M110" s="62"/>
      <c r="N110" s="50"/>
      <c r="O110" s="50"/>
      <c r="P110" s="50"/>
      <c r="Q110" s="50"/>
      <c r="R110" s="50"/>
      <c r="S110" s="50"/>
      <c r="T110" s="50"/>
      <c r="U110" s="50"/>
      <c r="V110" s="50"/>
      <c r="W110" s="32"/>
      <c r="X110" s="15"/>
      <c r="AE110" s="16"/>
    </row>
    <row r="111" ht="14.25">
      <c r="A111" s="20">
        <v>53</v>
      </c>
      <c r="B111" s="61"/>
      <c r="C111" s="61"/>
      <c r="D111" s="50"/>
      <c r="E111" s="50"/>
      <c r="F111" s="32"/>
      <c r="G111" s="50"/>
      <c r="H111" s="31"/>
      <c r="I111" s="33"/>
      <c r="J111" s="34"/>
      <c r="K111" s="36"/>
      <c r="L111" s="34"/>
      <c r="M111" s="62"/>
      <c r="N111" s="50"/>
      <c r="O111" s="50"/>
      <c r="P111" s="50"/>
      <c r="Q111" s="50"/>
      <c r="R111" s="50"/>
      <c r="S111" s="50"/>
      <c r="T111" s="50"/>
      <c r="U111" s="50"/>
      <c r="V111" s="50"/>
      <c r="W111" s="32"/>
      <c r="X111" s="15"/>
      <c r="AE111" s="16"/>
    </row>
    <row r="112" ht="14.25">
      <c r="A112" s="20"/>
      <c r="B112" s="63"/>
      <c r="C112" s="63"/>
      <c r="D112" s="64"/>
      <c r="E112" s="65"/>
      <c r="F112" s="66"/>
      <c r="G112" s="64"/>
      <c r="H112" s="66"/>
      <c r="I112" s="60"/>
      <c r="J112" s="46"/>
      <c r="K112" s="60"/>
      <c r="L112" s="46"/>
      <c r="M112" s="62"/>
      <c r="N112" s="50"/>
      <c r="O112" s="50"/>
      <c r="P112" s="50"/>
      <c r="Q112" s="50"/>
      <c r="R112" s="50"/>
      <c r="S112" s="50"/>
      <c r="T112" s="50"/>
      <c r="U112" s="50"/>
      <c r="V112" s="50"/>
      <c r="W112" s="32"/>
      <c r="X112" s="15"/>
      <c r="AE112" s="16"/>
    </row>
    <row r="113" ht="14.25">
      <c r="A113" s="20">
        <v>54</v>
      </c>
      <c r="B113" s="61"/>
      <c r="C113" s="61"/>
      <c r="D113" s="50"/>
      <c r="E113" s="50"/>
      <c r="F113" s="32"/>
      <c r="G113" s="50"/>
      <c r="H113" s="31"/>
      <c r="I113" s="33"/>
      <c r="J113" s="34"/>
      <c r="K113" s="36"/>
      <c r="L113" s="34"/>
      <c r="M113" s="62"/>
      <c r="N113" s="50"/>
      <c r="O113" s="50"/>
      <c r="P113" s="50"/>
      <c r="Q113" s="50"/>
      <c r="R113" s="50"/>
      <c r="S113" s="50"/>
      <c r="T113" s="50"/>
      <c r="U113" s="50"/>
      <c r="V113" s="50"/>
      <c r="W113" s="32"/>
      <c r="X113" s="15"/>
      <c r="AE113" s="16"/>
    </row>
    <row r="114" ht="14.25">
      <c r="A114" s="20"/>
      <c r="B114" s="63"/>
      <c r="C114" s="63"/>
      <c r="D114" s="64"/>
      <c r="E114" s="65"/>
      <c r="F114" s="66"/>
      <c r="G114" s="64"/>
      <c r="H114" s="66"/>
      <c r="I114" s="60"/>
      <c r="J114" s="46"/>
      <c r="K114" s="60"/>
      <c r="L114" s="46"/>
      <c r="M114" s="62"/>
      <c r="N114" s="50"/>
      <c r="O114" s="50"/>
      <c r="P114" s="50"/>
      <c r="Q114" s="50"/>
      <c r="R114" s="50"/>
      <c r="S114" s="50"/>
      <c r="T114" s="50"/>
      <c r="U114" s="50"/>
      <c r="V114" s="50"/>
      <c r="W114" s="32"/>
      <c r="X114" s="15"/>
      <c r="AE114" s="16"/>
    </row>
    <row r="115" ht="14.25">
      <c r="A115" s="20">
        <v>55</v>
      </c>
      <c r="B115" s="61"/>
      <c r="C115" s="61"/>
      <c r="D115" s="50"/>
      <c r="E115" s="50"/>
      <c r="F115" s="32"/>
      <c r="G115" s="50"/>
      <c r="H115" s="31"/>
      <c r="I115" s="36"/>
      <c r="J115" s="34"/>
      <c r="K115" s="67"/>
      <c r="L115" s="34"/>
      <c r="M115" s="62"/>
      <c r="N115" s="50"/>
      <c r="O115" s="50"/>
      <c r="P115" s="50"/>
      <c r="Q115" s="50"/>
      <c r="R115" s="50"/>
      <c r="S115" s="50"/>
      <c r="T115" s="50"/>
      <c r="U115" s="50"/>
      <c r="V115" s="50"/>
      <c r="W115" s="32"/>
      <c r="X115" s="15"/>
      <c r="AE115" s="16"/>
    </row>
    <row r="116" ht="14.25">
      <c r="A116" s="20"/>
      <c r="B116" s="63"/>
      <c r="C116" s="63"/>
      <c r="D116" s="64"/>
      <c r="E116" s="65"/>
      <c r="F116" s="66"/>
      <c r="G116" s="64"/>
      <c r="H116" s="66"/>
      <c r="I116" s="60"/>
      <c r="J116" s="46"/>
      <c r="K116" s="60"/>
      <c r="L116" s="46"/>
      <c r="M116" s="62"/>
      <c r="N116" s="50"/>
      <c r="O116" s="50"/>
      <c r="P116" s="50"/>
      <c r="Q116" s="50"/>
      <c r="R116" s="50"/>
      <c r="S116" s="50"/>
      <c r="T116" s="50"/>
      <c r="U116" s="50"/>
      <c r="V116" s="50"/>
      <c r="W116" s="32"/>
      <c r="X116" s="15"/>
      <c r="AE116" s="16"/>
    </row>
    <row r="117" ht="14.25">
      <c r="A117" s="20">
        <v>56</v>
      </c>
      <c r="B117" s="61"/>
      <c r="C117" s="61"/>
      <c r="D117" s="50"/>
      <c r="E117" s="50"/>
      <c r="F117" s="32"/>
      <c r="G117" s="50"/>
      <c r="H117" s="31"/>
      <c r="I117" s="33"/>
      <c r="J117" s="34"/>
      <c r="K117" s="36"/>
      <c r="L117" s="34"/>
      <c r="M117" s="62"/>
      <c r="N117" s="50"/>
      <c r="O117" s="50"/>
      <c r="P117" s="50"/>
      <c r="Q117" s="50"/>
      <c r="R117" s="50"/>
      <c r="S117" s="50"/>
      <c r="T117" s="50"/>
      <c r="U117" s="50"/>
      <c r="V117" s="50"/>
      <c r="W117" s="32"/>
      <c r="X117" s="15"/>
      <c r="AE117" s="16"/>
    </row>
    <row r="118" ht="14.25">
      <c r="A118" s="20"/>
      <c r="B118" s="63"/>
      <c r="C118" s="63"/>
      <c r="D118" s="64"/>
      <c r="E118" s="65"/>
      <c r="F118" s="66"/>
      <c r="G118" s="64"/>
      <c r="H118" s="66"/>
      <c r="I118" s="60"/>
      <c r="J118" s="46"/>
      <c r="K118" s="60"/>
      <c r="L118" s="46"/>
      <c r="M118" s="62"/>
      <c r="N118" s="50"/>
      <c r="O118" s="50"/>
      <c r="P118" s="50"/>
      <c r="Q118" s="50"/>
      <c r="R118" s="50"/>
      <c r="S118" s="50"/>
      <c r="T118" s="50"/>
      <c r="U118" s="50"/>
      <c r="V118" s="50"/>
      <c r="W118" s="32"/>
      <c r="X118" s="15"/>
      <c r="AE118" s="16"/>
    </row>
    <row r="119" ht="14.25">
      <c r="A119" s="20">
        <v>57</v>
      </c>
      <c r="B119" s="61"/>
      <c r="C119" s="61"/>
      <c r="D119" s="50"/>
      <c r="E119" s="50"/>
      <c r="F119" s="32"/>
      <c r="G119" s="50"/>
      <c r="H119" s="31"/>
      <c r="I119" s="36"/>
      <c r="J119" s="34"/>
      <c r="K119" s="36"/>
      <c r="L119" s="34"/>
      <c r="M119" s="62"/>
      <c r="N119" s="50"/>
      <c r="O119" s="50"/>
      <c r="P119" s="50"/>
      <c r="Q119" s="50"/>
      <c r="R119" s="50"/>
      <c r="S119" s="50"/>
      <c r="T119" s="50"/>
      <c r="U119" s="50"/>
      <c r="V119" s="50"/>
      <c r="W119" s="32"/>
      <c r="X119" s="15"/>
      <c r="AE119" s="16"/>
    </row>
    <row r="120" ht="14.25">
      <c r="A120" s="20"/>
      <c r="B120" s="63"/>
      <c r="C120" s="63"/>
      <c r="D120" s="64"/>
      <c r="E120" s="65"/>
      <c r="F120" s="66"/>
      <c r="G120" s="64"/>
      <c r="H120" s="66"/>
      <c r="I120" s="60"/>
      <c r="J120" s="46"/>
      <c r="K120" s="60"/>
      <c r="L120" s="46"/>
      <c r="M120" s="62"/>
      <c r="N120" s="50"/>
      <c r="O120" s="50"/>
      <c r="P120" s="50"/>
      <c r="Q120" s="50"/>
      <c r="R120" s="50"/>
      <c r="S120" s="50"/>
      <c r="T120" s="50"/>
      <c r="U120" s="50"/>
      <c r="V120" s="50"/>
      <c r="W120" s="32"/>
      <c r="X120" s="15"/>
      <c r="AE120" s="16"/>
    </row>
    <row r="121" ht="14.25">
      <c r="A121" s="20">
        <v>58</v>
      </c>
      <c r="B121" s="61"/>
      <c r="C121" s="61"/>
      <c r="D121" s="50"/>
      <c r="E121" s="50"/>
      <c r="F121" s="32"/>
      <c r="G121" s="50"/>
      <c r="H121" s="31"/>
      <c r="I121" s="33"/>
      <c r="J121" s="34"/>
      <c r="K121" s="36"/>
      <c r="L121" s="34"/>
      <c r="M121" s="62"/>
      <c r="N121" s="50"/>
      <c r="O121" s="50"/>
      <c r="P121" s="50"/>
      <c r="Q121" s="50"/>
      <c r="R121" s="50"/>
      <c r="S121" s="50"/>
      <c r="T121" s="50"/>
      <c r="U121" s="50"/>
      <c r="V121" s="50"/>
      <c r="W121" s="32"/>
      <c r="X121" s="15"/>
      <c r="AE121" s="16"/>
    </row>
    <row r="122" ht="14.25">
      <c r="A122" s="20"/>
      <c r="B122" s="63"/>
      <c r="C122" s="63"/>
      <c r="D122" s="64"/>
      <c r="E122" s="65"/>
      <c r="F122" s="66"/>
      <c r="G122" s="64"/>
      <c r="H122" s="66"/>
      <c r="I122" s="60"/>
      <c r="J122" s="46"/>
      <c r="K122" s="60"/>
      <c r="L122" s="46"/>
      <c r="M122" s="62"/>
      <c r="N122" s="50"/>
      <c r="O122" s="50"/>
      <c r="P122" s="50"/>
      <c r="Q122" s="50"/>
      <c r="R122" s="50"/>
      <c r="S122" s="50"/>
      <c r="T122" s="50"/>
      <c r="U122" s="50"/>
      <c r="V122" s="50"/>
      <c r="W122" s="32"/>
      <c r="X122" s="15"/>
      <c r="AE122" s="16"/>
    </row>
    <row r="123" ht="14.25">
      <c r="A123" s="20">
        <v>59</v>
      </c>
      <c r="B123" s="61"/>
      <c r="C123" s="61"/>
      <c r="D123" s="50"/>
      <c r="E123" s="50"/>
      <c r="F123" s="32"/>
      <c r="G123" s="50"/>
      <c r="H123" s="31"/>
      <c r="I123" s="33"/>
      <c r="J123" s="34"/>
      <c r="K123" s="36"/>
      <c r="L123" s="34"/>
      <c r="M123" s="62"/>
      <c r="N123" s="50"/>
      <c r="O123" s="50"/>
      <c r="P123" s="50"/>
      <c r="Q123" s="50"/>
      <c r="R123" s="50"/>
      <c r="S123" s="50"/>
      <c r="T123" s="50"/>
      <c r="U123" s="50"/>
      <c r="V123" s="50"/>
      <c r="W123" s="32"/>
      <c r="X123" s="15"/>
      <c r="AE123" s="16"/>
    </row>
    <row r="124" ht="14.25">
      <c r="A124" s="20"/>
      <c r="B124" s="63"/>
      <c r="C124" s="63"/>
      <c r="D124" s="64"/>
      <c r="E124" s="65"/>
      <c r="F124" s="66"/>
      <c r="G124" s="64"/>
      <c r="H124" s="66"/>
      <c r="I124" s="60"/>
      <c r="J124" s="46"/>
      <c r="K124" s="60"/>
      <c r="L124" s="46"/>
      <c r="M124" s="62"/>
      <c r="N124" s="50"/>
      <c r="O124" s="50"/>
      <c r="P124" s="50"/>
      <c r="Q124" s="50"/>
      <c r="R124" s="50"/>
      <c r="S124" s="50"/>
      <c r="T124" s="50"/>
      <c r="U124" s="50"/>
      <c r="V124" s="50"/>
      <c r="W124" s="32"/>
      <c r="X124" s="15"/>
      <c r="AE124" s="16"/>
    </row>
    <row r="125" ht="14.25">
      <c r="A125" s="20">
        <v>60</v>
      </c>
      <c r="B125" s="61"/>
      <c r="C125" s="61"/>
      <c r="D125" s="50"/>
      <c r="E125" s="50"/>
      <c r="F125" s="32"/>
      <c r="G125" s="50"/>
      <c r="H125" s="31"/>
      <c r="I125" s="33"/>
      <c r="J125" s="34"/>
      <c r="K125" s="36"/>
      <c r="L125" s="34"/>
      <c r="M125" s="62"/>
      <c r="N125" s="50"/>
      <c r="O125" s="50"/>
      <c r="P125" s="50"/>
      <c r="Q125" s="50"/>
      <c r="R125" s="50"/>
      <c r="S125" s="50"/>
      <c r="T125" s="50"/>
      <c r="U125" s="50"/>
      <c r="V125" s="50"/>
      <c r="W125" s="32"/>
      <c r="X125" s="15"/>
      <c r="AE125" s="16"/>
    </row>
    <row r="126" ht="14.25">
      <c r="A126" s="20"/>
      <c r="B126" s="63"/>
      <c r="C126" s="63"/>
      <c r="D126" s="64"/>
      <c r="E126" s="65"/>
      <c r="F126" s="66"/>
      <c r="G126" s="64"/>
      <c r="H126" s="66"/>
      <c r="I126" s="60"/>
      <c r="J126" s="46"/>
      <c r="K126" s="60"/>
      <c r="L126" s="46"/>
      <c r="M126" s="62"/>
      <c r="N126" s="50"/>
      <c r="O126" s="50"/>
      <c r="P126" s="50"/>
      <c r="Q126" s="50"/>
      <c r="R126" s="50"/>
      <c r="S126" s="50"/>
      <c r="T126" s="50"/>
      <c r="U126" s="50"/>
      <c r="V126" s="50"/>
      <c r="W126" s="32"/>
      <c r="X126" s="15"/>
      <c r="AE126" s="16"/>
    </row>
    <row r="127" ht="14.25">
      <c r="A127" s="20">
        <v>61</v>
      </c>
      <c r="B127" s="61"/>
      <c r="C127" s="61"/>
      <c r="D127" s="50"/>
      <c r="E127" s="50"/>
      <c r="F127" s="32"/>
      <c r="G127" s="50"/>
      <c r="H127" s="31"/>
      <c r="I127" s="33"/>
      <c r="J127" s="34"/>
      <c r="K127" s="36"/>
      <c r="L127" s="34"/>
      <c r="M127" s="62"/>
      <c r="N127" s="50"/>
      <c r="O127" s="50"/>
      <c r="P127" s="50"/>
      <c r="Q127" s="50"/>
      <c r="R127" s="50"/>
      <c r="S127" s="50"/>
      <c r="T127" s="50"/>
      <c r="U127" s="50"/>
      <c r="V127" s="50"/>
      <c r="W127" s="32"/>
      <c r="X127" s="15"/>
      <c r="AE127" s="16"/>
    </row>
    <row r="128" ht="14.25">
      <c r="A128" s="20"/>
      <c r="B128" s="63"/>
      <c r="C128" s="63"/>
      <c r="D128" s="64"/>
      <c r="E128" s="65"/>
      <c r="F128" s="66"/>
      <c r="G128" s="64"/>
      <c r="H128" s="66"/>
      <c r="I128" s="60"/>
      <c r="J128" s="46"/>
      <c r="K128" s="60"/>
      <c r="L128" s="46"/>
      <c r="M128" s="62"/>
      <c r="N128" s="50"/>
      <c r="O128" s="50"/>
      <c r="P128" s="50"/>
      <c r="Q128" s="50"/>
      <c r="R128" s="50"/>
      <c r="S128" s="50"/>
      <c r="T128" s="50"/>
      <c r="U128" s="50"/>
      <c r="V128" s="50"/>
      <c r="W128" s="32"/>
      <c r="X128" s="15"/>
      <c r="AE128" s="16"/>
    </row>
    <row r="129" ht="14.25">
      <c r="A129" s="20">
        <v>62</v>
      </c>
      <c r="B129" s="61"/>
      <c r="C129" s="61"/>
      <c r="D129" s="50"/>
      <c r="E129" s="50"/>
      <c r="F129" s="32"/>
      <c r="G129" s="50"/>
      <c r="H129" s="31"/>
      <c r="I129" s="33"/>
      <c r="J129" s="34"/>
      <c r="K129" s="36"/>
      <c r="L129" s="34"/>
      <c r="M129" s="62"/>
      <c r="N129" s="50"/>
      <c r="O129" s="50"/>
      <c r="P129" s="50"/>
      <c r="Q129" s="50"/>
      <c r="R129" s="50"/>
      <c r="S129" s="50"/>
      <c r="T129" s="50"/>
      <c r="U129" s="50"/>
      <c r="V129" s="50"/>
      <c r="W129" s="32"/>
      <c r="X129" s="15"/>
      <c r="AE129" s="16"/>
    </row>
    <row r="130" ht="14.25">
      <c r="A130" s="20"/>
      <c r="B130" s="63"/>
      <c r="C130" s="63"/>
      <c r="D130" s="64"/>
      <c r="E130" s="65"/>
      <c r="F130" s="66"/>
      <c r="G130" s="64"/>
      <c r="H130" s="66"/>
      <c r="I130" s="60"/>
      <c r="J130" s="46"/>
      <c r="K130" s="60"/>
      <c r="L130" s="46"/>
      <c r="M130" s="62"/>
      <c r="N130" s="50"/>
      <c r="O130" s="50"/>
      <c r="P130" s="50"/>
      <c r="Q130" s="50"/>
      <c r="R130" s="50"/>
      <c r="S130" s="50"/>
      <c r="T130" s="50"/>
      <c r="U130" s="50"/>
      <c r="V130" s="50"/>
      <c r="W130" s="32"/>
      <c r="X130" s="15"/>
      <c r="AE130" s="16"/>
    </row>
    <row r="131" ht="14.25">
      <c r="A131" s="20">
        <v>63</v>
      </c>
      <c r="B131" s="61"/>
      <c r="C131" s="61"/>
      <c r="D131" s="50"/>
      <c r="E131" s="50"/>
      <c r="F131" s="32"/>
      <c r="G131" s="50"/>
      <c r="H131" s="31"/>
      <c r="I131" s="33"/>
      <c r="J131" s="34"/>
      <c r="K131" s="36"/>
      <c r="L131" s="34"/>
      <c r="M131" s="62"/>
      <c r="N131" s="50"/>
      <c r="O131" s="50"/>
      <c r="P131" s="50"/>
      <c r="Q131" s="50"/>
      <c r="R131" s="50"/>
      <c r="S131" s="50"/>
      <c r="T131" s="50"/>
      <c r="U131" s="50"/>
      <c r="V131" s="50"/>
      <c r="W131" s="32"/>
      <c r="X131" s="15"/>
      <c r="AE131" s="16"/>
    </row>
    <row r="132" ht="14.25">
      <c r="A132" s="20"/>
      <c r="B132" s="63"/>
      <c r="C132" s="63"/>
      <c r="D132" s="64"/>
      <c r="E132" s="65"/>
      <c r="F132" s="66"/>
      <c r="G132" s="64"/>
      <c r="H132" s="66"/>
      <c r="I132" s="60"/>
      <c r="J132" s="46"/>
      <c r="K132" s="60"/>
      <c r="L132" s="46"/>
      <c r="M132" s="62"/>
      <c r="N132" s="50"/>
      <c r="O132" s="50"/>
      <c r="P132" s="50"/>
      <c r="Q132" s="50"/>
      <c r="R132" s="50"/>
      <c r="S132" s="50"/>
      <c r="T132" s="50"/>
      <c r="U132" s="50"/>
      <c r="V132" s="50"/>
      <c r="W132" s="32"/>
      <c r="X132" s="15"/>
      <c r="AE132" s="16"/>
    </row>
    <row r="133" ht="14.25">
      <c r="A133" s="20">
        <v>64</v>
      </c>
      <c r="B133" s="61"/>
      <c r="C133" s="61"/>
      <c r="D133" s="50"/>
      <c r="E133" s="50"/>
      <c r="F133" s="32"/>
      <c r="G133" s="50"/>
      <c r="H133" s="31"/>
      <c r="I133" s="33"/>
      <c r="J133" s="34"/>
      <c r="K133" s="36"/>
      <c r="L133" s="34"/>
      <c r="M133" s="62"/>
      <c r="N133" s="50"/>
      <c r="O133" s="50"/>
      <c r="P133" s="50"/>
      <c r="Q133" s="50"/>
      <c r="R133" s="50"/>
      <c r="S133" s="50"/>
      <c r="T133" s="50"/>
      <c r="U133" s="50"/>
      <c r="V133" s="50"/>
      <c r="W133" s="32"/>
      <c r="X133" s="15"/>
      <c r="AE133" s="16"/>
    </row>
    <row r="134" ht="14.25">
      <c r="A134" s="20"/>
      <c r="B134" s="63"/>
      <c r="C134" s="63"/>
      <c r="D134" s="64"/>
      <c r="E134" s="65"/>
      <c r="F134" s="66"/>
      <c r="G134" s="64"/>
      <c r="H134" s="66"/>
      <c r="I134" s="60"/>
      <c r="J134" s="46"/>
      <c r="K134" s="60"/>
      <c r="L134" s="46"/>
      <c r="M134" s="62"/>
      <c r="N134" s="50"/>
      <c r="O134" s="50"/>
      <c r="P134" s="50"/>
      <c r="Q134" s="50"/>
      <c r="R134" s="50"/>
      <c r="S134" s="50"/>
      <c r="T134" s="50"/>
      <c r="U134" s="50"/>
      <c r="V134" s="50"/>
      <c r="W134" s="32"/>
      <c r="X134" s="15"/>
      <c r="AE134" s="16"/>
    </row>
    <row r="135" ht="14.25">
      <c r="A135" s="20">
        <v>65</v>
      </c>
      <c r="B135" s="61"/>
      <c r="C135" s="61"/>
      <c r="D135" s="50"/>
      <c r="E135" s="50"/>
      <c r="F135" s="32"/>
      <c r="G135" s="50"/>
      <c r="H135" s="31"/>
      <c r="I135" s="33"/>
      <c r="J135" s="34"/>
      <c r="K135" s="36"/>
      <c r="L135" s="34"/>
      <c r="M135" s="62"/>
      <c r="N135" s="50"/>
      <c r="O135" s="50"/>
      <c r="P135" s="50"/>
      <c r="Q135" s="50"/>
      <c r="R135" s="50"/>
      <c r="S135" s="50"/>
      <c r="T135" s="50"/>
      <c r="U135" s="50"/>
      <c r="V135" s="50"/>
      <c r="W135" s="32"/>
      <c r="X135" s="15"/>
      <c r="AE135" s="16"/>
    </row>
    <row r="136" ht="14.25">
      <c r="A136" s="20"/>
      <c r="B136" s="63"/>
      <c r="C136" s="63"/>
      <c r="D136" s="64"/>
      <c r="E136" s="65"/>
      <c r="F136" s="66"/>
      <c r="G136" s="64"/>
      <c r="H136" s="66"/>
      <c r="I136" s="60"/>
      <c r="J136" s="46"/>
      <c r="K136" s="60"/>
      <c r="L136" s="46"/>
      <c r="M136" s="62"/>
      <c r="N136" s="50"/>
      <c r="O136" s="50"/>
      <c r="P136" s="50"/>
      <c r="Q136" s="50"/>
      <c r="R136" s="50"/>
      <c r="S136" s="50"/>
      <c r="T136" s="50"/>
      <c r="U136" s="50"/>
      <c r="V136" s="50"/>
      <c r="W136" s="32"/>
      <c r="X136" s="15"/>
      <c r="AE136" s="16"/>
    </row>
    <row r="137" ht="14.25">
      <c r="A137" s="20">
        <v>66</v>
      </c>
      <c r="B137" s="61"/>
      <c r="C137" s="61"/>
      <c r="D137" s="50"/>
      <c r="E137" s="50"/>
      <c r="F137" s="32"/>
      <c r="G137" s="50"/>
      <c r="H137" s="31"/>
      <c r="I137" s="33"/>
      <c r="J137" s="34"/>
      <c r="K137" s="36"/>
      <c r="L137" s="34"/>
      <c r="M137" s="62"/>
      <c r="N137" s="50"/>
      <c r="O137" s="50"/>
      <c r="P137" s="50"/>
      <c r="Q137" s="50"/>
      <c r="R137" s="50"/>
      <c r="S137" s="50"/>
      <c r="T137" s="50"/>
      <c r="U137" s="50"/>
      <c r="V137" s="50"/>
      <c r="W137" s="32"/>
      <c r="X137" s="15"/>
      <c r="AE137" s="16"/>
    </row>
    <row r="138" ht="14.25">
      <c r="A138" s="20"/>
      <c r="B138" s="63"/>
      <c r="C138" s="63"/>
      <c r="D138" s="64"/>
      <c r="E138" s="65"/>
      <c r="F138" s="66"/>
      <c r="G138" s="64"/>
      <c r="H138" s="66"/>
      <c r="I138" s="60"/>
      <c r="J138" s="46"/>
      <c r="K138" s="60"/>
      <c r="L138" s="46"/>
      <c r="M138" s="62"/>
      <c r="N138" s="50"/>
      <c r="O138" s="50"/>
      <c r="P138" s="50"/>
      <c r="Q138" s="50"/>
      <c r="R138" s="50"/>
      <c r="S138" s="50"/>
      <c r="T138" s="50"/>
      <c r="U138" s="50"/>
      <c r="V138" s="50"/>
      <c r="W138" s="32"/>
      <c r="X138" s="15"/>
      <c r="AE138" s="16"/>
    </row>
    <row r="139" ht="14.25">
      <c r="A139" s="20">
        <v>67</v>
      </c>
      <c r="B139" s="61"/>
      <c r="C139" s="61"/>
      <c r="D139" s="50"/>
      <c r="E139" s="50"/>
      <c r="F139" s="32"/>
      <c r="G139" s="50"/>
      <c r="H139" s="31"/>
      <c r="I139" s="36"/>
      <c r="J139" s="34"/>
      <c r="K139" s="67"/>
      <c r="L139" s="34"/>
      <c r="M139" s="62"/>
      <c r="N139" s="50"/>
      <c r="O139" s="50"/>
      <c r="P139" s="50"/>
      <c r="Q139" s="50"/>
      <c r="R139" s="50"/>
      <c r="S139" s="50"/>
      <c r="T139" s="50"/>
      <c r="U139" s="50"/>
      <c r="V139" s="50"/>
      <c r="W139" s="32"/>
      <c r="X139" s="15"/>
      <c r="AE139" s="16"/>
    </row>
    <row r="140" ht="14.25">
      <c r="A140" s="20"/>
      <c r="B140" s="63"/>
      <c r="C140" s="63"/>
      <c r="D140" s="64"/>
      <c r="E140" s="65"/>
      <c r="F140" s="66"/>
      <c r="G140" s="64"/>
      <c r="H140" s="66"/>
      <c r="I140" s="60"/>
      <c r="J140" s="46"/>
      <c r="K140" s="60"/>
      <c r="L140" s="46"/>
      <c r="M140" s="62"/>
      <c r="N140" s="50"/>
      <c r="O140" s="50"/>
      <c r="P140" s="50"/>
      <c r="Q140" s="50"/>
      <c r="R140" s="50"/>
      <c r="S140" s="50"/>
      <c r="T140" s="50"/>
      <c r="U140" s="50"/>
      <c r="V140" s="50"/>
      <c r="W140" s="32"/>
      <c r="X140" s="15"/>
      <c r="AE140" s="16"/>
    </row>
    <row r="141" ht="14.25">
      <c r="A141" s="20">
        <v>68</v>
      </c>
      <c r="B141" s="61"/>
      <c r="C141" s="61"/>
      <c r="D141" s="50"/>
      <c r="E141" s="50"/>
      <c r="F141" s="32"/>
      <c r="G141" s="50"/>
      <c r="H141" s="31"/>
      <c r="I141" s="33"/>
      <c r="J141" s="34"/>
      <c r="K141" s="36"/>
      <c r="L141" s="34"/>
      <c r="M141" s="62"/>
      <c r="N141" s="50"/>
      <c r="O141" s="50"/>
      <c r="P141" s="50"/>
      <c r="Q141" s="50"/>
      <c r="R141" s="50"/>
      <c r="S141" s="50"/>
      <c r="T141" s="50"/>
      <c r="U141" s="50"/>
      <c r="V141" s="50"/>
      <c r="W141" s="32"/>
      <c r="X141" s="15"/>
      <c r="AE141" s="16"/>
    </row>
    <row r="142" ht="14.25">
      <c r="A142" s="20"/>
      <c r="B142" s="63"/>
      <c r="C142" s="63"/>
      <c r="D142" s="64"/>
      <c r="E142" s="65"/>
      <c r="F142" s="66"/>
      <c r="G142" s="64"/>
      <c r="H142" s="66"/>
      <c r="I142" s="60"/>
      <c r="J142" s="46"/>
      <c r="K142" s="60"/>
      <c r="L142" s="46"/>
      <c r="M142" s="62"/>
      <c r="N142" s="50"/>
      <c r="O142" s="50"/>
      <c r="P142" s="50"/>
      <c r="Q142" s="50"/>
      <c r="R142" s="50"/>
      <c r="S142" s="50"/>
      <c r="T142" s="50"/>
      <c r="U142" s="50"/>
      <c r="V142" s="50"/>
      <c r="W142" s="32"/>
      <c r="X142" s="15"/>
      <c r="AE142" s="16"/>
    </row>
    <row r="143" ht="14.25">
      <c r="A143" s="20">
        <v>69</v>
      </c>
      <c r="B143" s="61"/>
      <c r="C143" s="61"/>
      <c r="D143" s="50"/>
      <c r="E143" s="50"/>
      <c r="F143" s="32"/>
      <c r="G143" s="50"/>
      <c r="H143" s="31"/>
      <c r="I143" s="36"/>
      <c r="J143" s="34"/>
      <c r="K143" s="36"/>
      <c r="L143" s="34"/>
      <c r="M143" s="62"/>
      <c r="N143" s="50"/>
      <c r="O143" s="50"/>
      <c r="P143" s="50"/>
      <c r="Q143" s="50"/>
      <c r="R143" s="50"/>
      <c r="S143" s="50"/>
      <c r="T143" s="50"/>
      <c r="U143" s="50"/>
      <c r="V143" s="50"/>
      <c r="W143" s="32"/>
      <c r="X143" s="15"/>
      <c r="AE143" s="16"/>
    </row>
    <row r="144" ht="14.25">
      <c r="A144" s="20"/>
      <c r="B144" s="63"/>
      <c r="C144" s="63"/>
      <c r="D144" s="64"/>
      <c r="E144" s="65"/>
      <c r="F144" s="66"/>
      <c r="G144" s="64"/>
      <c r="H144" s="66"/>
      <c r="I144" s="60"/>
      <c r="J144" s="46"/>
      <c r="K144" s="60"/>
      <c r="L144" s="46"/>
      <c r="M144" s="62"/>
      <c r="N144" s="50"/>
      <c r="O144" s="50"/>
      <c r="P144" s="50"/>
      <c r="Q144" s="50"/>
      <c r="R144" s="50"/>
      <c r="S144" s="50"/>
      <c r="T144" s="50"/>
      <c r="U144" s="50"/>
      <c r="V144" s="50"/>
      <c r="W144" s="32"/>
      <c r="X144" s="15"/>
      <c r="AE144" s="16"/>
    </row>
    <row r="145" ht="14.25">
      <c r="A145" s="20">
        <v>70</v>
      </c>
      <c r="B145" s="61"/>
      <c r="C145" s="61"/>
      <c r="D145" s="50"/>
      <c r="E145" s="50"/>
      <c r="F145" s="32"/>
      <c r="G145" s="50"/>
      <c r="H145" s="31"/>
      <c r="I145" s="33"/>
      <c r="J145" s="34"/>
      <c r="K145" s="36"/>
      <c r="L145" s="34"/>
      <c r="M145" s="62"/>
      <c r="N145" s="50"/>
      <c r="O145" s="50"/>
      <c r="P145" s="50"/>
      <c r="Q145" s="50"/>
      <c r="R145" s="50"/>
      <c r="S145" s="50"/>
      <c r="T145" s="50"/>
      <c r="U145" s="50"/>
      <c r="V145" s="50"/>
      <c r="W145" s="32"/>
      <c r="X145" s="15"/>
      <c r="AE145" s="16"/>
    </row>
    <row r="146" ht="14.25">
      <c r="A146" s="20"/>
      <c r="B146" s="63"/>
      <c r="C146" s="63"/>
      <c r="D146" s="64"/>
      <c r="E146" s="65"/>
      <c r="F146" s="66"/>
      <c r="G146" s="64"/>
      <c r="H146" s="66"/>
      <c r="I146" s="60"/>
      <c r="J146" s="46"/>
      <c r="K146" s="60"/>
      <c r="L146" s="46"/>
      <c r="M146" s="62"/>
      <c r="N146" s="50"/>
      <c r="O146" s="50"/>
      <c r="P146" s="50"/>
      <c r="Q146" s="50"/>
      <c r="R146" s="50"/>
      <c r="S146" s="50"/>
      <c r="T146" s="50"/>
      <c r="U146" s="50"/>
      <c r="V146" s="50"/>
      <c r="W146" s="32"/>
      <c r="X146" s="15"/>
      <c r="AE146" s="16"/>
    </row>
    <row r="147" ht="14.25">
      <c r="A147" s="20">
        <v>71</v>
      </c>
      <c r="B147" s="61"/>
      <c r="C147" s="61"/>
      <c r="D147" s="50"/>
      <c r="E147" s="50"/>
      <c r="F147" s="32"/>
      <c r="G147" s="50"/>
      <c r="H147" s="31"/>
      <c r="I147" s="33"/>
      <c r="J147" s="34"/>
      <c r="K147" s="36"/>
      <c r="L147" s="34"/>
      <c r="M147" s="62"/>
      <c r="N147" s="50"/>
      <c r="O147" s="50"/>
      <c r="P147" s="50"/>
      <c r="Q147" s="50"/>
      <c r="R147" s="50"/>
      <c r="S147" s="50"/>
      <c r="T147" s="50"/>
      <c r="U147" s="50"/>
      <c r="V147" s="50"/>
      <c r="W147" s="32"/>
      <c r="X147" s="15"/>
      <c r="AE147" s="16"/>
    </row>
    <row r="148" ht="14.25">
      <c r="A148" s="20"/>
      <c r="B148" s="63"/>
      <c r="C148" s="63"/>
      <c r="D148" s="64"/>
      <c r="E148" s="65"/>
      <c r="F148" s="66"/>
      <c r="G148" s="64"/>
      <c r="H148" s="66"/>
      <c r="I148" s="60"/>
      <c r="J148" s="46"/>
      <c r="K148" s="60"/>
      <c r="L148" s="46"/>
      <c r="M148" s="62"/>
      <c r="N148" s="50"/>
      <c r="O148" s="50"/>
      <c r="P148" s="50"/>
      <c r="Q148" s="50"/>
      <c r="R148" s="50"/>
      <c r="S148" s="50"/>
      <c r="T148" s="50"/>
      <c r="U148" s="50"/>
      <c r="V148" s="50"/>
      <c r="W148" s="32"/>
      <c r="X148" s="15"/>
      <c r="AE148" s="16"/>
    </row>
    <row r="149" ht="14.25">
      <c r="A149" s="20">
        <v>72</v>
      </c>
      <c r="B149" s="61"/>
      <c r="C149" s="61"/>
      <c r="D149" s="50"/>
      <c r="E149" s="50"/>
      <c r="F149" s="32"/>
      <c r="G149" s="50"/>
      <c r="H149" s="31"/>
      <c r="I149" s="33"/>
      <c r="J149" s="34"/>
      <c r="K149" s="36"/>
      <c r="L149" s="34"/>
      <c r="M149" s="62"/>
      <c r="N149" s="50"/>
      <c r="O149" s="50"/>
      <c r="P149" s="50"/>
      <c r="Q149" s="50"/>
      <c r="R149" s="50"/>
      <c r="S149" s="50"/>
      <c r="T149" s="50"/>
      <c r="U149" s="50"/>
      <c r="V149" s="50"/>
      <c r="W149" s="32"/>
      <c r="X149" s="15"/>
      <c r="AE149" s="16"/>
    </row>
    <row r="150" ht="14.25">
      <c r="A150" s="20"/>
      <c r="B150" s="63"/>
      <c r="C150" s="63"/>
      <c r="D150" s="64"/>
      <c r="E150" s="65"/>
      <c r="F150" s="66"/>
      <c r="G150" s="64"/>
      <c r="H150" s="66"/>
      <c r="I150" s="60"/>
      <c r="J150" s="46"/>
      <c r="K150" s="60"/>
      <c r="L150" s="46"/>
      <c r="M150" s="62"/>
      <c r="N150" s="50"/>
      <c r="O150" s="50"/>
      <c r="P150" s="50"/>
      <c r="Q150" s="50"/>
      <c r="R150" s="50"/>
      <c r="S150" s="50"/>
      <c r="T150" s="50"/>
      <c r="U150" s="50"/>
      <c r="V150" s="50"/>
      <c r="W150" s="32"/>
      <c r="X150" s="15"/>
      <c r="AE150" s="16"/>
    </row>
    <row r="151" ht="14.25">
      <c r="A151" s="20">
        <v>73</v>
      </c>
      <c r="B151" s="61"/>
      <c r="C151" s="61"/>
      <c r="D151" s="50"/>
      <c r="E151" s="50"/>
      <c r="F151" s="32"/>
      <c r="G151" s="50"/>
      <c r="H151" s="31"/>
      <c r="I151" s="33"/>
      <c r="J151" s="34"/>
      <c r="K151" s="36"/>
      <c r="L151" s="34"/>
      <c r="M151" s="62"/>
      <c r="N151" s="50"/>
      <c r="O151" s="50"/>
      <c r="P151" s="50"/>
      <c r="Q151" s="50"/>
      <c r="R151" s="50"/>
      <c r="S151" s="50"/>
      <c r="T151" s="50"/>
      <c r="U151" s="50"/>
      <c r="V151" s="50"/>
      <c r="W151" s="32"/>
      <c r="X151" s="15"/>
      <c r="AE151" s="16"/>
    </row>
    <row r="152" ht="14.25">
      <c r="A152" s="20"/>
      <c r="B152" s="63"/>
      <c r="C152" s="63"/>
      <c r="D152" s="64"/>
      <c r="E152" s="65"/>
      <c r="F152" s="66"/>
      <c r="G152" s="64"/>
      <c r="H152" s="66"/>
      <c r="I152" s="60"/>
      <c r="J152" s="46"/>
      <c r="K152" s="60"/>
      <c r="L152" s="46"/>
      <c r="M152" s="62"/>
      <c r="N152" s="50"/>
      <c r="O152" s="50"/>
      <c r="P152" s="50"/>
      <c r="Q152" s="50"/>
      <c r="R152" s="50"/>
      <c r="S152" s="50"/>
      <c r="T152" s="50"/>
      <c r="U152" s="50"/>
      <c r="V152" s="50"/>
      <c r="W152" s="32"/>
      <c r="X152" s="15"/>
      <c r="AE152" s="16"/>
    </row>
    <row r="153" ht="14.25">
      <c r="A153" s="20">
        <v>74</v>
      </c>
      <c r="B153" s="61"/>
      <c r="C153" s="61"/>
      <c r="D153" s="50"/>
      <c r="E153" s="50"/>
      <c r="F153" s="32"/>
      <c r="G153" s="50"/>
      <c r="H153" s="31"/>
      <c r="I153" s="33"/>
      <c r="J153" s="34"/>
      <c r="K153" s="36"/>
      <c r="L153" s="34"/>
      <c r="M153" s="62"/>
      <c r="N153" s="50"/>
      <c r="O153" s="50"/>
      <c r="P153" s="50"/>
      <c r="Q153" s="50"/>
      <c r="R153" s="50"/>
      <c r="S153" s="50"/>
      <c r="T153" s="50"/>
      <c r="U153" s="50"/>
      <c r="V153" s="50"/>
      <c r="W153" s="32"/>
      <c r="X153" s="15"/>
      <c r="AE153" s="16"/>
    </row>
    <row r="154" ht="14.25">
      <c r="A154" s="20"/>
      <c r="B154" s="63"/>
      <c r="C154" s="63"/>
      <c r="D154" s="64"/>
      <c r="E154" s="65"/>
      <c r="F154" s="66"/>
      <c r="G154" s="64"/>
      <c r="H154" s="66"/>
      <c r="I154" s="60"/>
      <c r="J154" s="46"/>
      <c r="K154" s="60"/>
      <c r="L154" s="46"/>
      <c r="M154" s="62"/>
      <c r="N154" s="50"/>
      <c r="O154" s="50"/>
      <c r="P154" s="50"/>
      <c r="Q154" s="50"/>
      <c r="R154" s="50"/>
      <c r="S154" s="50"/>
      <c r="T154" s="50"/>
      <c r="U154" s="50"/>
      <c r="V154" s="50"/>
      <c r="W154" s="32"/>
      <c r="X154" s="15"/>
      <c r="AE154" s="16"/>
    </row>
    <row r="155" ht="14.25">
      <c r="A155" s="20">
        <v>75</v>
      </c>
      <c r="B155" s="61"/>
      <c r="C155" s="61"/>
      <c r="D155" s="50"/>
      <c r="E155" s="50"/>
      <c r="F155" s="32"/>
      <c r="G155" s="50"/>
      <c r="H155" s="31"/>
      <c r="I155" s="33"/>
      <c r="J155" s="34"/>
      <c r="K155" s="36"/>
      <c r="L155" s="34"/>
      <c r="M155" s="62"/>
      <c r="N155" s="50"/>
      <c r="O155" s="50"/>
      <c r="P155" s="50"/>
      <c r="Q155" s="50"/>
      <c r="R155" s="50"/>
      <c r="S155" s="50"/>
      <c r="T155" s="50"/>
      <c r="U155" s="50"/>
      <c r="V155" s="50"/>
      <c r="W155" s="32"/>
      <c r="X155" s="15"/>
      <c r="AE155" s="16"/>
    </row>
    <row r="156" ht="14.25">
      <c r="A156" s="20"/>
      <c r="B156" s="63"/>
      <c r="C156" s="63"/>
      <c r="D156" s="64"/>
      <c r="E156" s="65"/>
      <c r="F156" s="66"/>
      <c r="G156" s="64"/>
      <c r="H156" s="66"/>
      <c r="I156" s="60"/>
      <c r="J156" s="46"/>
      <c r="K156" s="60"/>
      <c r="L156" s="46"/>
      <c r="M156" s="62"/>
      <c r="N156" s="50"/>
      <c r="O156" s="50"/>
      <c r="P156" s="50"/>
      <c r="Q156" s="50"/>
      <c r="R156" s="50"/>
      <c r="S156" s="50"/>
      <c r="T156" s="50"/>
      <c r="U156" s="50"/>
      <c r="V156" s="50"/>
      <c r="W156" s="32"/>
      <c r="X156" s="15"/>
      <c r="AE156" s="16"/>
    </row>
    <row r="157" ht="14.25">
      <c r="A157" s="20">
        <v>76</v>
      </c>
      <c r="B157" s="61"/>
      <c r="C157" s="61"/>
      <c r="D157" s="50"/>
      <c r="E157" s="50"/>
      <c r="F157" s="32"/>
      <c r="G157" s="50"/>
      <c r="H157" s="31"/>
      <c r="I157" s="33"/>
      <c r="J157" s="34"/>
      <c r="K157" s="36"/>
      <c r="L157" s="34"/>
      <c r="M157" s="62"/>
      <c r="N157" s="50"/>
      <c r="O157" s="50"/>
      <c r="P157" s="50"/>
      <c r="Q157" s="50"/>
      <c r="R157" s="50"/>
      <c r="S157" s="50"/>
      <c r="T157" s="50"/>
      <c r="U157" s="50"/>
      <c r="V157" s="50"/>
      <c r="W157" s="32"/>
      <c r="X157" s="15"/>
      <c r="AE157" s="16"/>
    </row>
    <row r="158" ht="14.25">
      <c r="A158" s="20"/>
      <c r="B158" s="63"/>
      <c r="C158" s="63"/>
      <c r="D158" s="64"/>
      <c r="E158" s="65"/>
      <c r="F158" s="66"/>
      <c r="G158" s="64"/>
      <c r="H158" s="66"/>
      <c r="I158" s="60"/>
      <c r="J158" s="46"/>
      <c r="K158" s="60"/>
      <c r="L158" s="46"/>
      <c r="M158" s="62"/>
      <c r="N158" s="50"/>
      <c r="O158" s="50"/>
      <c r="P158" s="50"/>
      <c r="Q158" s="50"/>
      <c r="R158" s="50"/>
      <c r="S158" s="50"/>
      <c r="T158" s="50"/>
      <c r="U158" s="50"/>
      <c r="V158" s="50"/>
      <c r="W158" s="32"/>
      <c r="X158" s="15"/>
      <c r="AE158" s="16"/>
    </row>
    <row r="159" ht="14.25">
      <c r="A159" s="20">
        <v>77</v>
      </c>
      <c r="B159" s="61"/>
      <c r="C159" s="61"/>
      <c r="D159" s="50"/>
      <c r="E159" s="50"/>
      <c r="F159" s="32"/>
      <c r="G159" s="50"/>
      <c r="H159" s="31"/>
      <c r="I159" s="33"/>
      <c r="J159" s="34"/>
      <c r="K159" s="36"/>
      <c r="L159" s="34"/>
      <c r="M159" s="62"/>
      <c r="N159" s="50"/>
      <c r="O159" s="50"/>
      <c r="P159" s="50"/>
      <c r="Q159" s="50"/>
      <c r="R159" s="50"/>
      <c r="S159" s="50"/>
      <c r="T159" s="50"/>
      <c r="U159" s="50"/>
      <c r="V159" s="50"/>
      <c r="W159" s="32"/>
      <c r="X159" s="15"/>
      <c r="AE159" s="16"/>
    </row>
    <row r="160" ht="14.25">
      <c r="A160" s="20"/>
      <c r="B160" s="63"/>
      <c r="C160" s="63"/>
      <c r="D160" s="64"/>
      <c r="E160" s="65"/>
      <c r="F160" s="66"/>
      <c r="G160" s="64"/>
      <c r="H160" s="66"/>
      <c r="I160" s="60"/>
      <c r="J160" s="46"/>
      <c r="K160" s="60"/>
      <c r="L160" s="46"/>
      <c r="M160" s="62"/>
      <c r="N160" s="50"/>
      <c r="O160" s="50"/>
      <c r="P160" s="50"/>
      <c r="Q160" s="50"/>
      <c r="R160" s="50"/>
      <c r="S160" s="50"/>
      <c r="T160" s="50"/>
      <c r="U160" s="50"/>
      <c r="V160" s="50"/>
      <c r="W160" s="32"/>
      <c r="X160" s="15"/>
      <c r="AE160" s="16"/>
    </row>
    <row r="161" ht="14.25">
      <c r="A161" s="20">
        <v>78</v>
      </c>
      <c r="B161" s="61"/>
      <c r="C161" s="61"/>
      <c r="D161" s="50"/>
      <c r="E161" s="50"/>
      <c r="F161" s="32"/>
      <c r="G161" s="50"/>
      <c r="H161" s="31"/>
      <c r="I161" s="33"/>
      <c r="J161" s="34"/>
      <c r="K161" s="36"/>
      <c r="L161" s="34"/>
      <c r="M161" s="62"/>
      <c r="N161" s="50"/>
      <c r="O161" s="50"/>
      <c r="P161" s="50"/>
      <c r="Q161" s="50"/>
      <c r="R161" s="50"/>
      <c r="S161" s="50"/>
      <c r="T161" s="50"/>
      <c r="U161" s="50"/>
      <c r="V161" s="50"/>
      <c r="W161" s="32"/>
      <c r="X161" s="15"/>
      <c r="AE161" s="16"/>
    </row>
    <row r="162" ht="14.25">
      <c r="A162" s="20"/>
      <c r="B162" s="63"/>
      <c r="C162" s="63"/>
      <c r="D162" s="64"/>
      <c r="E162" s="65"/>
      <c r="F162" s="66"/>
      <c r="G162" s="64"/>
      <c r="H162" s="66"/>
      <c r="I162" s="60"/>
      <c r="J162" s="46"/>
      <c r="K162" s="60"/>
      <c r="L162" s="46"/>
      <c r="M162" s="62"/>
      <c r="N162" s="50"/>
      <c r="O162" s="50"/>
      <c r="P162" s="50"/>
      <c r="Q162" s="50"/>
      <c r="R162" s="50"/>
      <c r="S162" s="50"/>
      <c r="T162" s="50"/>
      <c r="U162" s="50"/>
      <c r="V162" s="50"/>
      <c r="W162" s="32"/>
      <c r="X162" s="15"/>
      <c r="AE162" s="16"/>
    </row>
    <row r="163" ht="14.25">
      <c r="A163" s="20">
        <v>79</v>
      </c>
      <c r="B163" s="61"/>
      <c r="C163" s="61"/>
      <c r="D163" s="50"/>
      <c r="E163" s="50"/>
      <c r="F163" s="31"/>
      <c r="G163" s="50"/>
      <c r="H163" s="31"/>
      <c r="I163" s="33"/>
      <c r="J163" s="57"/>
      <c r="K163" s="36"/>
      <c r="L163" s="57"/>
      <c r="M163" s="62"/>
      <c r="N163" s="50"/>
      <c r="O163" s="50"/>
      <c r="P163" s="50"/>
      <c r="Q163" s="50"/>
      <c r="R163" s="50"/>
      <c r="S163" s="50"/>
      <c r="T163" s="50"/>
      <c r="U163" s="50"/>
      <c r="V163" s="50"/>
      <c r="W163" s="32"/>
      <c r="X163" s="15"/>
      <c r="AE163" s="16"/>
    </row>
    <row r="164" ht="14.25">
      <c r="A164" s="20"/>
      <c r="B164" s="63"/>
      <c r="C164" s="63"/>
      <c r="D164" s="64"/>
      <c r="E164" s="65"/>
      <c r="F164" s="66"/>
      <c r="G164" s="64"/>
      <c r="H164" s="66"/>
      <c r="I164" s="60"/>
      <c r="J164" s="46"/>
      <c r="K164" s="60"/>
      <c r="L164" s="46"/>
      <c r="M164" s="62"/>
      <c r="N164" s="50"/>
      <c r="O164" s="50"/>
      <c r="P164" s="50"/>
      <c r="Q164" s="50"/>
      <c r="R164" s="50"/>
      <c r="S164" s="50"/>
      <c r="T164" s="50"/>
      <c r="U164" s="50"/>
      <c r="V164" s="50"/>
      <c r="W164" s="32"/>
      <c r="X164" s="15"/>
      <c r="AE164" s="16"/>
    </row>
    <row r="165" ht="14.25">
      <c r="A165" s="20">
        <v>80</v>
      </c>
      <c r="B165" s="61"/>
      <c r="C165" s="61"/>
      <c r="D165" s="50"/>
      <c r="E165" s="50"/>
      <c r="F165" s="31"/>
      <c r="G165" s="50"/>
      <c r="H165" s="31"/>
      <c r="I165" s="33"/>
      <c r="J165" s="57"/>
      <c r="K165" s="36"/>
      <c r="L165" s="57"/>
      <c r="M165" s="62"/>
      <c r="N165" s="50"/>
      <c r="O165" s="50"/>
      <c r="P165" s="50"/>
      <c r="Q165" s="50"/>
      <c r="R165" s="50"/>
      <c r="S165" s="50"/>
      <c r="T165" s="50"/>
      <c r="U165" s="50"/>
      <c r="V165" s="50"/>
      <c r="W165" s="32"/>
      <c r="X165" s="15"/>
      <c r="AE165" s="16"/>
    </row>
    <row r="166" ht="14.25">
      <c r="A166" s="20"/>
      <c r="B166" s="63"/>
      <c r="C166" s="63"/>
      <c r="D166" s="64"/>
      <c r="E166" s="65"/>
      <c r="F166" s="66"/>
      <c r="G166" s="64"/>
      <c r="H166" s="66"/>
      <c r="I166" s="60"/>
      <c r="J166" s="46"/>
      <c r="K166" s="60"/>
      <c r="L166" s="46"/>
      <c r="M166" s="62"/>
      <c r="N166" s="50"/>
      <c r="O166" s="50"/>
      <c r="P166" s="50"/>
      <c r="Q166" s="50"/>
      <c r="R166" s="50"/>
      <c r="S166" s="50"/>
      <c r="T166" s="50"/>
      <c r="U166" s="50"/>
      <c r="V166" s="50"/>
      <c r="W166" s="32"/>
      <c r="X166" s="15"/>
      <c r="AE166" s="16"/>
    </row>
    <row r="167" ht="14.25">
      <c r="A167" s="20">
        <v>81</v>
      </c>
      <c r="B167" s="61"/>
      <c r="C167" s="61"/>
      <c r="D167" s="50"/>
      <c r="E167" s="50"/>
      <c r="F167" s="31"/>
      <c r="G167" s="50"/>
      <c r="H167" s="31"/>
      <c r="I167" s="33"/>
      <c r="J167" s="57"/>
      <c r="K167" s="36"/>
      <c r="L167" s="57"/>
      <c r="M167" s="62"/>
      <c r="N167" s="50"/>
      <c r="O167" s="50"/>
      <c r="P167" s="50"/>
      <c r="Q167" s="50"/>
      <c r="R167" s="50"/>
      <c r="S167" s="50"/>
      <c r="T167" s="50"/>
      <c r="U167" s="50"/>
      <c r="V167" s="50"/>
      <c r="W167" s="32"/>
      <c r="X167" s="15"/>
      <c r="AE167" s="16"/>
    </row>
    <row r="168" ht="14.25">
      <c r="A168" s="20"/>
      <c r="B168" s="63"/>
      <c r="C168" s="63"/>
      <c r="D168" s="64"/>
      <c r="E168" s="65"/>
      <c r="F168" s="66"/>
      <c r="G168" s="64"/>
      <c r="H168" s="66"/>
      <c r="I168" s="60"/>
      <c r="J168" s="46"/>
      <c r="K168" s="60"/>
      <c r="L168" s="46"/>
      <c r="M168" s="62"/>
      <c r="N168" s="50"/>
      <c r="O168" s="50"/>
      <c r="P168" s="50"/>
      <c r="Q168" s="50"/>
      <c r="R168" s="50"/>
      <c r="S168" s="50"/>
      <c r="T168" s="50"/>
      <c r="U168" s="50"/>
      <c r="V168" s="50"/>
      <c r="W168" s="32"/>
      <c r="X168" s="15"/>
      <c r="AE168" s="16"/>
    </row>
    <row r="169" ht="14.25">
      <c r="A169" s="20">
        <v>82</v>
      </c>
      <c r="B169" s="61"/>
      <c r="C169" s="61"/>
      <c r="D169" s="50"/>
      <c r="E169" s="50"/>
      <c r="F169" s="31"/>
      <c r="G169" s="50"/>
      <c r="H169" s="31"/>
      <c r="I169" s="33"/>
      <c r="J169" s="57"/>
      <c r="K169" s="36"/>
      <c r="L169" s="57"/>
      <c r="M169" s="62"/>
      <c r="N169" s="50"/>
      <c r="O169" s="50"/>
      <c r="P169" s="50"/>
      <c r="Q169" s="50"/>
      <c r="R169" s="50"/>
      <c r="S169" s="50"/>
      <c r="T169" s="50"/>
      <c r="U169" s="50"/>
      <c r="V169" s="50"/>
      <c r="W169" s="32"/>
      <c r="X169" s="15"/>
      <c r="AE169" s="16"/>
    </row>
    <row r="170" ht="14.25">
      <c r="A170" s="20"/>
      <c r="B170" s="63"/>
      <c r="C170" s="63"/>
      <c r="D170" s="64"/>
      <c r="E170" s="65"/>
      <c r="F170" s="66"/>
      <c r="G170" s="64"/>
      <c r="H170" s="66"/>
      <c r="I170" s="60"/>
      <c r="J170" s="46"/>
      <c r="K170" s="60"/>
      <c r="L170" s="46"/>
      <c r="M170" s="62"/>
      <c r="N170" s="50"/>
      <c r="O170" s="50"/>
      <c r="P170" s="50"/>
      <c r="Q170" s="50"/>
      <c r="R170" s="50"/>
      <c r="S170" s="50"/>
      <c r="T170" s="50"/>
      <c r="U170" s="50"/>
      <c r="V170" s="50"/>
      <c r="W170" s="32"/>
      <c r="X170" s="15"/>
      <c r="AE170" s="16"/>
    </row>
    <row r="171" ht="14.25">
      <c r="A171" s="20">
        <v>83</v>
      </c>
      <c r="B171" s="61"/>
      <c r="C171" s="61"/>
      <c r="D171" s="50"/>
      <c r="E171" s="50"/>
      <c r="F171" s="31"/>
      <c r="G171" s="50"/>
      <c r="H171" s="31"/>
      <c r="I171" s="33"/>
      <c r="J171" s="57"/>
      <c r="K171" s="36"/>
      <c r="L171" s="57"/>
      <c r="M171" s="62"/>
      <c r="N171" s="50"/>
      <c r="O171" s="50"/>
      <c r="P171" s="50"/>
      <c r="Q171" s="50"/>
      <c r="R171" s="50"/>
      <c r="S171" s="50"/>
      <c r="T171" s="50"/>
      <c r="U171" s="50"/>
      <c r="V171" s="50"/>
      <c r="W171" s="32"/>
      <c r="X171" s="15"/>
      <c r="AE171" s="16"/>
    </row>
    <row r="172" ht="14.25">
      <c r="A172" s="20"/>
      <c r="B172" s="63"/>
      <c r="C172" s="63"/>
      <c r="D172" s="64"/>
      <c r="E172" s="65"/>
      <c r="F172" s="66"/>
      <c r="G172" s="64"/>
      <c r="H172" s="66"/>
      <c r="I172" s="60"/>
      <c r="J172" s="46"/>
      <c r="K172" s="60"/>
      <c r="L172" s="46"/>
      <c r="M172" s="62"/>
      <c r="N172" s="50"/>
      <c r="O172" s="50"/>
      <c r="P172" s="50"/>
      <c r="Q172" s="50"/>
      <c r="R172" s="50"/>
      <c r="S172" s="50"/>
      <c r="T172" s="50"/>
      <c r="U172" s="50"/>
      <c r="V172" s="50"/>
      <c r="W172" s="32"/>
      <c r="X172" s="15"/>
      <c r="AE172" s="16"/>
    </row>
    <row r="173" ht="14.25">
      <c r="A173" s="20">
        <v>84</v>
      </c>
      <c r="B173" s="61"/>
      <c r="C173" s="61"/>
      <c r="D173" s="50"/>
      <c r="E173" s="50"/>
      <c r="F173" s="31"/>
      <c r="G173" s="50"/>
      <c r="H173" s="31"/>
      <c r="I173" s="33"/>
      <c r="J173" s="57"/>
      <c r="K173" s="36"/>
      <c r="L173" s="57"/>
      <c r="M173" s="62"/>
      <c r="N173" s="50"/>
      <c r="O173" s="50"/>
      <c r="P173" s="50"/>
      <c r="Q173" s="50"/>
      <c r="R173" s="50"/>
      <c r="S173" s="50"/>
      <c r="T173" s="50"/>
      <c r="U173" s="50"/>
      <c r="V173" s="50"/>
      <c r="W173" s="32"/>
      <c r="X173" s="15"/>
      <c r="AE173" s="16"/>
    </row>
    <row r="174" ht="14.25">
      <c r="A174" s="20"/>
      <c r="B174" s="63"/>
      <c r="C174" s="63"/>
      <c r="D174" s="64"/>
      <c r="E174" s="65"/>
      <c r="F174" s="66"/>
      <c r="G174" s="64"/>
      <c r="H174" s="66"/>
      <c r="I174" s="60"/>
      <c r="J174" s="46"/>
      <c r="K174" s="60"/>
      <c r="L174" s="46"/>
      <c r="M174" s="62"/>
      <c r="N174" s="50"/>
      <c r="O174" s="50"/>
      <c r="P174" s="50"/>
      <c r="Q174" s="50"/>
      <c r="R174" s="50"/>
      <c r="S174" s="50"/>
      <c r="T174" s="50"/>
      <c r="U174" s="50"/>
      <c r="V174" s="50"/>
      <c r="W174" s="32"/>
      <c r="X174" s="15"/>
      <c r="AE174" s="16"/>
    </row>
    <row r="175" ht="14.25">
      <c r="A175" s="20">
        <v>85</v>
      </c>
      <c r="B175" s="61"/>
      <c r="C175" s="61"/>
      <c r="D175" s="50"/>
      <c r="E175" s="50"/>
      <c r="F175" s="31"/>
      <c r="G175" s="50"/>
      <c r="H175" s="31"/>
      <c r="I175" s="33"/>
      <c r="J175" s="57"/>
      <c r="K175" s="36"/>
      <c r="L175" s="57"/>
      <c r="M175" s="62"/>
      <c r="N175" s="50"/>
      <c r="O175" s="50"/>
      <c r="P175" s="50"/>
      <c r="Q175" s="50"/>
      <c r="R175" s="50"/>
      <c r="S175" s="50"/>
      <c r="T175" s="50"/>
      <c r="U175" s="50"/>
      <c r="V175" s="50"/>
      <c r="W175" s="32"/>
      <c r="X175" s="15"/>
      <c r="AE175" s="16"/>
    </row>
    <row r="176" ht="14.25">
      <c r="A176" s="20"/>
      <c r="B176" s="63"/>
      <c r="C176" s="63"/>
      <c r="D176" s="64"/>
      <c r="E176" s="65"/>
      <c r="F176" s="66"/>
      <c r="G176" s="64"/>
      <c r="H176" s="66"/>
      <c r="I176" s="60"/>
      <c r="J176" s="46"/>
      <c r="K176" s="60"/>
      <c r="L176" s="46"/>
      <c r="M176" s="62"/>
      <c r="N176" s="50"/>
      <c r="O176" s="50"/>
      <c r="P176" s="50"/>
      <c r="Q176" s="50"/>
      <c r="R176" s="50"/>
      <c r="S176" s="50"/>
      <c r="T176" s="50"/>
      <c r="U176" s="50"/>
      <c r="V176" s="50"/>
      <c r="W176" s="32"/>
      <c r="X176" s="15"/>
      <c r="AE176" s="16"/>
    </row>
    <row r="177" ht="14.25">
      <c r="A177" s="20">
        <v>86</v>
      </c>
      <c r="B177" s="61"/>
      <c r="C177" s="61"/>
      <c r="D177" s="50"/>
      <c r="E177" s="50"/>
      <c r="F177" s="31"/>
      <c r="G177" s="50"/>
      <c r="H177" s="31"/>
      <c r="I177" s="33"/>
      <c r="J177" s="57"/>
      <c r="K177" s="36"/>
      <c r="L177" s="57"/>
      <c r="M177" s="62"/>
      <c r="N177" s="50"/>
      <c r="O177" s="50"/>
      <c r="P177" s="50"/>
      <c r="Q177" s="50"/>
      <c r="R177" s="50"/>
      <c r="S177" s="50"/>
      <c r="T177" s="50"/>
      <c r="U177" s="50"/>
      <c r="V177" s="50"/>
      <c r="W177" s="32"/>
      <c r="X177" s="15"/>
      <c r="AE177" s="16"/>
    </row>
    <row r="178" ht="14.25">
      <c r="A178" s="20"/>
      <c r="B178" s="63"/>
      <c r="C178" s="63"/>
      <c r="D178" s="64"/>
      <c r="E178" s="65"/>
      <c r="F178" s="66"/>
      <c r="G178" s="64"/>
      <c r="H178" s="66"/>
      <c r="I178" s="60"/>
      <c r="J178" s="46"/>
      <c r="K178" s="60"/>
      <c r="L178" s="46"/>
      <c r="M178" s="62"/>
      <c r="N178" s="50"/>
      <c r="O178" s="50"/>
      <c r="P178" s="50"/>
      <c r="Q178" s="50"/>
      <c r="R178" s="50"/>
      <c r="S178" s="50"/>
      <c r="T178" s="50"/>
      <c r="U178" s="50"/>
      <c r="V178" s="50"/>
      <c r="W178" s="32"/>
      <c r="X178" s="15"/>
      <c r="AE178" s="16"/>
    </row>
    <row r="179" ht="14.25">
      <c r="A179" s="20">
        <v>87</v>
      </c>
      <c r="B179" s="61"/>
      <c r="C179" s="61"/>
      <c r="D179" s="50"/>
      <c r="E179" s="50"/>
      <c r="F179" s="31"/>
      <c r="G179" s="50"/>
      <c r="H179" s="31"/>
      <c r="I179" s="33"/>
      <c r="J179" s="57"/>
      <c r="K179" s="36"/>
      <c r="L179" s="57"/>
      <c r="M179" s="62"/>
      <c r="N179" s="50"/>
      <c r="O179" s="50"/>
      <c r="P179" s="50"/>
      <c r="Q179" s="50"/>
      <c r="R179" s="50"/>
      <c r="S179" s="50"/>
      <c r="T179" s="50"/>
      <c r="U179" s="50"/>
      <c r="V179" s="50"/>
      <c r="W179" s="32"/>
      <c r="X179" s="15"/>
      <c r="AE179" s="16"/>
    </row>
    <row r="180" ht="14.25">
      <c r="A180" s="20"/>
      <c r="B180" s="63"/>
      <c r="C180" s="63"/>
      <c r="D180" s="64"/>
      <c r="E180" s="65"/>
      <c r="F180" s="66"/>
      <c r="G180" s="64"/>
      <c r="H180" s="66"/>
      <c r="I180" s="60"/>
      <c r="J180" s="46"/>
      <c r="K180" s="60"/>
      <c r="L180" s="46"/>
      <c r="M180" s="62"/>
      <c r="N180" s="50"/>
      <c r="O180" s="50"/>
      <c r="P180" s="50"/>
      <c r="Q180" s="50"/>
      <c r="R180" s="50"/>
      <c r="S180" s="50"/>
      <c r="T180" s="50"/>
      <c r="U180" s="50"/>
      <c r="V180" s="50"/>
      <c r="W180" s="32"/>
      <c r="X180" s="15"/>
      <c r="AE180" s="16"/>
    </row>
    <row r="181" ht="14.25">
      <c r="A181" s="20">
        <v>88</v>
      </c>
      <c r="B181" s="61"/>
      <c r="C181" s="61"/>
      <c r="D181" s="50"/>
      <c r="E181" s="50"/>
      <c r="F181" s="31"/>
      <c r="G181" s="50"/>
      <c r="H181" s="31"/>
      <c r="I181" s="33"/>
      <c r="J181" s="57"/>
      <c r="K181" s="36"/>
      <c r="L181" s="57"/>
      <c r="M181" s="62"/>
      <c r="N181" s="50"/>
      <c r="O181" s="50"/>
      <c r="P181" s="50"/>
      <c r="Q181" s="50"/>
      <c r="R181" s="50"/>
      <c r="S181" s="50"/>
      <c r="T181" s="50"/>
      <c r="U181" s="50"/>
      <c r="V181" s="50"/>
      <c r="W181" s="32"/>
      <c r="X181" s="15"/>
      <c r="AE181" s="16"/>
    </row>
    <row r="182" ht="14.25">
      <c r="A182" s="20"/>
      <c r="B182" s="63"/>
      <c r="C182" s="63"/>
      <c r="D182" s="64"/>
      <c r="E182" s="65"/>
      <c r="F182" s="66"/>
      <c r="G182" s="64"/>
      <c r="H182" s="66"/>
      <c r="I182" s="60"/>
      <c r="J182" s="46"/>
      <c r="K182" s="60"/>
      <c r="L182" s="46"/>
      <c r="M182" s="62"/>
      <c r="N182" s="50"/>
      <c r="O182" s="50"/>
      <c r="P182" s="50"/>
      <c r="Q182" s="50"/>
      <c r="R182" s="50"/>
      <c r="S182" s="50"/>
      <c r="T182" s="50"/>
      <c r="U182" s="50"/>
      <c r="V182" s="50"/>
      <c r="W182" s="32"/>
      <c r="X182" s="15"/>
      <c r="AE182" s="16"/>
    </row>
    <row r="183" ht="14.25">
      <c r="A183" s="20">
        <v>89</v>
      </c>
      <c r="B183" s="61"/>
      <c r="C183" s="61"/>
      <c r="D183" s="62"/>
      <c r="E183" s="50"/>
      <c r="F183" s="32"/>
      <c r="G183" s="62"/>
      <c r="H183" s="31"/>
      <c r="I183" s="35"/>
      <c r="J183" s="34"/>
      <c r="K183" s="67"/>
      <c r="L183" s="34"/>
      <c r="M183" s="62"/>
      <c r="N183" s="50"/>
      <c r="O183" s="50"/>
      <c r="P183" s="50"/>
      <c r="Q183" s="50"/>
      <c r="R183" s="50"/>
      <c r="S183" s="50"/>
      <c r="T183" s="50"/>
      <c r="U183" s="50"/>
      <c r="V183" s="50"/>
      <c r="W183" s="32"/>
      <c r="X183" s="15"/>
      <c r="AE183" s="16"/>
    </row>
    <row r="184" ht="14.25">
      <c r="A184" s="20"/>
      <c r="B184" s="63"/>
      <c r="C184" s="63"/>
      <c r="D184" s="64"/>
      <c r="E184" s="65"/>
      <c r="F184" s="66"/>
      <c r="G184" s="64"/>
      <c r="H184" s="66"/>
      <c r="I184" s="60"/>
      <c r="J184" s="46"/>
      <c r="K184" s="60"/>
      <c r="L184" s="46"/>
      <c r="M184" s="62"/>
      <c r="N184" s="50"/>
      <c r="O184" s="50"/>
      <c r="P184" s="50"/>
      <c r="Q184" s="50"/>
      <c r="R184" s="50"/>
      <c r="S184" s="50"/>
      <c r="T184" s="50"/>
      <c r="U184" s="50"/>
      <c r="V184" s="50"/>
      <c r="W184" s="32"/>
      <c r="X184" s="15"/>
      <c r="AE184" s="16"/>
    </row>
    <row r="185" ht="14.25">
      <c r="A185" s="20">
        <v>90</v>
      </c>
      <c r="B185" s="61"/>
      <c r="C185" s="61"/>
      <c r="D185" s="50"/>
      <c r="E185" s="50"/>
      <c r="F185" s="31"/>
      <c r="G185" s="50"/>
      <c r="H185" s="31"/>
      <c r="I185" s="33"/>
      <c r="J185" s="57"/>
      <c r="K185" s="36"/>
      <c r="L185" s="57"/>
      <c r="M185" s="62"/>
      <c r="N185" s="50"/>
      <c r="O185" s="50"/>
      <c r="P185" s="50"/>
      <c r="Q185" s="50"/>
      <c r="R185" s="50"/>
      <c r="S185" s="50"/>
      <c r="T185" s="50"/>
      <c r="U185" s="50"/>
      <c r="V185" s="50"/>
      <c r="W185" s="32"/>
      <c r="X185" s="15"/>
      <c r="AE185" s="16"/>
    </row>
    <row r="186" ht="14.25">
      <c r="A186" s="20"/>
      <c r="B186" s="63"/>
      <c r="C186" s="63"/>
      <c r="D186" s="64"/>
      <c r="E186" s="65"/>
      <c r="F186" s="66"/>
      <c r="G186" s="64"/>
      <c r="H186" s="66"/>
      <c r="I186" s="60"/>
      <c r="J186" s="46"/>
      <c r="K186" s="60"/>
      <c r="L186" s="46"/>
      <c r="M186" s="62"/>
      <c r="N186" s="50"/>
      <c r="O186" s="50"/>
      <c r="P186" s="50"/>
      <c r="Q186" s="50"/>
      <c r="R186" s="50"/>
      <c r="S186" s="50"/>
      <c r="T186" s="50"/>
      <c r="U186" s="50"/>
      <c r="V186" s="50"/>
      <c r="W186" s="32"/>
      <c r="X186" s="15"/>
      <c r="AE186" s="16"/>
    </row>
    <row r="187" ht="14.25">
      <c r="A187" s="20">
        <v>91</v>
      </c>
      <c r="B187" s="61"/>
      <c r="C187" s="61"/>
      <c r="D187" s="50"/>
      <c r="E187" s="50"/>
      <c r="F187" s="31"/>
      <c r="G187" s="50"/>
      <c r="H187" s="31"/>
      <c r="I187" s="33"/>
      <c r="J187" s="57"/>
      <c r="K187" s="36"/>
      <c r="L187" s="57"/>
      <c r="M187" s="62"/>
      <c r="N187" s="50"/>
      <c r="O187" s="50"/>
      <c r="P187" s="50"/>
      <c r="Q187" s="50"/>
      <c r="R187" s="50"/>
      <c r="S187" s="50"/>
      <c r="T187" s="50"/>
      <c r="U187" s="50"/>
      <c r="V187" s="50"/>
      <c r="W187" s="32"/>
      <c r="X187" s="15"/>
      <c r="AE187" s="16"/>
    </row>
    <row r="188" ht="14.25">
      <c r="A188" s="20"/>
      <c r="B188" s="63"/>
      <c r="C188" s="63"/>
      <c r="D188" s="64"/>
      <c r="E188" s="65"/>
      <c r="F188" s="66"/>
      <c r="G188" s="64"/>
      <c r="H188" s="66"/>
      <c r="I188" s="60"/>
      <c r="J188" s="46"/>
      <c r="K188" s="60"/>
      <c r="L188" s="46"/>
      <c r="M188" s="62"/>
      <c r="N188" s="50"/>
      <c r="O188" s="50"/>
      <c r="P188" s="50"/>
      <c r="Q188" s="50"/>
      <c r="R188" s="50"/>
      <c r="S188" s="50"/>
      <c r="T188" s="50"/>
      <c r="U188" s="50"/>
      <c r="V188" s="50"/>
      <c r="W188" s="32"/>
      <c r="X188" s="15"/>
      <c r="AE188" s="16"/>
    </row>
    <row r="189" ht="14.25">
      <c r="A189" s="20">
        <v>92</v>
      </c>
      <c r="B189" s="61"/>
      <c r="C189" s="61"/>
      <c r="D189" s="50"/>
      <c r="E189" s="50"/>
      <c r="F189" s="31"/>
      <c r="G189" s="50"/>
      <c r="H189" s="31"/>
      <c r="I189" s="33"/>
      <c r="J189" s="57"/>
      <c r="K189" s="36"/>
      <c r="L189" s="57"/>
      <c r="M189" s="62"/>
      <c r="N189" s="50"/>
      <c r="O189" s="50"/>
      <c r="P189" s="50"/>
      <c r="Q189" s="50"/>
      <c r="R189" s="50"/>
      <c r="S189" s="50"/>
      <c r="T189" s="50"/>
      <c r="U189" s="50"/>
      <c r="V189" s="50"/>
      <c r="W189" s="32"/>
      <c r="X189" s="15"/>
      <c r="AE189" s="16"/>
    </row>
    <row r="190" ht="14.25">
      <c r="A190" s="20"/>
      <c r="B190" s="63"/>
      <c r="C190" s="63"/>
      <c r="D190" s="64"/>
      <c r="E190" s="65"/>
      <c r="F190" s="66"/>
      <c r="G190" s="64"/>
      <c r="H190" s="66"/>
      <c r="I190" s="60"/>
      <c r="J190" s="46"/>
      <c r="K190" s="60"/>
      <c r="L190" s="46"/>
      <c r="M190" s="62"/>
      <c r="N190" s="50"/>
      <c r="O190" s="50"/>
      <c r="P190" s="50"/>
      <c r="Q190" s="50"/>
      <c r="R190" s="50"/>
      <c r="S190" s="50"/>
      <c r="T190" s="50"/>
      <c r="U190" s="50"/>
      <c r="V190" s="50"/>
      <c r="W190" s="32"/>
      <c r="X190" s="15"/>
      <c r="AE190" s="16"/>
    </row>
    <row r="191" ht="14.25">
      <c r="A191" s="20">
        <v>93</v>
      </c>
      <c r="B191" s="61"/>
      <c r="C191" s="61"/>
      <c r="D191" s="50"/>
      <c r="E191" s="50"/>
      <c r="F191" s="31"/>
      <c r="G191" s="50"/>
      <c r="H191" s="31"/>
      <c r="I191" s="33"/>
      <c r="J191" s="57"/>
      <c r="K191" s="36"/>
      <c r="L191" s="57"/>
      <c r="M191" s="62"/>
      <c r="N191" s="50"/>
      <c r="O191" s="50"/>
      <c r="P191" s="50"/>
      <c r="Q191" s="50"/>
      <c r="R191" s="50"/>
      <c r="S191" s="50"/>
      <c r="T191" s="50"/>
      <c r="U191" s="50"/>
      <c r="V191" s="50"/>
      <c r="W191" s="32"/>
      <c r="X191" s="15"/>
      <c r="AE191" s="16"/>
    </row>
    <row r="192" ht="14.25">
      <c r="A192" s="20"/>
      <c r="B192" s="63"/>
      <c r="C192" s="63"/>
      <c r="D192" s="64"/>
      <c r="E192" s="65"/>
      <c r="F192" s="66"/>
      <c r="G192" s="64"/>
      <c r="H192" s="66"/>
      <c r="I192" s="60"/>
      <c r="J192" s="46"/>
      <c r="K192" s="60"/>
      <c r="L192" s="46"/>
      <c r="M192" s="62"/>
      <c r="N192" s="50"/>
      <c r="O192" s="50"/>
      <c r="P192" s="50"/>
      <c r="Q192" s="50"/>
      <c r="R192" s="50"/>
      <c r="S192" s="50"/>
      <c r="T192" s="50"/>
      <c r="U192" s="50"/>
      <c r="V192" s="50"/>
      <c r="W192" s="32"/>
      <c r="X192" s="15"/>
      <c r="AE192" s="16"/>
    </row>
    <row r="193" ht="14.25">
      <c r="A193" s="20">
        <v>94</v>
      </c>
      <c r="B193" s="61"/>
      <c r="C193" s="61"/>
      <c r="D193" s="50"/>
      <c r="E193" s="50"/>
      <c r="F193" s="31"/>
      <c r="G193" s="50"/>
      <c r="H193" s="31"/>
      <c r="I193" s="33"/>
      <c r="J193" s="57"/>
      <c r="K193" s="36"/>
      <c r="L193" s="57"/>
      <c r="M193" s="62"/>
      <c r="N193" s="50"/>
      <c r="O193" s="50"/>
      <c r="P193" s="50"/>
      <c r="Q193" s="50"/>
      <c r="R193" s="50"/>
      <c r="S193" s="50"/>
      <c r="T193" s="50"/>
      <c r="U193" s="50"/>
      <c r="V193" s="50"/>
      <c r="W193" s="32"/>
      <c r="X193" s="15"/>
      <c r="AE193" s="16"/>
    </row>
    <row r="194" ht="14.25">
      <c r="A194" s="20"/>
      <c r="B194" s="63"/>
      <c r="C194" s="63"/>
      <c r="D194" s="64"/>
      <c r="E194" s="65"/>
      <c r="F194" s="66"/>
      <c r="G194" s="64"/>
      <c r="H194" s="66"/>
      <c r="I194" s="60"/>
      <c r="J194" s="46"/>
      <c r="K194" s="60"/>
      <c r="L194" s="46"/>
      <c r="M194" s="62"/>
      <c r="N194" s="50"/>
      <c r="O194" s="50"/>
      <c r="P194" s="50"/>
      <c r="Q194" s="50"/>
      <c r="R194" s="50"/>
      <c r="S194" s="50"/>
      <c r="T194" s="50"/>
      <c r="U194" s="50"/>
      <c r="V194" s="50"/>
      <c r="W194" s="32"/>
      <c r="X194" s="15"/>
      <c r="AE194" s="16"/>
    </row>
    <row r="195" ht="14.25">
      <c r="A195" s="20">
        <v>95</v>
      </c>
      <c r="B195" s="61"/>
      <c r="C195" s="61"/>
      <c r="D195" s="50"/>
      <c r="E195" s="50"/>
      <c r="F195" s="31"/>
      <c r="G195" s="50"/>
      <c r="H195" s="31"/>
      <c r="I195" s="33"/>
      <c r="J195" s="57"/>
      <c r="K195" s="36"/>
      <c r="L195" s="57"/>
      <c r="M195" s="62"/>
      <c r="N195" s="50"/>
      <c r="O195" s="50"/>
      <c r="P195" s="50"/>
      <c r="Q195" s="50"/>
      <c r="R195" s="50"/>
      <c r="S195" s="50"/>
      <c r="T195" s="50"/>
      <c r="U195" s="50"/>
      <c r="V195" s="50"/>
      <c r="W195" s="32"/>
      <c r="X195" s="15"/>
      <c r="AE195" s="16"/>
    </row>
    <row r="196" ht="14.25">
      <c r="A196" s="20"/>
      <c r="B196" s="63"/>
      <c r="C196" s="63"/>
      <c r="D196" s="64"/>
      <c r="E196" s="65"/>
      <c r="F196" s="66"/>
      <c r="G196" s="64"/>
      <c r="H196" s="66"/>
      <c r="I196" s="60"/>
      <c r="J196" s="46"/>
      <c r="K196" s="60"/>
      <c r="L196" s="46"/>
      <c r="M196" s="62"/>
      <c r="N196" s="50"/>
      <c r="O196" s="50"/>
      <c r="P196" s="50"/>
      <c r="Q196" s="50"/>
      <c r="R196" s="50"/>
      <c r="S196" s="50"/>
      <c r="T196" s="50"/>
      <c r="U196" s="50"/>
      <c r="V196" s="50"/>
      <c r="W196" s="32"/>
      <c r="X196" s="15"/>
      <c r="AE196" s="16"/>
    </row>
    <row r="197" ht="14.25">
      <c r="A197" s="20">
        <v>96</v>
      </c>
      <c r="B197" s="61"/>
      <c r="C197" s="61"/>
      <c r="D197" s="50"/>
      <c r="E197" s="50"/>
      <c r="F197" s="31"/>
      <c r="G197" s="50"/>
      <c r="H197" s="31"/>
      <c r="I197" s="33"/>
      <c r="J197" s="57"/>
      <c r="K197" s="36"/>
      <c r="L197" s="57"/>
      <c r="M197" s="62"/>
      <c r="N197" s="50"/>
      <c r="O197" s="50"/>
      <c r="P197" s="50"/>
      <c r="Q197" s="50"/>
      <c r="R197" s="50"/>
      <c r="S197" s="50"/>
      <c r="T197" s="50"/>
      <c r="U197" s="50"/>
      <c r="V197" s="50"/>
      <c r="W197" s="32"/>
      <c r="X197" s="15"/>
      <c r="AE197" s="16"/>
    </row>
    <row r="198" ht="14.25">
      <c r="A198" s="20"/>
      <c r="B198" s="63"/>
      <c r="C198" s="63"/>
      <c r="D198" s="64"/>
      <c r="E198" s="65"/>
      <c r="F198" s="66"/>
      <c r="G198" s="64"/>
      <c r="H198" s="66"/>
      <c r="I198" s="60"/>
      <c r="J198" s="46"/>
      <c r="K198" s="60"/>
      <c r="L198" s="46"/>
      <c r="M198" s="62"/>
      <c r="N198" s="50"/>
      <c r="O198" s="50"/>
      <c r="P198" s="50"/>
      <c r="Q198" s="50"/>
      <c r="R198" s="50"/>
      <c r="S198" s="50"/>
      <c r="T198" s="50"/>
      <c r="U198" s="50"/>
      <c r="V198" s="50"/>
      <c r="W198" s="32"/>
      <c r="X198" s="15"/>
      <c r="AE198" s="16"/>
    </row>
    <row r="199" ht="14.25">
      <c r="A199" s="20">
        <v>97</v>
      </c>
      <c r="B199" s="61"/>
      <c r="C199" s="61"/>
      <c r="D199" s="50"/>
      <c r="E199" s="50"/>
      <c r="F199" s="31"/>
      <c r="G199" s="50"/>
      <c r="H199" s="31"/>
      <c r="I199" s="33"/>
      <c r="J199" s="57"/>
      <c r="K199" s="36"/>
      <c r="L199" s="57"/>
      <c r="M199" s="62"/>
      <c r="N199" s="50"/>
      <c r="O199" s="50"/>
      <c r="P199" s="50"/>
      <c r="Q199" s="50"/>
      <c r="R199" s="50"/>
      <c r="S199" s="50"/>
      <c r="T199" s="50"/>
      <c r="U199" s="50"/>
      <c r="V199" s="50"/>
      <c r="W199" s="32"/>
      <c r="X199" s="15"/>
      <c r="AE199" s="16"/>
    </row>
    <row r="200" ht="14.25">
      <c r="A200" s="20"/>
      <c r="B200" s="63"/>
      <c r="C200" s="63"/>
      <c r="D200" s="64"/>
      <c r="E200" s="65"/>
      <c r="F200" s="66"/>
      <c r="G200" s="64"/>
      <c r="H200" s="66"/>
      <c r="I200" s="60"/>
      <c r="J200" s="46"/>
      <c r="K200" s="60"/>
      <c r="L200" s="46"/>
      <c r="M200" s="62"/>
      <c r="N200" s="50"/>
      <c r="O200" s="50"/>
      <c r="P200" s="50"/>
      <c r="Q200" s="50"/>
      <c r="R200" s="50"/>
      <c r="S200" s="50"/>
      <c r="T200" s="50"/>
      <c r="U200" s="50"/>
      <c r="V200" s="50"/>
      <c r="W200" s="32"/>
      <c r="X200" s="15"/>
      <c r="AE200" s="16"/>
    </row>
    <row r="201" ht="14.25">
      <c r="A201" s="20">
        <v>98</v>
      </c>
      <c r="B201" s="61"/>
      <c r="C201" s="61"/>
      <c r="D201" s="50"/>
      <c r="E201" s="50"/>
      <c r="F201" s="31"/>
      <c r="G201" s="50"/>
      <c r="H201" s="31"/>
      <c r="I201" s="33"/>
      <c r="J201" s="57"/>
      <c r="K201" s="36"/>
      <c r="L201" s="57"/>
      <c r="M201" s="62"/>
      <c r="N201" s="50"/>
      <c r="O201" s="50"/>
      <c r="P201" s="50"/>
      <c r="Q201" s="50"/>
      <c r="R201" s="50"/>
      <c r="S201" s="50"/>
      <c r="T201" s="50"/>
      <c r="U201" s="50"/>
      <c r="V201" s="50"/>
      <c r="W201" s="32"/>
      <c r="X201" s="15"/>
      <c r="AE201" s="16"/>
    </row>
    <row r="202" ht="14.25">
      <c r="A202" s="20"/>
      <c r="B202" s="63"/>
      <c r="C202" s="63"/>
      <c r="D202" s="64"/>
      <c r="E202" s="65"/>
      <c r="F202" s="66"/>
      <c r="G202" s="64"/>
      <c r="H202" s="66"/>
      <c r="I202" s="60"/>
      <c r="J202" s="46"/>
      <c r="K202" s="60"/>
      <c r="L202" s="46"/>
      <c r="M202" s="62"/>
      <c r="N202" s="50"/>
      <c r="O202" s="50"/>
      <c r="P202" s="50"/>
      <c r="Q202" s="50"/>
      <c r="R202" s="50"/>
      <c r="S202" s="50"/>
      <c r="T202" s="50"/>
      <c r="U202" s="50"/>
      <c r="V202" s="50"/>
      <c r="W202" s="32"/>
      <c r="X202" s="15"/>
      <c r="AE202" s="16"/>
    </row>
    <row r="203" ht="14.25">
      <c r="A203" s="20">
        <v>99</v>
      </c>
      <c r="B203" s="61"/>
      <c r="C203" s="61"/>
      <c r="D203" s="50"/>
      <c r="E203" s="50"/>
      <c r="F203" s="31"/>
      <c r="G203" s="50"/>
      <c r="H203" s="31"/>
      <c r="I203" s="33"/>
      <c r="J203" s="57"/>
      <c r="K203" s="36"/>
      <c r="L203" s="57"/>
      <c r="M203" s="62"/>
      <c r="N203" s="50"/>
      <c r="O203" s="50"/>
      <c r="P203" s="50"/>
      <c r="Q203" s="50"/>
      <c r="R203" s="50"/>
      <c r="S203" s="50"/>
      <c r="T203" s="50"/>
      <c r="U203" s="50"/>
      <c r="V203" s="50"/>
      <c r="W203" s="32"/>
      <c r="X203" s="15"/>
      <c r="AE203" s="16"/>
    </row>
    <row r="204" ht="14.25">
      <c r="A204" s="20"/>
      <c r="B204" s="63"/>
      <c r="C204" s="63"/>
      <c r="D204" s="64"/>
      <c r="E204" s="65"/>
      <c r="F204" s="66"/>
      <c r="G204" s="64"/>
      <c r="H204" s="66"/>
      <c r="I204" s="60"/>
      <c r="J204" s="46"/>
      <c r="K204" s="60"/>
      <c r="L204" s="46"/>
      <c r="M204" s="62"/>
      <c r="N204" s="50"/>
      <c r="O204" s="50"/>
      <c r="P204" s="50"/>
      <c r="Q204" s="50"/>
      <c r="R204" s="50"/>
      <c r="S204" s="50"/>
      <c r="T204" s="50"/>
      <c r="U204" s="50"/>
      <c r="V204" s="50"/>
      <c r="W204" s="32"/>
      <c r="X204" s="15"/>
      <c r="AE204" s="16"/>
    </row>
    <row r="205" ht="14.25">
      <c r="A205" s="20">
        <v>100</v>
      </c>
      <c r="B205" s="61"/>
      <c r="C205" s="61"/>
      <c r="D205" s="50"/>
      <c r="E205" s="50"/>
      <c r="F205" s="31"/>
      <c r="G205" s="50"/>
      <c r="H205" s="31"/>
      <c r="I205" s="33"/>
      <c r="J205" s="57"/>
      <c r="K205" s="36"/>
      <c r="L205" s="57"/>
      <c r="M205" s="62"/>
      <c r="N205" s="50"/>
      <c r="O205" s="50"/>
      <c r="P205" s="50"/>
      <c r="Q205" s="50"/>
      <c r="R205" s="50"/>
      <c r="S205" s="50"/>
      <c r="T205" s="50"/>
      <c r="U205" s="50"/>
      <c r="V205" s="50"/>
      <c r="W205" s="32"/>
      <c r="X205" s="15"/>
      <c r="AE205" s="16"/>
    </row>
    <row r="206" ht="14.25">
      <c r="A206" s="20"/>
      <c r="B206" s="63"/>
      <c r="C206" s="63"/>
      <c r="D206" s="64"/>
      <c r="E206" s="65"/>
      <c r="F206" s="66"/>
      <c r="G206" s="64"/>
      <c r="H206" s="66"/>
      <c r="I206" s="60"/>
      <c r="J206" s="46"/>
      <c r="K206" s="60"/>
      <c r="L206" s="46"/>
      <c r="M206" s="62"/>
      <c r="N206" s="50"/>
      <c r="O206" s="50"/>
      <c r="P206" s="50"/>
      <c r="Q206" s="50"/>
      <c r="R206" s="50"/>
      <c r="S206" s="50"/>
      <c r="T206" s="50"/>
      <c r="U206" s="50"/>
      <c r="V206" s="50"/>
      <c r="W206" s="32"/>
      <c r="X206" s="15"/>
      <c r="AE206" s="16"/>
    </row>
    <row r="207" ht="14.25">
      <c r="A207" s="20">
        <v>101</v>
      </c>
      <c r="B207" s="61"/>
      <c r="C207" s="61"/>
      <c r="D207" s="50"/>
      <c r="E207" s="50"/>
      <c r="F207" s="31"/>
      <c r="G207" s="50"/>
      <c r="H207" s="31"/>
      <c r="I207" s="33"/>
      <c r="J207" s="57"/>
      <c r="K207" s="36"/>
      <c r="L207" s="57"/>
      <c r="M207" s="62"/>
      <c r="N207" s="50"/>
      <c r="O207" s="50"/>
      <c r="P207" s="50"/>
      <c r="Q207" s="50"/>
      <c r="R207" s="50"/>
      <c r="S207" s="50"/>
      <c r="T207" s="50"/>
      <c r="U207" s="50"/>
      <c r="V207" s="50"/>
      <c r="W207" s="32"/>
      <c r="X207" s="15"/>
      <c r="AE207" s="16"/>
    </row>
    <row r="208" ht="14.25">
      <c r="A208" s="20"/>
      <c r="B208" s="63"/>
      <c r="C208" s="63"/>
      <c r="D208" s="64"/>
      <c r="E208" s="65"/>
      <c r="F208" s="66"/>
      <c r="G208" s="64"/>
      <c r="H208" s="66"/>
      <c r="I208" s="60"/>
      <c r="J208" s="46"/>
      <c r="K208" s="60"/>
      <c r="L208" s="46"/>
      <c r="M208" s="62"/>
      <c r="N208" s="50"/>
      <c r="O208" s="50"/>
      <c r="P208" s="50"/>
      <c r="Q208" s="50"/>
      <c r="R208" s="50"/>
      <c r="S208" s="50"/>
      <c r="T208" s="50"/>
      <c r="U208" s="50"/>
      <c r="V208" s="50"/>
      <c r="W208" s="32"/>
      <c r="X208" s="15"/>
      <c r="AE208" s="16"/>
    </row>
    <row r="209" ht="14.25">
      <c r="A209" s="20">
        <v>102</v>
      </c>
      <c r="B209" s="61"/>
      <c r="C209" s="61"/>
      <c r="D209" s="50"/>
      <c r="E209" s="50"/>
      <c r="F209" s="31"/>
      <c r="G209" s="50"/>
      <c r="H209" s="31"/>
      <c r="I209" s="33"/>
      <c r="J209" s="57"/>
      <c r="K209" s="36"/>
      <c r="L209" s="57"/>
      <c r="M209" s="62"/>
      <c r="N209" s="50"/>
      <c r="O209" s="50"/>
      <c r="P209" s="50"/>
      <c r="Q209" s="50"/>
      <c r="R209" s="50"/>
      <c r="S209" s="50"/>
      <c r="T209" s="50"/>
      <c r="U209" s="50"/>
      <c r="V209" s="50"/>
      <c r="W209" s="32"/>
      <c r="X209" s="15"/>
      <c r="AE209" s="16"/>
    </row>
    <row r="210" ht="14.25">
      <c r="A210" s="20"/>
      <c r="B210" s="63"/>
      <c r="C210" s="63"/>
      <c r="D210" s="64"/>
      <c r="E210" s="65"/>
      <c r="F210" s="66"/>
      <c r="G210" s="64"/>
      <c r="H210" s="66"/>
      <c r="I210" s="60"/>
      <c r="J210" s="46"/>
      <c r="K210" s="60"/>
      <c r="L210" s="46"/>
      <c r="M210" s="62"/>
      <c r="N210" s="50"/>
      <c r="O210" s="50"/>
      <c r="P210" s="50"/>
      <c r="Q210" s="50"/>
      <c r="R210" s="50"/>
      <c r="S210" s="50"/>
      <c r="T210" s="50"/>
      <c r="U210" s="50"/>
      <c r="V210" s="50"/>
      <c r="W210" s="32"/>
      <c r="X210" s="15"/>
      <c r="AE210" s="16"/>
    </row>
    <row r="211" ht="14.25">
      <c r="A211" s="20">
        <v>103</v>
      </c>
      <c r="B211" s="61"/>
      <c r="C211" s="61"/>
      <c r="D211" s="50"/>
      <c r="E211" s="50"/>
      <c r="F211" s="31"/>
      <c r="G211" s="50"/>
      <c r="H211" s="31"/>
      <c r="I211" s="33"/>
      <c r="J211" s="57"/>
      <c r="K211" s="36"/>
      <c r="L211" s="57"/>
      <c r="M211" s="62"/>
      <c r="N211" s="50"/>
      <c r="O211" s="50"/>
      <c r="P211" s="50"/>
      <c r="Q211" s="50"/>
      <c r="R211" s="50"/>
      <c r="S211" s="50"/>
      <c r="T211" s="50"/>
      <c r="U211" s="50"/>
      <c r="V211" s="50"/>
      <c r="W211" s="32"/>
      <c r="X211" s="15"/>
      <c r="AE211" s="16"/>
    </row>
    <row r="212" ht="14.25">
      <c r="A212" s="20"/>
      <c r="B212" s="63"/>
      <c r="C212" s="63"/>
      <c r="D212" s="64"/>
      <c r="E212" s="65"/>
      <c r="F212" s="66"/>
      <c r="G212" s="64"/>
      <c r="H212" s="66"/>
      <c r="I212" s="60"/>
      <c r="J212" s="46"/>
      <c r="K212" s="60"/>
      <c r="L212" s="46"/>
      <c r="M212" s="62"/>
      <c r="N212" s="50"/>
      <c r="O212" s="50"/>
      <c r="P212" s="50"/>
      <c r="Q212" s="50"/>
      <c r="R212" s="50"/>
      <c r="S212" s="50"/>
      <c r="T212" s="50"/>
      <c r="U212" s="50"/>
      <c r="V212" s="50"/>
      <c r="W212" s="32"/>
      <c r="X212" s="15"/>
      <c r="AE212" s="16"/>
    </row>
    <row r="213" ht="14.25">
      <c r="A213" s="20">
        <v>104</v>
      </c>
      <c r="B213" s="61"/>
      <c r="C213" s="61"/>
      <c r="D213" s="50"/>
      <c r="E213" s="50"/>
      <c r="F213" s="31"/>
      <c r="G213" s="50"/>
      <c r="H213" s="31"/>
      <c r="I213" s="33"/>
      <c r="J213" s="57"/>
      <c r="K213" s="36"/>
      <c r="L213" s="57"/>
      <c r="M213" s="62"/>
      <c r="N213" s="50"/>
      <c r="O213" s="50"/>
      <c r="P213" s="50"/>
      <c r="Q213" s="50"/>
      <c r="R213" s="50"/>
      <c r="S213" s="50"/>
      <c r="T213" s="50"/>
      <c r="U213" s="50"/>
      <c r="V213" s="50"/>
      <c r="W213" s="32"/>
      <c r="X213" s="15"/>
      <c r="AE213" s="16"/>
    </row>
    <row r="214" ht="14.25">
      <c r="A214" s="20"/>
      <c r="B214" s="63"/>
      <c r="C214" s="63"/>
      <c r="D214" s="64"/>
      <c r="E214" s="65"/>
      <c r="F214" s="66"/>
      <c r="G214" s="64"/>
      <c r="H214" s="66"/>
      <c r="I214" s="60"/>
      <c r="J214" s="46"/>
      <c r="K214" s="60"/>
      <c r="L214" s="46"/>
      <c r="M214" s="62"/>
      <c r="N214" s="50"/>
      <c r="O214" s="50"/>
      <c r="P214" s="50"/>
      <c r="Q214" s="50"/>
      <c r="R214" s="50"/>
      <c r="S214" s="50"/>
      <c r="T214" s="50"/>
      <c r="U214" s="50"/>
      <c r="V214" s="50"/>
      <c r="W214" s="32"/>
      <c r="X214" s="15"/>
      <c r="AE214" s="16"/>
    </row>
    <row r="215" ht="14.25">
      <c r="A215" s="20">
        <v>105</v>
      </c>
      <c r="B215" s="61"/>
      <c r="C215" s="61"/>
      <c r="D215" s="50"/>
      <c r="E215" s="50"/>
      <c r="F215" s="31"/>
      <c r="G215" s="50"/>
      <c r="H215" s="31"/>
      <c r="I215" s="33"/>
      <c r="J215" s="57"/>
      <c r="K215" s="36"/>
      <c r="L215" s="57"/>
      <c r="M215" s="62"/>
      <c r="N215" s="50"/>
      <c r="O215" s="50"/>
      <c r="P215" s="50"/>
      <c r="Q215" s="50"/>
      <c r="R215" s="50"/>
      <c r="S215" s="50"/>
      <c r="T215" s="50"/>
      <c r="U215" s="50"/>
      <c r="V215" s="50"/>
      <c r="W215" s="32"/>
      <c r="X215" s="15"/>
      <c r="AE215" s="16"/>
    </row>
    <row r="216" ht="14.25">
      <c r="A216" s="20"/>
      <c r="B216" s="63"/>
      <c r="C216" s="63"/>
      <c r="D216" s="64"/>
      <c r="E216" s="65"/>
      <c r="F216" s="66"/>
      <c r="G216" s="64"/>
      <c r="H216" s="66"/>
      <c r="I216" s="60"/>
      <c r="J216" s="46"/>
      <c r="K216" s="60"/>
      <c r="L216" s="46"/>
      <c r="M216" s="62"/>
      <c r="N216" s="50"/>
      <c r="O216" s="50"/>
      <c r="P216" s="50"/>
      <c r="Q216" s="50"/>
      <c r="R216" s="50"/>
      <c r="S216" s="50"/>
      <c r="T216" s="50"/>
      <c r="U216" s="50"/>
      <c r="V216" s="50"/>
      <c r="W216" s="32"/>
      <c r="X216" s="15"/>
      <c r="AE216" s="16"/>
    </row>
    <row r="217" ht="14.25">
      <c r="A217" s="20">
        <v>106</v>
      </c>
      <c r="B217" s="61"/>
      <c r="C217" s="61"/>
      <c r="D217" s="50"/>
      <c r="E217" s="50"/>
      <c r="F217" s="31"/>
      <c r="G217" s="50"/>
      <c r="H217" s="31"/>
      <c r="I217" s="33"/>
      <c r="J217" s="57"/>
      <c r="K217" s="36"/>
      <c r="L217" s="57"/>
      <c r="M217" s="62"/>
      <c r="N217" s="50"/>
      <c r="O217" s="50"/>
      <c r="P217" s="50"/>
      <c r="Q217" s="50"/>
      <c r="R217" s="50"/>
      <c r="S217" s="50"/>
      <c r="T217" s="50"/>
      <c r="U217" s="50"/>
      <c r="V217" s="50"/>
      <c r="W217" s="32"/>
      <c r="X217" s="15"/>
      <c r="AE217" s="16"/>
    </row>
    <row r="218" ht="14.25">
      <c r="A218" s="20"/>
      <c r="B218" s="63"/>
      <c r="C218" s="63"/>
      <c r="D218" s="64"/>
      <c r="E218" s="65"/>
      <c r="F218" s="66"/>
      <c r="G218" s="64"/>
      <c r="H218" s="66"/>
      <c r="I218" s="60"/>
      <c r="J218" s="46"/>
      <c r="K218" s="60"/>
      <c r="L218" s="46"/>
      <c r="M218" s="62"/>
      <c r="N218" s="50"/>
      <c r="O218" s="50"/>
      <c r="P218" s="50"/>
      <c r="Q218" s="50"/>
      <c r="R218" s="50"/>
      <c r="S218" s="50"/>
      <c r="T218" s="50"/>
      <c r="U218" s="50"/>
      <c r="V218" s="50"/>
      <c r="W218" s="32"/>
      <c r="X218" s="15"/>
      <c r="AE218" s="16"/>
    </row>
    <row r="219" ht="14.25">
      <c r="A219" s="20">
        <v>107</v>
      </c>
      <c r="B219" s="61"/>
      <c r="C219" s="61"/>
      <c r="D219" s="50"/>
      <c r="E219" s="50"/>
      <c r="F219" s="31"/>
      <c r="G219" s="50"/>
      <c r="H219" s="31"/>
      <c r="I219" s="33"/>
      <c r="J219" s="57"/>
      <c r="K219" s="36"/>
      <c r="L219" s="57"/>
      <c r="M219" s="62"/>
      <c r="N219" s="50"/>
      <c r="O219" s="50"/>
      <c r="P219" s="50"/>
      <c r="Q219" s="50"/>
      <c r="R219" s="50"/>
      <c r="S219" s="50"/>
      <c r="T219" s="50"/>
      <c r="U219" s="50"/>
      <c r="V219" s="50"/>
      <c r="W219" s="32"/>
      <c r="X219" s="15"/>
      <c r="AE219" s="16"/>
    </row>
    <row r="220" ht="14.25">
      <c r="A220" s="20"/>
      <c r="B220" s="63"/>
      <c r="C220" s="63"/>
      <c r="D220" s="64"/>
      <c r="E220" s="65"/>
      <c r="F220" s="66"/>
      <c r="G220" s="64"/>
      <c r="H220" s="66"/>
      <c r="I220" s="60"/>
      <c r="J220" s="46"/>
      <c r="K220" s="60"/>
      <c r="L220" s="46"/>
      <c r="M220" s="62"/>
      <c r="N220" s="50"/>
      <c r="O220" s="50"/>
      <c r="P220" s="50"/>
      <c r="Q220" s="50"/>
      <c r="R220" s="50"/>
      <c r="S220" s="50"/>
      <c r="T220" s="50"/>
      <c r="U220" s="50"/>
      <c r="V220" s="50"/>
      <c r="W220" s="32"/>
      <c r="X220" s="15"/>
      <c r="AE220" s="16"/>
    </row>
    <row r="221" ht="14.25">
      <c r="A221" s="20">
        <v>108</v>
      </c>
      <c r="B221" s="61"/>
      <c r="C221" s="61"/>
      <c r="D221" s="50"/>
      <c r="E221" s="50"/>
      <c r="F221" s="31"/>
      <c r="G221" s="50"/>
      <c r="H221" s="31"/>
      <c r="I221" s="33"/>
      <c r="J221" s="57"/>
      <c r="K221" s="36"/>
      <c r="L221" s="57"/>
      <c r="M221" s="62"/>
      <c r="N221" s="50"/>
      <c r="O221" s="50"/>
      <c r="P221" s="50"/>
      <c r="Q221" s="50"/>
      <c r="R221" s="50"/>
      <c r="S221" s="50"/>
      <c r="T221" s="50"/>
      <c r="U221" s="50"/>
      <c r="V221" s="50"/>
      <c r="W221" s="32"/>
      <c r="X221" s="15"/>
      <c r="AE221" s="16"/>
    </row>
    <row r="222" ht="14.25">
      <c r="A222" s="20"/>
      <c r="B222" s="63"/>
      <c r="C222" s="63"/>
      <c r="D222" s="64"/>
      <c r="E222" s="65"/>
      <c r="F222" s="66"/>
      <c r="G222" s="64"/>
      <c r="H222" s="66"/>
      <c r="I222" s="60"/>
      <c r="J222" s="46"/>
      <c r="K222" s="60"/>
      <c r="L222" s="46"/>
      <c r="M222" s="62"/>
      <c r="N222" s="50"/>
      <c r="O222" s="50"/>
      <c r="P222" s="50"/>
      <c r="Q222" s="50"/>
      <c r="R222" s="50"/>
      <c r="S222" s="50"/>
      <c r="T222" s="50"/>
      <c r="U222" s="50"/>
      <c r="V222" s="50"/>
      <c r="W222" s="32"/>
      <c r="X222" s="15"/>
      <c r="AE222" s="16"/>
    </row>
    <row r="223" ht="14.25">
      <c r="A223" s="20">
        <v>109</v>
      </c>
      <c r="B223" s="61"/>
      <c r="C223" s="61"/>
      <c r="D223" s="50"/>
      <c r="E223" s="50"/>
      <c r="F223" s="31"/>
      <c r="G223" s="50"/>
      <c r="H223" s="31"/>
      <c r="I223" s="33"/>
      <c r="J223" s="57"/>
      <c r="K223" s="36"/>
      <c r="L223" s="57"/>
      <c r="M223" s="62"/>
      <c r="N223" s="50"/>
      <c r="O223" s="50"/>
      <c r="P223" s="50"/>
      <c r="Q223" s="50"/>
      <c r="R223" s="50"/>
      <c r="S223" s="50"/>
      <c r="T223" s="50"/>
      <c r="U223" s="50"/>
      <c r="V223" s="50"/>
      <c r="W223" s="32"/>
      <c r="X223" s="15"/>
      <c r="AE223" s="16"/>
    </row>
    <row r="224" ht="14.25">
      <c r="A224" s="20"/>
      <c r="B224" s="63"/>
      <c r="C224" s="63"/>
      <c r="D224" s="64"/>
      <c r="E224" s="65"/>
      <c r="F224" s="66"/>
      <c r="G224" s="64"/>
      <c r="H224" s="66"/>
      <c r="I224" s="60"/>
      <c r="J224" s="46"/>
      <c r="K224" s="60"/>
      <c r="L224" s="46"/>
      <c r="M224" s="62"/>
      <c r="N224" s="50"/>
      <c r="O224" s="50"/>
      <c r="P224" s="50"/>
      <c r="Q224" s="50"/>
      <c r="R224" s="50"/>
      <c r="S224" s="50"/>
      <c r="T224" s="50"/>
      <c r="U224" s="50"/>
      <c r="V224" s="50"/>
      <c r="W224" s="32"/>
      <c r="X224" s="15"/>
      <c r="AE224" s="16"/>
    </row>
    <row r="225" ht="14.25">
      <c r="A225" s="20">
        <v>110</v>
      </c>
      <c r="B225" s="61"/>
      <c r="C225" s="61"/>
      <c r="D225" s="50"/>
      <c r="E225" s="50"/>
      <c r="F225" s="31"/>
      <c r="G225" s="50"/>
      <c r="H225" s="31"/>
      <c r="I225" s="33"/>
      <c r="J225" s="57"/>
      <c r="K225" s="36"/>
      <c r="L225" s="57"/>
      <c r="M225" s="62"/>
      <c r="N225" s="50"/>
      <c r="O225" s="50"/>
      <c r="P225" s="50"/>
      <c r="Q225" s="50"/>
      <c r="R225" s="50"/>
      <c r="S225" s="50"/>
      <c r="T225" s="50"/>
      <c r="U225" s="50"/>
      <c r="V225" s="50"/>
      <c r="W225" s="32"/>
      <c r="X225" s="15"/>
      <c r="AE225" s="16"/>
    </row>
    <row r="226" ht="14.25">
      <c r="A226" s="20"/>
      <c r="B226" s="63"/>
      <c r="C226" s="63"/>
      <c r="D226" s="64"/>
      <c r="E226" s="65"/>
      <c r="F226" s="66"/>
      <c r="G226" s="64"/>
      <c r="H226" s="66"/>
      <c r="I226" s="60"/>
      <c r="J226" s="46"/>
      <c r="K226" s="60"/>
      <c r="L226" s="46"/>
      <c r="M226" s="62"/>
      <c r="N226" s="50"/>
      <c r="O226" s="50"/>
      <c r="P226" s="50"/>
      <c r="Q226" s="50"/>
      <c r="R226" s="50"/>
      <c r="S226" s="50"/>
      <c r="T226" s="50"/>
      <c r="U226" s="50"/>
      <c r="V226" s="50"/>
      <c r="W226" s="32"/>
      <c r="X226" s="15"/>
      <c r="AE226" s="16"/>
    </row>
    <row r="227" ht="14.25">
      <c r="A227" s="20">
        <v>100</v>
      </c>
      <c r="B227" s="61"/>
      <c r="C227" s="61"/>
      <c r="D227" s="50"/>
      <c r="E227" s="50"/>
      <c r="F227" s="31"/>
      <c r="G227" s="50"/>
      <c r="H227" s="31"/>
      <c r="I227" s="33"/>
      <c r="J227" s="57"/>
      <c r="K227" s="36"/>
      <c r="L227" s="57"/>
      <c r="M227" s="62"/>
      <c r="N227" s="50"/>
      <c r="O227" s="50"/>
      <c r="P227" s="50"/>
      <c r="Q227" s="50"/>
      <c r="R227" s="50"/>
      <c r="S227" s="50"/>
      <c r="T227" s="50"/>
      <c r="U227" s="50"/>
      <c r="V227" s="50"/>
      <c r="W227" s="32"/>
      <c r="X227" s="15"/>
      <c r="AE227" s="16"/>
    </row>
    <row r="228" ht="14.25">
      <c r="A228" s="20"/>
      <c r="B228" s="63"/>
      <c r="C228" s="63"/>
      <c r="D228" s="64"/>
      <c r="E228" s="65"/>
      <c r="F228" s="66"/>
      <c r="G228" s="64"/>
      <c r="H228" s="66"/>
      <c r="I228" s="60"/>
      <c r="J228" s="46"/>
      <c r="K228" s="60"/>
      <c r="L228" s="46"/>
      <c r="M228" s="62"/>
      <c r="N228" s="50"/>
      <c r="O228" s="50"/>
      <c r="P228" s="50"/>
      <c r="Q228" s="50"/>
      <c r="R228" s="50"/>
      <c r="S228" s="50"/>
      <c r="T228" s="50"/>
      <c r="U228" s="50"/>
      <c r="V228" s="50"/>
      <c r="W228" s="32"/>
      <c r="X228" s="15"/>
      <c r="AE228" s="16"/>
    </row>
    <row r="229" ht="14.25">
      <c r="A229" s="20">
        <v>101</v>
      </c>
      <c r="B229" s="61"/>
      <c r="C229" s="61"/>
      <c r="D229" s="62"/>
      <c r="E229" s="50"/>
      <c r="F229" s="32"/>
      <c r="G229" s="62"/>
      <c r="H229" s="31"/>
      <c r="I229" s="35"/>
      <c r="J229" s="34"/>
      <c r="K229" s="67"/>
      <c r="L229" s="34"/>
      <c r="M229" s="62"/>
      <c r="N229" s="50"/>
      <c r="O229" s="50"/>
      <c r="P229" s="50"/>
      <c r="Q229" s="50"/>
      <c r="R229" s="50"/>
      <c r="S229" s="50"/>
      <c r="T229" s="50"/>
      <c r="U229" s="50"/>
      <c r="V229" s="50"/>
      <c r="W229" s="32"/>
      <c r="X229" s="15"/>
      <c r="AE229" s="16"/>
    </row>
    <row r="230" ht="14.25">
      <c r="A230" s="20"/>
      <c r="B230" s="63"/>
      <c r="C230" s="63"/>
      <c r="D230" s="64"/>
      <c r="E230" s="65"/>
      <c r="F230" s="66"/>
      <c r="G230" s="64"/>
      <c r="H230" s="66"/>
      <c r="I230" s="60"/>
      <c r="J230" s="46"/>
      <c r="K230" s="60"/>
      <c r="L230" s="46"/>
      <c r="M230" s="62"/>
      <c r="N230" s="50"/>
      <c r="O230" s="50"/>
      <c r="P230" s="50"/>
      <c r="Q230" s="50"/>
      <c r="R230" s="50"/>
      <c r="S230" s="50"/>
      <c r="T230" s="50"/>
      <c r="U230" s="50"/>
      <c r="V230" s="50"/>
      <c r="W230" s="32"/>
      <c r="X230" s="15"/>
      <c r="AE230" s="16"/>
    </row>
    <row r="231" ht="14.25">
      <c r="A231" s="20">
        <v>102</v>
      </c>
      <c r="B231" s="61"/>
      <c r="C231" s="61"/>
      <c r="D231" s="50"/>
      <c r="E231" s="50"/>
      <c r="F231" s="31"/>
      <c r="G231" s="50"/>
      <c r="H231" s="31"/>
      <c r="I231" s="33"/>
      <c r="J231" s="57"/>
      <c r="K231" s="36"/>
      <c r="L231" s="57"/>
      <c r="M231" s="62"/>
      <c r="N231" s="50"/>
      <c r="O231" s="50"/>
      <c r="P231" s="50"/>
      <c r="Q231" s="50"/>
      <c r="R231" s="50"/>
      <c r="S231" s="50"/>
      <c r="T231" s="50"/>
      <c r="U231" s="50"/>
      <c r="V231" s="50"/>
      <c r="W231" s="32"/>
      <c r="X231" s="15"/>
      <c r="AE231" s="16"/>
    </row>
    <row r="232" ht="14.25">
      <c r="A232" s="20"/>
      <c r="B232" s="63"/>
      <c r="C232" s="63"/>
      <c r="D232" s="64"/>
      <c r="E232" s="65"/>
      <c r="F232" s="66"/>
      <c r="G232" s="64"/>
      <c r="H232" s="66"/>
      <c r="I232" s="60"/>
      <c r="J232" s="46"/>
      <c r="K232" s="60"/>
      <c r="L232" s="46"/>
      <c r="M232" s="62"/>
      <c r="N232" s="50"/>
      <c r="O232" s="50"/>
      <c r="P232" s="50"/>
      <c r="Q232" s="50"/>
      <c r="R232" s="50"/>
      <c r="S232" s="50"/>
      <c r="T232" s="50"/>
      <c r="U232" s="50"/>
      <c r="V232" s="50"/>
      <c r="W232" s="32"/>
      <c r="X232" s="15"/>
      <c r="AE232" s="16"/>
    </row>
    <row r="233" ht="14.25">
      <c r="A233" s="20">
        <v>103</v>
      </c>
      <c r="B233" s="61"/>
      <c r="C233" s="61"/>
      <c r="D233" s="50"/>
      <c r="E233" s="50"/>
      <c r="F233" s="31"/>
      <c r="G233" s="50"/>
      <c r="H233" s="31"/>
      <c r="I233" s="33"/>
      <c r="J233" s="57"/>
      <c r="K233" s="36"/>
      <c r="L233" s="57"/>
      <c r="M233" s="62"/>
      <c r="N233" s="50"/>
      <c r="O233" s="50"/>
      <c r="P233" s="50"/>
      <c r="Q233" s="50"/>
      <c r="R233" s="50"/>
      <c r="S233" s="50"/>
      <c r="T233" s="50"/>
      <c r="U233" s="50"/>
      <c r="V233" s="50"/>
      <c r="W233" s="32"/>
      <c r="X233" s="15"/>
      <c r="AE233" s="16"/>
    </row>
    <row r="234" ht="14.25">
      <c r="A234" s="20"/>
      <c r="B234" s="63"/>
      <c r="C234" s="63"/>
      <c r="D234" s="64"/>
      <c r="E234" s="65"/>
      <c r="F234" s="66"/>
      <c r="G234" s="64"/>
      <c r="H234" s="66"/>
      <c r="I234" s="60"/>
      <c r="J234" s="46"/>
      <c r="K234" s="60"/>
      <c r="L234" s="46"/>
      <c r="M234" s="62"/>
      <c r="N234" s="50"/>
      <c r="O234" s="50"/>
      <c r="P234" s="50"/>
      <c r="Q234" s="50"/>
      <c r="R234" s="50"/>
      <c r="S234" s="50"/>
      <c r="T234" s="50"/>
      <c r="U234" s="50"/>
      <c r="V234" s="50"/>
      <c r="W234" s="32"/>
      <c r="X234" s="15"/>
      <c r="AE234" s="16"/>
    </row>
    <row r="235" ht="14.25">
      <c r="A235" s="20">
        <v>104</v>
      </c>
      <c r="B235" s="61"/>
      <c r="C235" s="61"/>
      <c r="D235" s="50"/>
      <c r="E235" s="50"/>
      <c r="F235" s="31"/>
      <c r="G235" s="50"/>
      <c r="H235" s="31"/>
      <c r="I235" s="33"/>
      <c r="J235" s="57"/>
      <c r="K235" s="36"/>
      <c r="L235" s="57"/>
      <c r="M235" s="62"/>
      <c r="N235" s="50"/>
      <c r="O235" s="50"/>
      <c r="P235" s="50"/>
      <c r="Q235" s="50"/>
      <c r="R235" s="50"/>
      <c r="S235" s="50"/>
      <c r="T235" s="50"/>
      <c r="U235" s="50"/>
      <c r="V235" s="50"/>
      <c r="W235" s="32"/>
      <c r="X235" s="15"/>
      <c r="AE235" s="16"/>
    </row>
    <row r="236" ht="14.25">
      <c r="A236" s="20"/>
      <c r="B236" s="63"/>
      <c r="C236" s="63"/>
      <c r="D236" s="64"/>
      <c r="E236" s="65"/>
      <c r="F236" s="66"/>
      <c r="G236" s="64"/>
      <c r="H236" s="66"/>
      <c r="I236" s="60"/>
      <c r="J236" s="46"/>
      <c r="K236" s="60"/>
      <c r="L236" s="46"/>
      <c r="M236" s="62"/>
      <c r="N236" s="50"/>
      <c r="O236" s="50"/>
      <c r="P236" s="50"/>
      <c r="Q236" s="50"/>
      <c r="R236" s="50"/>
      <c r="S236" s="50"/>
      <c r="T236" s="50"/>
      <c r="U236" s="50"/>
      <c r="V236" s="50"/>
      <c r="W236" s="32"/>
      <c r="X236" s="15"/>
      <c r="AE236" s="16"/>
    </row>
    <row r="237" ht="14.25">
      <c r="A237" s="20">
        <v>105</v>
      </c>
      <c r="B237" s="61"/>
      <c r="C237" s="61"/>
      <c r="D237" s="50"/>
      <c r="E237" s="50"/>
      <c r="F237" s="31"/>
      <c r="G237" s="50"/>
      <c r="H237" s="31"/>
      <c r="I237" s="33"/>
      <c r="J237" s="57"/>
      <c r="K237" s="36"/>
      <c r="L237" s="57"/>
      <c r="M237" s="62"/>
      <c r="N237" s="50"/>
      <c r="O237" s="50"/>
      <c r="P237" s="50"/>
      <c r="Q237" s="50"/>
      <c r="R237" s="50"/>
      <c r="S237" s="50"/>
      <c r="T237" s="50"/>
      <c r="U237" s="50"/>
      <c r="V237" s="50"/>
      <c r="W237" s="32"/>
      <c r="X237" s="15"/>
      <c r="AE237" s="16"/>
    </row>
    <row r="238" ht="14.25">
      <c r="A238" s="20"/>
      <c r="B238" s="63"/>
      <c r="C238" s="63"/>
      <c r="D238" s="64"/>
      <c r="E238" s="65"/>
      <c r="F238" s="66"/>
      <c r="G238" s="64"/>
      <c r="H238" s="66"/>
      <c r="I238" s="60"/>
      <c r="J238" s="46"/>
      <c r="K238" s="60"/>
      <c r="L238" s="46"/>
      <c r="M238" s="62"/>
      <c r="N238" s="50"/>
      <c r="O238" s="50"/>
      <c r="P238" s="50"/>
      <c r="Q238" s="50"/>
      <c r="R238" s="50"/>
      <c r="S238" s="50"/>
      <c r="T238" s="50"/>
      <c r="U238" s="50"/>
      <c r="V238" s="50"/>
      <c r="W238" s="32"/>
      <c r="X238" s="15"/>
      <c r="AE238" s="16"/>
    </row>
    <row r="239" ht="14.25">
      <c r="A239" s="20">
        <v>106</v>
      </c>
      <c r="B239" s="61"/>
      <c r="C239" s="61"/>
      <c r="D239" s="50"/>
      <c r="E239" s="50"/>
      <c r="F239" s="31"/>
      <c r="G239" s="50"/>
      <c r="H239" s="31"/>
      <c r="I239" s="33"/>
      <c r="J239" s="57"/>
      <c r="K239" s="36"/>
      <c r="L239" s="57"/>
      <c r="M239" s="62"/>
      <c r="N239" s="50"/>
      <c r="O239" s="50"/>
      <c r="P239" s="50"/>
      <c r="Q239" s="50"/>
      <c r="R239" s="50"/>
      <c r="S239" s="50"/>
      <c r="T239" s="50"/>
      <c r="U239" s="50"/>
      <c r="V239" s="50"/>
      <c r="W239" s="32"/>
      <c r="X239" s="15"/>
      <c r="AE239" s="16"/>
    </row>
    <row r="240" ht="14.25">
      <c r="A240" s="20"/>
      <c r="B240" s="63"/>
      <c r="C240" s="63"/>
      <c r="D240" s="64"/>
      <c r="E240" s="65"/>
      <c r="F240" s="66"/>
      <c r="G240" s="64"/>
      <c r="H240" s="66"/>
      <c r="I240" s="60"/>
      <c r="J240" s="46"/>
      <c r="K240" s="60"/>
      <c r="L240" s="46"/>
      <c r="M240" s="62"/>
      <c r="N240" s="50"/>
      <c r="O240" s="50"/>
      <c r="P240" s="50"/>
      <c r="Q240" s="50"/>
      <c r="R240" s="50"/>
      <c r="S240" s="50"/>
      <c r="T240" s="50"/>
      <c r="U240" s="50"/>
      <c r="V240" s="50"/>
      <c r="W240" s="32"/>
      <c r="X240" s="15"/>
      <c r="AE240" s="16"/>
    </row>
    <row r="241" ht="14.25">
      <c r="A241" s="20">
        <v>107</v>
      </c>
      <c r="B241" s="61"/>
      <c r="C241" s="61"/>
      <c r="D241" s="50"/>
      <c r="E241" s="50"/>
      <c r="F241" s="31"/>
      <c r="G241" s="50"/>
      <c r="H241" s="31"/>
      <c r="I241" s="33"/>
      <c r="J241" s="57"/>
      <c r="K241" s="36"/>
      <c r="L241" s="57"/>
      <c r="M241" s="62"/>
      <c r="N241" s="50"/>
      <c r="O241" s="50"/>
      <c r="P241" s="50"/>
      <c r="Q241" s="50"/>
      <c r="R241" s="50"/>
      <c r="S241" s="50"/>
      <c r="T241" s="50"/>
      <c r="U241" s="50"/>
      <c r="V241" s="50"/>
      <c r="W241" s="32"/>
      <c r="X241" s="15"/>
      <c r="AE241" s="16"/>
    </row>
    <row r="242" ht="14.25">
      <c r="A242" s="20"/>
      <c r="B242" s="63"/>
      <c r="C242" s="63"/>
      <c r="D242" s="64"/>
      <c r="E242" s="65"/>
      <c r="F242" s="66"/>
      <c r="G242" s="64"/>
      <c r="H242" s="66"/>
      <c r="I242" s="60"/>
      <c r="J242" s="46"/>
      <c r="K242" s="60"/>
      <c r="L242" s="46"/>
      <c r="M242" s="62"/>
      <c r="N242" s="50"/>
      <c r="O242" s="50"/>
      <c r="P242" s="50"/>
      <c r="Q242" s="50"/>
      <c r="R242" s="50"/>
      <c r="S242" s="50"/>
      <c r="T242" s="50"/>
      <c r="U242" s="50"/>
      <c r="V242" s="50"/>
      <c r="W242" s="32"/>
      <c r="X242" s="15"/>
      <c r="AE242" s="16"/>
    </row>
    <row r="243" ht="14.25">
      <c r="A243" s="20">
        <v>108</v>
      </c>
      <c r="B243" s="61"/>
      <c r="C243" s="61"/>
      <c r="D243" s="50"/>
      <c r="E243" s="50"/>
      <c r="F243" s="31"/>
      <c r="G243" s="50"/>
      <c r="H243" s="31"/>
      <c r="I243" s="33"/>
      <c r="J243" s="57"/>
      <c r="K243" s="36"/>
      <c r="L243" s="57"/>
      <c r="M243" s="62"/>
      <c r="N243" s="50"/>
      <c r="O243" s="50"/>
      <c r="P243" s="50"/>
      <c r="Q243" s="50"/>
      <c r="R243" s="50"/>
      <c r="S243" s="50"/>
      <c r="T243" s="50"/>
      <c r="U243" s="50"/>
      <c r="V243" s="50"/>
      <c r="W243" s="32"/>
      <c r="X243" s="15"/>
      <c r="AE243" s="16"/>
    </row>
    <row r="244" ht="14.25">
      <c r="A244" s="20"/>
      <c r="B244" s="63"/>
      <c r="C244" s="63"/>
      <c r="D244" s="64"/>
      <c r="E244" s="65"/>
      <c r="F244" s="66"/>
      <c r="G244" s="64"/>
      <c r="H244" s="66"/>
      <c r="I244" s="60"/>
      <c r="J244" s="46"/>
      <c r="K244" s="60"/>
      <c r="L244" s="46"/>
      <c r="M244" s="62"/>
      <c r="N244" s="50"/>
      <c r="O244" s="50"/>
      <c r="P244" s="50"/>
      <c r="Q244" s="50"/>
      <c r="R244" s="50"/>
      <c r="S244" s="50"/>
      <c r="T244" s="50"/>
      <c r="U244" s="50"/>
      <c r="V244" s="50"/>
      <c r="W244" s="32"/>
      <c r="X244" s="15"/>
      <c r="AE244" s="16"/>
    </row>
    <row r="245" ht="14.25">
      <c r="A245" s="20">
        <v>109</v>
      </c>
      <c r="B245" s="61"/>
      <c r="C245" s="61"/>
      <c r="D245" s="50"/>
      <c r="E245" s="50"/>
      <c r="F245" s="31"/>
      <c r="G245" s="50"/>
      <c r="H245" s="31"/>
      <c r="I245" s="33"/>
      <c r="J245" s="57"/>
      <c r="K245" s="36"/>
      <c r="L245" s="57"/>
      <c r="M245" s="62"/>
      <c r="N245" s="50"/>
      <c r="O245" s="50"/>
      <c r="P245" s="50"/>
      <c r="Q245" s="50"/>
      <c r="R245" s="50"/>
      <c r="S245" s="50"/>
      <c r="T245" s="50"/>
      <c r="U245" s="50"/>
      <c r="V245" s="50"/>
      <c r="W245" s="32"/>
      <c r="X245" s="15"/>
      <c r="AE245" s="16"/>
    </row>
    <row r="246" ht="14.25">
      <c r="A246" s="20"/>
      <c r="B246" s="63"/>
      <c r="C246" s="63"/>
      <c r="D246" s="64"/>
      <c r="E246" s="65"/>
      <c r="F246" s="66"/>
      <c r="G246" s="64"/>
      <c r="H246" s="66"/>
      <c r="I246" s="60"/>
      <c r="J246" s="46"/>
      <c r="K246" s="60"/>
      <c r="L246" s="46"/>
      <c r="M246" s="62"/>
      <c r="N246" s="50"/>
      <c r="O246" s="50"/>
      <c r="P246" s="50"/>
      <c r="Q246" s="50"/>
      <c r="R246" s="50"/>
      <c r="S246" s="50"/>
      <c r="T246" s="50"/>
      <c r="U246" s="50"/>
      <c r="V246" s="50"/>
      <c r="W246" s="32"/>
      <c r="X246" s="15"/>
      <c r="AE246" s="16"/>
    </row>
    <row r="247" ht="14.25">
      <c r="A247" s="20">
        <v>110</v>
      </c>
      <c r="B247" s="61"/>
      <c r="C247" s="61"/>
      <c r="D247" s="50"/>
      <c r="E247" s="50"/>
      <c r="F247" s="31"/>
      <c r="G247" s="50"/>
      <c r="H247" s="31"/>
      <c r="I247" s="33"/>
      <c r="J247" s="57"/>
      <c r="K247" s="36"/>
      <c r="L247" s="57"/>
      <c r="M247" s="62"/>
      <c r="N247" s="50"/>
      <c r="O247" s="50"/>
      <c r="P247" s="50"/>
      <c r="Q247" s="50"/>
      <c r="R247" s="50"/>
      <c r="S247" s="50"/>
      <c r="T247" s="50"/>
      <c r="U247" s="50"/>
      <c r="V247" s="50"/>
      <c r="W247" s="32"/>
      <c r="X247" s="15"/>
      <c r="AE247" s="16"/>
    </row>
    <row r="248" ht="14.25">
      <c r="A248" s="20"/>
      <c r="B248" s="63"/>
      <c r="C248" s="63"/>
      <c r="D248" s="64"/>
      <c r="E248" s="65"/>
      <c r="F248" s="66"/>
      <c r="G248" s="64"/>
      <c r="H248" s="66"/>
      <c r="I248" s="60"/>
      <c r="J248" s="46"/>
      <c r="K248" s="60"/>
      <c r="L248" s="46"/>
      <c r="M248" s="62"/>
      <c r="N248" s="50"/>
      <c r="O248" s="50"/>
      <c r="P248" s="50"/>
      <c r="Q248" s="50"/>
      <c r="R248" s="50"/>
      <c r="S248" s="50"/>
      <c r="T248" s="50"/>
      <c r="U248" s="50"/>
      <c r="V248" s="50"/>
      <c r="W248" s="32"/>
      <c r="X248" s="15"/>
      <c r="AE248" s="16"/>
    </row>
    <row r="249" ht="14.25">
      <c r="A249" s="20">
        <v>111</v>
      </c>
      <c r="B249" s="61"/>
      <c r="C249" s="61"/>
      <c r="D249" s="50"/>
      <c r="E249" s="50"/>
      <c r="F249" s="31"/>
      <c r="G249" s="50"/>
      <c r="H249" s="31"/>
      <c r="I249" s="33"/>
      <c r="J249" s="57"/>
      <c r="K249" s="36"/>
      <c r="L249" s="57"/>
      <c r="M249" s="62"/>
      <c r="N249" s="50"/>
      <c r="O249" s="50"/>
      <c r="P249" s="50"/>
      <c r="Q249" s="50"/>
      <c r="R249" s="50"/>
      <c r="S249" s="50"/>
      <c r="T249" s="50"/>
      <c r="U249" s="50"/>
      <c r="V249" s="50"/>
      <c r="W249" s="32"/>
      <c r="X249" s="15"/>
      <c r="AE249" s="16"/>
    </row>
    <row r="250" ht="14.25">
      <c r="A250" s="20"/>
      <c r="B250" s="63"/>
      <c r="C250" s="63"/>
      <c r="D250" s="64"/>
      <c r="E250" s="65"/>
      <c r="F250" s="66"/>
      <c r="G250" s="64"/>
      <c r="H250" s="66"/>
      <c r="I250" s="60"/>
      <c r="J250" s="46"/>
      <c r="K250" s="60"/>
      <c r="L250" s="46"/>
      <c r="M250" s="62"/>
      <c r="N250" s="50"/>
      <c r="O250" s="50"/>
      <c r="P250" s="50"/>
      <c r="Q250" s="50"/>
      <c r="R250" s="50"/>
      <c r="S250" s="50"/>
      <c r="T250" s="50"/>
      <c r="U250" s="50"/>
      <c r="V250" s="50"/>
      <c r="W250" s="32"/>
      <c r="X250" s="15"/>
      <c r="AE250" s="16"/>
    </row>
    <row r="251" ht="14.25">
      <c r="A251" s="20">
        <v>112</v>
      </c>
      <c r="B251" s="61"/>
      <c r="C251" s="61"/>
      <c r="D251" s="50"/>
      <c r="E251" s="50"/>
      <c r="F251" s="31"/>
      <c r="G251" s="50"/>
      <c r="H251" s="31"/>
      <c r="I251" s="33"/>
      <c r="J251" s="57"/>
      <c r="K251" s="36"/>
      <c r="L251" s="57"/>
      <c r="M251" s="62"/>
      <c r="N251" s="50"/>
      <c r="O251" s="50"/>
      <c r="P251" s="50"/>
      <c r="Q251" s="50"/>
      <c r="R251" s="50"/>
      <c r="S251" s="50"/>
      <c r="T251" s="50"/>
      <c r="U251" s="50"/>
      <c r="V251" s="50"/>
      <c r="W251" s="32"/>
      <c r="X251" s="15"/>
      <c r="AE251" s="16"/>
    </row>
    <row r="252" ht="14.25">
      <c r="A252" s="20"/>
      <c r="B252" s="63"/>
      <c r="C252" s="63"/>
      <c r="D252" s="64"/>
      <c r="E252" s="65"/>
      <c r="F252" s="66"/>
      <c r="G252" s="64"/>
      <c r="H252" s="66"/>
      <c r="I252" s="60"/>
      <c r="J252" s="46"/>
      <c r="K252" s="60"/>
      <c r="L252" s="46"/>
      <c r="M252" s="62"/>
      <c r="N252" s="50"/>
      <c r="O252" s="50"/>
      <c r="P252" s="50"/>
      <c r="Q252" s="50"/>
      <c r="R252" s="50"/>
      <c r="S252" s="50"/>
      <c r="T252" s="50"/>
      <c r="U252" s="50"/>
      <c r="V252" s="50"/>
      <c r="W252" s="32"/>
      <c r="X252" s="15"/>
      <c r="AE252" s="16"/>
    </row>
    <row r="253" ht="14.25">
      <c r="A253" s="20">
        <v>113</v>
      </c>
      <c r="B253" s="61"/>
      <c r="C253" s="61"/>
      <c r="D253" s="50"/>
      <c r="E253" s="50"/>
      <c r="F253" s="31"/>
      <c r="G253" s="50"/>
      <c r="H253" s="31"/>
      <c r="I253" s="33"/>
      <c r="J253" s="57"/>
      <c r="K253" s="36"/>
      <c r="L253" s="57"/>
      <c r="M253" s="62"/>
      <c r="N253" s="50"/>
      <c r="O253" s="50"/>
      <c r="P253" s="50"/>
      <c r="Q253" s="50"/>
      <c r="R253" s="50"/>
      <c r="S253" s="50"/>
      <c r="T253" s="50"/>
      <c r="U253" s="50"/>
      <c r="V253" s="50"/>
      <c r="W253" s="32"/>
      <c r="X253" s="15"/>
      <c r="AE253" s="16"/>
    </row>
    <row r="254" ht="14.25">
      <c r="A254" s="20"/>
      <c r="B254" s="63"/>
      <c r="C254" s="63"/>
      <c r="D254" s="64"/>
      <c r="E254" s="65"/>
      <c r="F254" s="66"/>
      <c r="G254" s="64"/>
      <c r="H254" s="66"/>
      <c r="I254" s="60"/>
      <c r="J254" s="46"/>
      <c r="K254" s="60"/>
      <c r="L254" s="46"/>
      <c r="M254" s="62"/>
      <c r="N254" s="50"/>
      <c r="O254" s="50"/>
      <c r="P254" s="50"/>
      <c r="Q254" s="50"/>
      <c r="R254" s="50"/>
      <c r="S254" s="50"/>
      <c r="T254" s="50"/>
      <c r="U254" s="50"/>
      <c r="V254" s="50"/>
      <c r="W254" s="32"/>
      <c r="X254" s="15"/>
      <c r="AE254" s="16"/>
    </row>
    <row r="255" ht="14.25">
      <c r="A255" s="20">
        <v>114</v>
      </c>
      <c r="B255" s="61"/>
      <c r="C255" s="61"/>
      <c r="D255" s="50"/>
      <c r="E255" s="50"/>
      <c r="F255" s="31"/>
      <c r="G255" s="50"/>
      <c r="H255" s="31"/>
      <c r="I255" s="33"/>
      <c r="J255" s="57"/>
      <c r="K255" s="36"/>
      <c r="L255" s="57"/>
      <c r="M255" s="62"/>
      <c r="N255" s="50"/>
      <c r="O255" s="50"/>
      <c r="P255" s="50"/>
      <c r="Q255" s="50"/>
      <c r="R255" s="50"/>
      <c r="S255" s="50"/>
      <c r="T255" s="50"/>
      <c r="U255" s="50"/>
      <c r="V255" s="50"/>
      <c r="W255" s="32"/>
      <c r="X255" s="15"/>
      <c r="AE255" s="16"/>
    </row>
    <row r="256" ht="14.25">
      <c r="A256" s="20"/>
      <c r="B256" s="63"/>
      <c r="C256" s="63"/>
      <c r="D256" s="64"/>
      <c r="E256" s="65"/>
      <c r="F256" s="66"/>
      <c r="G256" s="64"/>
      <c r="H256" s="66"/>
      <c r="I256" s="60"/>
      <c r="J256" s="46"/>
      <c r="K256" s="60"/>
      <c r="L256" s="46"/>
      <c r="M256" s="62"/>
      <c r="N256" s="50"/>
      <c r="O256" s="50"/>
      <c r="P256" s="50"/>
      <c r="Q256" s="50"/>
      <c r="R256" s="50"/>
      <c r="S256" s="50"/>
      <c r="T256" s="50"/>
      <c r="U256" s="50"/>
      <c r="V256" s="50"/>
      <c r="W256" s="32"/>
      <c r="X256" s="15"/>
      <c r="AE256" s="16"/>
    </row>
    <row r="257" ht="14.25">
      <c r="A257" s="20">
        <v>115</v>
      </c>
      <c r="B257" s="61"/>
      <c r="C257" s="61"/>
      <c r="D257" s="50"/>
      <c r="E257" s="50"/>
      <c r="F257" s="31"/>
      <c r="G257" s="50"/>
      <c r="H257" s="31"/>
      <c r="I257" s="33"/>
      <c r="J257" s="57"/>
      <c r="K257" s="36"/>
      <c r="L257" s="57"/>
      <c r="M257" s="62"/>
      <c r="N257" s="50"/>
      <c r="O257" s="50"/>
      <c r="P257" s="50"/>
      <c r="Q257" s="50"/>
      <c r="R257" s="50"/>
      <c r="S257" s="50"/>
      <c r="T257" s="50"/>
      <c r="U257" s="50"/>
      <c r="V257" s="50"/>
      <c r="W257" s="32"/>
      <c r="X257" s="15"/>
      <c r="AE257" s="16"/>
    </row>
    <row r="258" ht="14.25">
      <c r="A258" s="20"/>
      <c r="B258" s="63"/>
      <c r="C258" s="63"/>
      <c r="D258" s="64"/>
      <c r="E258" s="65"/>
      <c r="F258" s="66"/>
      <c r="G258" s="64"/>
      <c r="H258" s="66"/>
      <c r="I258" s="60"/>
      <c r="J258" s="46"/>
      <c r="K258" s="60"/>
      <c r="L258" s="46"/>
      <c r="M258" s="62"/>
      <c r="N258" s="50"/>
      <c r="O258" s="50"/>
      <c r="P258" s="50"/>
      <c r="Q258" s="50"/>
      <c r="R258" s="50"/>
      <c r="S258" s="50"/>
      <c r="T258" s="50"/>
      <c r="U258" s="50"/>
      <c r="V258" s="50"/>
      <c r="W258" s="32"/>
      <c r="X258" s="15"/>
      <c r="AE258" s="16"/>
    </row>
    <row r="259" ht="14.25">
      <c r="A259" s="20">
        <v>116</v>
      </c>
      <c r="B259" s="61"/>
      <c r="C259" s="61"/>
      <c r="D259" s="50"/>
      <c r="E259" s="50"/>
      <c r="F259" s="31"/>
      <c r="G259" s="50"/>
      <c r="H259" s="31"/>
      <c r="I259" s="33"/>
      <c r="J259" s="57"/>
      <c r="K259" s="67"/>
      <c r="L259" s="57"/>
      <c r="M259" s="62"/>
      <c r="N259" s="50"/>
      <c r="O259" s="50"/>
      <c r="P259" s="50"/>
      <c r="Q259" s="50"/>
      <c r="R259" s="50"/>
      <c r="S259" s="50"/>
      <c r="T259" s="50"/>
      <c r="U259" s="50"/>
      <c r="V259" s="50"/>
      <c r="W259" s="32"/>
      <c r="X259" s="15"/>
      <c r="AE259" s="16"/>
    </row>
    <row r="260" ht="14.25">
      <c r="A260" s="20"/>
      <c r="B260" s="63"/>
      <c r="C260" s="63"/>
      <c r="D260" s="64"/>
      <c r="E260" s="65"/>
      <c r="F260" s="66"/>
      <c r="G260" s="64"/>
      <c r="H260" s="66"/>
      <c r="I260" s="60"/>
      <c r="J260" s="46"/>
      <c r="K260" s="60"/>
      <c r="L260" s="46"/>
      <c r="M260" s="62"/>
      <c r="N260" s="50"/>
      <c r="O260" s="50"/>
      <c r="P260" s="50"/>
      <c r="Q260" s="50"/>
      <c r="R260" s="50"/>
      <c r="S260" s="50"/>
      <c r="T260" s="50"/>
      <c r="U260" s="50"/>
      <c r="V260" s="50"/>
      <c r="W260" s="32"/>
      <c r="X260" s="15"/>
      <c r="AE260" s="16"/>
    </row>
    <row r="261" ht="14.25">
      <c r="A261" s="20">
        <v>117</v>
      </c>
      <c r="B261" s="61"/>
      <c r="C261" s="61"/>
      <c r="D261" s="50"/>
      <c r="E261" s="50"/>
      <c r="F261" s="31"/>
      <c r="G261" s="50"/>
      <c r="H261" s="31"/>
      <c r="I261" s="33"/>
      <c r="J261" s="57"/>
      <c r="K261" s="36"/>
      <c r="L261" s="57"/>
      <c r="M261" s="62"/>
      <c r="N261" s="50"/>
      <c r="O261" s="50"/>
      <c r="P261" s="50"/>
      <c r="Q261" s="50"/>
      <c r="R261" s="50"/>
      <c r="S261" s="50"/>
      <c r="T261" s="50"/>
      <c r="U261" s="50"/>
      <c r="V261" s="50"/>
      <c r="W261" s="32"/>
      <c r="X261" s="15"/>
      <c r="AE261" s="16"/>
    </row>
    <row r="262" ht="14.25">
      <c r="A262" s="20"/>
      <c r="B262" s="63"/>
      <c r="C262" s="63"/>
      <c r="D262" s="64"/>
      <c r="E262" s="65"/>
      <c r="F262" s="66"/>
      <c r="G262" s="64"/>
      <c r="H262" s="66"/>
      <c r="I262" s="60"/>
      <c r="J262" s="46"/>
      <c r="K262" s="60"/>
      <c r="L262" s="46"/>
      <c r="M262" s="62"/>
      <c r="N262" s="50"/>
      <c r="O262" s="50"/>
      <c r="P262" s="50"/>
      <c r="Q262" s="50"/>
      <c r="R262" s="50"/>
      <c r="S262" s="50"/>
      <c r="T262" s="50"/>
      <c r="U262" s="50"/>
      <c r="V262" s="50"/>
      <c r="W262" s="32"/>
      <c r="X262" s="15"/>
      <c r="AE262" s="16"/>
    </row>
    <row r="263" ht="14.25">
      <c r="A263" s="20">
        <v>118</v>
      </c>
      <c r="B263" s="61"/>
      <c r="C263" s="61"/>
      <c r="D263" s="50"/>
      <c r="E263" s="50"/>
      <c r="F263" s="31"/>
      <c r="G263" s="50"/>
      <c r="H263" s="31"/>
      <c r="I263" s="33"/>
      <c r="J263" s="57"/>
      <c r="K263" s="36"/>
      <c r="L263" s="57"/>
      <c r="M263" s="62"/>
      <c r="N263" s="50"/>
      <c r="O263" s="50"/>
      <c r="P263" s="50"/>
      <c r="Q263" s="50"/>
      <c r="R263" s="50"/>
      <c r="S263" s="50"/>
      <c r="T263" s="50"/>
      <c r="U263" s="50"/>
      <c r="V263" s="50"/>
      <c r="W263" s="32"/>
      <c r="X263" s="15"/>
      <c r="AE263" s="16"/>
    </row>
    <row r="264" ht="14.25">
      <c r="A264" s="20"/>
      <c r="B264" s="63"/>
      <c r="C264" s="63"/>
      <c r="D264" s="64"/>
      <c r="E264" s="65"/>
      <c r="F264" s="66"/>
      <c r="G264" s="64"/>
      <c r="H264" s="66"/>
      <c r="I264" s="60"/>
      <c r="J264" s="46"/>
      <c r="K264" s="60"/>
      <c r="L264" s="46"/>
      <c r="M264" s="62"/>
      <c r="N264" s="50"/>
      <c r="O264" s="50"/>
      <c r="P264" s="50"/>
      <c r="Q264" s="50"/>
      <c r="R264" s="50"/>
      <c r="S264" s="50"/>
      <c r="T264" s="50"/>
      <c r="U264" s="50"/>
      <c r="V264" s="50"/>
      <c r="W264" s="32"/>
      <c r="X264" s="15"/>
      <c r="AE264" s="16"/>
    </row>
    <row r="265" ht="14.25">
      <c r="A265" s="20">
        <v>119</v>
      </c>
      <c r="B265" s="61"/>
      <c r="C265" s="61"/>
      <c r="D265" s="50"/>
      <c r="E265" s="50"/>
      <c r="F265" s="31"/>
      <c r="G265" s="50"/>
      <c r="H265" s="31"/>
      <c r="I265" s="33"/>
      <c r="J265" s="57"/>
      <c r="K265" s="36"/>
      <c r="L265" s="57"/>
      <c r="M265" s="62"/>
      <c r="N265" s="50"/>
      <c r="O265" s="50"/>
      <c r="P265" s="50"/>
      <c r="Q265" s="50"/>
      <c r="R265" s="50"/>
      <c r="S265" s="50"/>
      <c r="T265" s="50"/>
      <c r="U265" s="50"/>
      <c r="V265" s="50"/>
      <c r="W265" s="32"/>
      <c r="X265" s="15"/>
      <c r="AE265" s="16"/>
    </row>
    <row r="266" ht="14.25">
      <c r="A266" s="20"/>
      <c r="B266" s="63"/>
      <c r="C266" s="63"/>
      <c r="D266" s="64"/>
      <c r="E266" s="65"/>
      <c r="F266" s="66"/>
      <c r="G266" s="64"/>
      <c r="H266" s="66"/>
      <c r="I266" s="60"/>
      <c r="J266" s="46"/>
      <c r="K266" s="60"/>
      <c r="L266" s="46"/>
      <c r="M266" s="62"/>
      <c r="N266" s="50"/>
      <c r="O266" s="50"/>
      <c r="P266" s="50"/>
      <c r="Q266" s="50"/>
      <c r="R266" s="50"/>
      <c r="S266" s="50"/>
      <c r="T266" s="50"/>
      <c r="U266" s="50"/>
      <c r="V266" s="50"/>
      <c r="W266" s="32"/>
      <c r="X266" s="15"/>
      <c r="AE266" s="16"/>
    </row>
    <row r="267" ht="14.25">
      <c r="A267" s="20">
        <v>120</v>
      </c>
      <c r="B267" s="61"/>
      <c r="C267" s="61"/>
      <c r="D267" s="50"/>
      <c r="E267" s="50"/>
      <c r="F267" s="31"/>
      <c r="G267" s="50"/>
      <c r="H267" s="31"/>
      <c r="I267" s="33"/>
      <c r="J267" s="57"/>
      <c r="K267" s="36"/>
      <c r="L267" s="57"/>
      <c r="M267" s="62"/>
      <c r="N267" s="50"/>
      <c r="O267" s="50"/>
      <c r="P267" s="50"/>
      <c r="Q267" s="50"/>
      <c r="R267" s="50"/>
      <c r="S267" s="50"/>
      <c r="T267" s="50"/>
      <c r="U267" s="50"/>
      <c r="V267" s="50"/>
      <c r="W267" s="32"/>
      <c r="X267" s="15"/>
      <c r="AE267" s="16"/>
    </row>
    <row r="268" ht="14.25">
      <c r="A268" s="20"/>
      <c r="B268" s="63"/>
      <c r="C268" s="63"/>
      <c r="D268" s="64"/>
      <c r="E268" s="65"/>
      <c r="F268" s="66"/>
      <c r="G268" s="64"/>
      <c r="H268" s="66"/>
      <c r="I268" s="60"/>
      <c r="J268" s="46"/>
      <c r="K268" s="60"/>
      <c r="L268" s="46"/>
      <c r="M268" s="62"/>
      <c r="N268" s="50"/>
      <c r="O268" s="50"/>
      <c r="P268" s="50"/>
      <c r="Q268" s="50"/>
      <c r="R268" s="50"/>
      <c r="S268" s="50"/>
      <c r="T268" s="50"/>
      <c r="U268" s="50"/>
      <c r="V268" s="50"/>
      <c r="W268" s="32"/>
      <c r="X268" s="15"/>
      <c r="AE268" s="16"/>
    </row>
    <row r="269" ht="14.25">
      <c r="A269" s="20">
        <v>121</v>
      </c>
      <c r="B269" s="61"/>
      <c r="C269" s="61"/>
      <c r="D269" s="50"/>
      <c r="E269" s="50"/>
      <c r="F269" s="31"/>
      <c r="G269" s="50"/>
      <c r="H269" s="31"/>
      <c r="I269" s="33"/>
      <c r="J269" s="57"/>
      <c r="K269" s="36"/>
      <c r="L269" s="57"/>
      <c r="M269" s="62"/>
      <c r="N269" s="50"/>
      <c r="O269" s="50"/>
      <c r="P269" s="50"/>
      <c r="Q269" s="50"/>
      <c r="R269" s="50"/>
      <c r="S269" s="50"/>
      <c r="T269" s="50"/>
      <c r="U269" s="50"/>
      <c r="V269" s="50"/>
      <c r="W269" s="32"/>
      <c r="X269" s="15"/>
      <c r="AE269" s="16"/>
    </row>
    <row r="270" ht="14.25">
      <c r="A270" s="20"/>
      <c r="B270" s="63"/>
      <c r="C270" s="63"/>
      <c r="D270" s="64"/>
      <c r="E270" s="65"/>
      <c r="F270" s="66"/>
      <c r="G270" s="64"/>
      <c r="H270" s="66"/>
      <c r="I270" s="60"/>
      <c r="J270" s="46"/>
      <c r="K270" s="60"/>
      <c r="L270" s="46"/>
      <c r="M270" s="62"/>
      <c r="N270" s="50"/>
      <c r="O270" s="50"/>
      <c r="P270" s="50"/>
      <c r="Q270" s="50"/>
      <c r="R270" s="50"/>
      <c r="S270" s="50"/>
      <c r="T270" s="50"/>
      <c r="U270" s="50"/>
      <c r="V270" s="50"/>
      <c r="W270" s="32"/>
      <c r="X270" s="15"/>
      <c r="AE270" s="16"/>
    </row>
    <row r="271" ht="14.25">
      <c r="A271" s="20">
        <v>122</v>
      </c>
      <c r="B271" s="61"/>
      <c r="C271" s="61"/>
      <c r="D271" s="50"/>
      <c r="E271" s="50"/>
      <c r="F271" s="31"/>
      <c r="G271" s="50"/>
      <c r="H271" s="31"/>
      <c r="I271" s="33"/>
      <c r="J271" s="57"/>
      <c r="K271" s="36"/>
      <c r="L271" s="57"/>
      <c r="M271" s="62"/>
      <c r="N271" s="50"/>
      <c r="O271" s="50"/>
      <c r="P271" s="50"/>
      <c r="Q271" s="50"/>
      <c r="R271" s="50"/>
      <c r="S271" s="50"/>
      <c r="T271" s="50"/>
      <c r="U271" s="50"/>
      <c r="V271" s="50"/>
      <c r="W271" s="32"/>
      <c r="X271" s="15"/>
      <c r="AE271" s="16"/>
    </row>
    <row r="272" ht="14.25">
      <c r="A272" s="20"/>
      <c r="B272" s="63"/>
      <c r="C272" s="63"/>
      <c r="D272" s="64"/>
      <c r="E272" s="65"/>
      <c r="F272" s="66"/>
      <c r="G272" s="64"/>
      <c r="H272" s="66"/>
      <c r="I272" s="60"/>
      <c r="J272" s="46"/>
      <c r="K272" s="60"/>
      <c r="L272" s="46"/>
      <c r="M272" s="62"/>
      <c r="N272" s="50"/>
      <c r="O272" s="50"/>
      <c r="P272" s="50"/>
      <c r="Q272" s="50"/>
      <c r="R272" s="50"/>
      <c r="S272" s="50"/>
      <c r="T272" s="50"/>
      <c r="U272" s="50"/>
      <c r="V272" s="50"/>
      <c r="W272" s="32"/>
      <c r="X272" s="15"/>
      <c r="AE272" s="16"/>
    </row>
    <row r="273" ht="14.25">
      <c r="A273" s="20">
        <v>123</v>
      </c>
      <c r="B273" s="61"/>
      <c r="C273" s="61"/>
      <c r="D273" s="50"/>
      <c r="E273" s="50"/>
      <c r="F273" s="31"/>
      <c r="G273" s="50"/>
      <c r="H273" s="31"/>
      <c r="I273" s="33"/>
      <c r="J273" s="57"/>
      <c r="K273" s="36"/>
      <c r="L273" s="57"/>
      <c r="M273" s="62"/>
      <c r="N273" s="50"/>
      <c r="O273" s="50"/>
      <c r="P273" s="50"/>
      <c r="Q273" s="50"/>
      <c r="R273" s="50"/>
      <c r="S273" s="50"/>
      <c r="T273" s="50"/>
      <c r="U273" s="50"/>
      <c r="V273" s="50"/>
      <c r="W273" s="32"/>
      <c r="X273" s="15"/>
      <c r="AE273" s="16"/>
    </row>
    <row r="274" ht="14.25">
      <c r="A274" s="20"/>
      <c r="B274" s="63"/>
      <c r="C274" s="63"/>
      <c r="D274" s="64"/>
      <c r="E274" s="65"/>
      <c r="F274" s="66"/>
      <c r="G274" s="64"/>
      <c r="H274" s="66"/>
      <c r="I274" s="60"/>
      <c r="J274" s="46"/>
      <c r="K274" s="60"/>
      <c r="L274" s="46"/>
      <c r="M274" s="62"/>
      <c r="N274" s="50"/>
      <c r="O274" s="50"/>
      <c r="P274" s="50"/>
      <c r="Q274" s="50"/>
      <c r="R274" s="50"/>
      <c r="S274" s="50"/>
      <c r="T274" s="50"/>
      <c r="U274" s="50"/>
      <c r="V274" s="50"/>
      <c r="W274" s="32"/>
      <c r="X274" s="15"/>
      <c r="AE274" s="16"/>
    </row>
    <row r="275" ht="14.25">
      <c r="A275" s="20">
        <v>124</v>
      </c>
      <c r="B275" s="61"/>
      <c r="C275" s="61"/>
      <c r="D275" s="62"/>
      <c r="E275" s="50"/>
      <c r="F275" s="31"/>
      <c r="G275" s="62"/>
      <c r="H275" s="31"/>
      <c r="I275" s="35"/>
      <c r="J275" s="57"/>
      <c r="K275" s="67"/>
      <c r="L275" s="57"/>
      <c r="M275" s="62"/>
      <c r="N275" s="50"/>
      <c r="O275" s="50"/>
      <c r="P275" s="50"/>
      <c r="Q275" s="50"/>
      <c r="R275" s="50"/>
      <c r="S275" s="50"/>
      <c r="T275" s="50"/>
      <c r="U275" s="50"/>
      <c r="V275" s="50"/>
      <c r="W275" s="32"/>
      <c r="X275" s="15"/>
      <c r="AE275" s="16"/>
    </row>
    <row r="276" ht="14.25">
      <c r="A276" s="20"/>
      <c r="B276" s="63"/>
      <c r="C276" s="63"/>
      <c r="D276" s="64"/>
      <c r="E276" s="65"/>
      <c r="F276" s="66"/>
      <c r="G276" s="64"/>
      <c r="H276" s="66"/>
      <c r="I276" s="60"/>
      <c r="J276" s="46"/>
      <c r="K276" s="60"/>
      <c r="L276" s="46"/>
      <c r="M276" s="62"/>
      <c r="N276" s="50"/>
      <c r="O276" s="50"/>
      <c r="P276" s="50"/>
      <c r="Q276" s="50"/>
      <c r="R276" s="50"/>
      <c r="S276" s="50"/>
      <c r="T276" s="50"/>
      <c r="U276" s="50"/>
      <c r="V276" s="50"/>
      <c r="W276" s="32"/>
      <c r="X276" s="15"/>
      <c r="AE276" s="16"/>
    </row>
    <row r="277" ht="14.25">
      <c r="A277" s="20">
        <v>125</v>
      </c>
      <c r="B277" s="61"/>
      <c r="C277" s="61"/>
      <c r="D277" s="50"/>
      <c r="E277" s="50"/>
      <c r="F277" s="31"/>
      <c r="G277" s="50"/>
      <c r="H277" s="31"/>
      <c r="I277" s="33"/>
      <c r="J277" s="57"/>
      <c r="K277" s="36"/>
      <c r="L277" s="57"/>
      <c r="M277" s="62"/>
      <c r="N277" s="50"/>
      <c r="O277" s="50"/>
      <c r="P277" s="50"/>
      <c r="Q277" s="50"/>
      <c r="R277" s="50"/>
      <c r="S277" s="50"/>
      <c r="T277" s="50"/>
      <c r="U277" s="50"/>
      <c r="V277" s="50"/>
      <c r="W277" s="32"/>
      <c r="X277" s="15"/>
      <c r="AE277" s="16"/>
    </row>
    <row r="278" ht="14.25">
      <c r="A278" s="20"/>
      <c r="B278" s="63"/>
      <c r="C278" s="63"/>
      <c r="D278" s="64"/>
      <c r="E278" s="65"/>
      <c r="F278" s="66"/>
      <c r="G278" s="64"/>
      <c r="H278" s="66"/>
      <c r="I278" s="60"/>
      <c r="J278" s="46"/>
      <c r="K278" s="60"/>
      <c r="L278" s="46"/>
      <c r="M278" s="62"/>
      <c r="N278" s="50"/>
      <c r="O278" s="50"/>
      <c r="P278" s="50"/>
      <c r="Q278" s="50"/>
      <c r="R278" s="50"/>
      <c r="S278" s="50"/>
      <c r="T278" s="50"/>
      <c r="U278" s="50"/>
      <c r="V278" s="50"/>
      <c r="W278" s="32"/>
      <c r="X278" s="15"/>
      <c r="AE278" s="16"/>
    </row>
    <row r="279" ht="14.25">
      <c r="A279" s="20">
        <v>126</v>
      </c>
      <c r="B279" s="61"/>
      <c r="C279" s="61"/>
      <c r="D279" s="50"/>
      <c r="E279" s="50"/>
      <c r="F279" s="31"/>
      <c r="G279" s="50"/>
      <c r="H279" s="31"/>
      <c r="I279" s="33"/>
      <c r="J279" s="57"/>
      <c r="K279" s="36"/>
      <c r="L279" s="57"/>
      <c r="M279" s="62"/>
      <c r="N279" s="50"/>
      <c r="O279" s="50"/>
      <c r="P279" s="50"/>
      <c r="Q279" s="50"/>
      <c r="R279" s="50"/>
      <c r="S279" s="50"/>
      <c r="T279" s="50"/>
      <c r="U279" s="50"/>
      <c r="V279" s="50"/>
      <c r="W279" s="32"/>
      <c r="X279" s="15"/>
      <c r="AE279" s="16"/>
    </row>
    <row r="280" ht="14.25">
      <c r="A280" s="20"/>
      <c r="B280" s="63"/>
      <c r="C280" s="63"/>
      <c r="D280" s="64"/>
      <c r="E280" s="65"/>
      <c r="F280" s="66"/>
      <c r="G280" s="64"/>
      <c r="H280" s="66"/>
      <c r="I280" s="60"/>
      <c r="J280" s="46"/>
      <c r="K280" s="60"/>
      <c r="L280" s="46"/>
      <c r="M280" s="62"/>
      <c r="N280" s="50"/>
      <c r="O280" s="50"/>
      <c r="P280" s="50"/>
      <c r="Q280" s="50"/>
      <c r="R280" s="50"/>
      <c r="S280" s="50"/>
      <c r="T280" s="50"/>
      <c r="U280" s="50"/>
      <c r="V280" s="50"/>
      <c r="W280" s="32"/>
      <c r="X280" s="15"/>
      <c r="AE280" s="16"/>
    </row>
    <row r="281" ht="14.25">
      <c r="A281" s="20">
        <v>127</v>
      </c>
      <c r="B281" s="61"/>
      <c r="C281" s="61"/>
      <c r="D281" s="50"/>
      <c r="E281" s="50"/>
      <c r="F281" s="31"/>
      <c r="G281" s="50"/>
      <c r="H281" s="31"/>
      <c r="I281" s="33"/>
      <c r="J281" s="57"/>
      <c r="K281" s="67"/>
      <c r="L281" s="57"/>
      <c r="M281" s="62"/>
      <c r="N281" s="50"/>
      <c r="O281" s="50"/>
      <c r="P281" s="50"/>
      <c r="Q281" s="50"/>
      <c r="R281" s="50"/>
      <c r="S281" s="50"/>
      <c r="T281" s="50"/>
      <c r="U281" s="50"/>
      <c r="V281" s="50"/>
      <c r="W281" s="32"/>
      <c r="X281" s="15"/>
      <c r="AE281" s="16"/>
    </row>
    <row r="282" ht="14.25">
      <c r="A282" s="20"/>
      <c r="B282" s="63"/>
      <c r="C282" s="63"/>
      <c r="D282" s="64"/>
      <c r="E282" s="65"/>
      <c r="F282" s="66"/>
      <c r="G282" s="64"/>
      <c r="H282" s="66"/>
      <c r="I282" s="60"/>
      <c r="J282" s="46"/>
      <c r="K282" s="60"/>
      <c r="L282" s="46"/>
      <c r="M282" s="62"/>
      <c r="N282" s="50"/>
      <c r="O282" s="50"/>
      <c r="P282" s="50"/>
      <c r="Q282" s="50"/>
      <c r="R282" s="50"/>
      <c r="S282" s="50"/>
      <c r="T282" s="50"/>
      <c r="U282" s="50"/>
      <c r="V282" s="50"/>
      <c r="W282" s="32"/>
      <c r="X282" s="15"/>
      <c r="AE282" s="16"/>
    </row>
    <row r="283" ht="14.25">
      <c r="A283" s="20">
        <v>128</v>
      </c>
      <c r="B283" s="61"/>
      <c r="C283" s="61"/>
      <c r="D283" s="50"/>
      <c r="E283" s="50"/>
      <c r="F283" s="31"/>
      <c r="G283" s="50"/>
      <c r="H283" s="31"/>
      <c r="I283" s="33"/>
      <c r="J283" s="57"/>
      <c r="K283" s="36"/>
      <c r="L283" s="57"/>
      <c r="M283" s="62"/>
      <c r="N283" s="50"/>
      <c r="O283" s="50"/>
      <c r="P283" s="50"/>
      <c r="Q283" s="50"/>
      <c r="R283" s="50"/>
      <c r="S283" s="50"/>
      <c r="T283" s="50"/>
      <c r="U283" s="50"/>
      <c r="V283" s="50"/>
      <c r="W283" s="32"/>
      <c r="X283" s="15"/>
      <c r="AE283" s="16"/>
    </row>
    <row r="284" ht="14.25">
      <c r="A284" s="20"/>
      <c r="B284" s="63"/>
      <c r="C284" s="63"/>
      <c r="D284" s="64"/>
      <c r="E284" s="65"/>
      <c r="F284" s="66"/>
      <c r="G284" s="64"/>
      <c r="H284" s="66"/>
      <c r="I284" s="60"/>
      <c r="J284" s="46"/>
      <c r="K284" s="60"/>
      <c r="L284" s="46"/>
      <c r="M284" s="62"/>
      <c r="N284" s="50"/>
      <c r="O284" s="50"/>
      <c r="P284" s="50"/>
      <c r="Q284" s="50"/>
      <c r="R284" s="50"/>
      <c r="S284" s="50"/>
      <c r="T284" s="50"/>
      <c r="U284" s="50"/>
      <c r="V284" s="50"/>
      <c r="W284" s="32"/>
      <c r="X284" s="15"/>
      <c r="AE284" s="16"/>
    </row>
    <row r="285" ht="14.25">
      <c r="A285" s="20">
        <v>129</v>
      </c>
      <c r="B285" s="61"/>
      <c r="C285" s="61"/>
      <c r="D285" s="50"/>
      <c r="E285" s="50"/>
      <c r="F285" s="31"/>
      <c r="G285" s="50"/>
      <c r="H285" s="31"/>
      <c r="I285" s="33"/>
      <c r="J285" s="57"/>
      <c r="K285" s="36"/>
      <c r="L285" s="57"/>
      <c r="M285" s="62"/>
      <c r="N285" s="50"/>
      <c r="O285" s="50"/>
      <c r="P285" s="50"/>
      <c r="Q285" s="50"/>
      <c r="R285" s="50"/>
      <c r="S285" s="50"/>
      <c r="T285" s="50"/>
      <c r="U285" s="50"/>
      <c r="V285" s="50"/>
      <c r="W285" s="32"/>
      <c r="X285" s="15"/>
      <c r="AE285" s="16"/>
    </row>
    <row r="286" ht="14.25">
      <c r="A286" s="20"/>
      <c r="B286" s="63"/>
      <c r="C286" s="63"/>
      <c r="D286" s="64"/>
      <c r="E286" s="65"/>
      <c r="F286" s="66"/>
      <c r="G286" s="64"/>
      <c r="H286" s="66"/>
      <c r="I286" s="60"/>
      <c r="J286" s="46"/>
      <c r="K286" s="60"/>
      <c r="L286" s="46"/>
      <c r="M286" s="62"/>
      <c r="N286" s="50"/>
      <c r="O286" s="50"/>
      <c r="P286" s="50"/>
      <c r="Q286" s="50"/>
      <c r="R286" s="50"/>
      <c r="S286" s="50"/>
      <c r="T286" s="50"/>
      <c r="U286" s="50"/>
      <c r="V286" s="50"/>
      <c r="W286" s="32"/>
      <c r="X286" s="15"/>
      <c r="AE286" s="16"/>
    </row>
    <row r="287" ht="14.25">
      <c r="A287" s="20">
        <v>130</v>
      </c>
      <c r="B287" s="61"/>
      <c r="C287" s="61"/>
      <c r="D287" s="50"/>
      <c r="E287" s="50"/>
      <c r="F287" s="31"/>
      <c r="G287" s="50"/>
      <c r="H287" s="31"/>
      <c r="I287" s="33"/>
      <c r="J287" s="57"/>
      <c r="K287" s="36"/>
      <c r="L287" s="57"/>
      <c r="M287" s="62"/>
      <c r="N287" s="50"/>
      <c r="O287" s="50"/>
      <c r="P287" s="50"/>
      <c r="Q287" s="50"/>
      <c r="R287" s="50"/>
      <c r="S287" s="50"/>
      <c r="T287" s="50"/>
      <c r="U287" s="50"/>
      <c r="V287" s="50"/>
      <c r="W287" s="32"/>
      <c r="X287" s="15"/>
      <c r="AE287" s="16"/>
    </row>
    <row r="288" ht="14.25">
      <c r="A288" s="20"/>
      <c r="B288" s="63"/>
      <c r="C288" s="63"/>
      <c r="D288" s="64"/>
      <c r="E288" s="65"/>
      <c r="F288" s="66"/>
      <c r="G288" s="64"/>
      <c r="H288" s="66"/>
      <c r="I288" s="60"/>
      <c r="J288" s="46"/>
      <c r="K288" s="60"/>
      <c r="L288" s="46"/>
      <c r="M288" s="62"/>
      <c r="N288" s="50"/>
      <c r="O288" s="50"/>
      <c r="P288" s="50"/>
      <c r="Q288" s="50"/>
      <c r="R288" s="50"/>
      <c r="S288" s="50"/>
      <c r="T288" s="50"/>
      <c r="U288" s="50"/>
      <c r="V288" s="50"/>
      <c r="W288" s="32"/>
      <c r="X288" s="15"/>
      <c r="AE288" s="16"/>
    </row>
    <row r="289" ht="14.25">
      <c r="A289" s="20">
        <v>131</v>
      </c>
      <c r="B289" s="61"/>
      <c r="C289" s="61"/>
      <c r="D289" s="62"/>
      <c r="E289" s="50"/>
      <c r="F289" s="31"/>
      <c r="G289" s="62"/>
      <c r="H289" s="31"/>
      <c r="I289" s="35"/>
      <c r="J289" s="57"/>
      <c r="K289" s="67"/>
      <c r="L289" s="57"/>
      <c r="M289" s="62"/>
      <c r="N289" s="50"/>
      <c r="O289" s="50"/>
      <c r="P289" s="50"/>
      <c r="Q289" s="50"/>
      <c r="R289" s="50"/>
      <c r="S289" s="50"/>
      <c r="T289" s="50"/>
      <c r="U289" s="50"/>
      <c r="V289" s="50"/>
      <c r="W289" s="32"/>
      <c r="X289" s="15"/>
      <c r="AE289" s="16"/>
    </row>
    <row r="290" ht="14.25">
      <c r="A290" s="20"/>
      <c r="B290" s="63"/>
      <c r="C290" s="63"/>
      <c r="D290" s="64"/>
      <c r="E290" s="65"/>
      <c r="F290" s="66"/>
      <c r="G290" s="64"/>
      <c r="H290" s="66"/>
      <c r="I290" s="60"/>
      <c r="J290" s="46"/>
      <c r="K290" s="60"/>
      <c r="L290" s="46"/>
      <c r="M290" s="62"/>
      <c r="N290" s="50"/>
      <c r="O290" s="50"/>
      <c r="P290" s="50"/>
      <c r="Q290" s="50"/>
      <c r="R290" s="50"/>
      <c r="S290" s="50"/>
      <c r="T290" s="50"/>
      <c r="U290" s="50"/>
      <c r="V290" s="50"/>
      <c r="W290" s="32"/>
      <c r="X290" s="15"/>
      <c r="AE290" s="16"/>
    </row>
    <row r="291" ht="14.25">
      <c r="A291" s="20">
        <v>132</v>
      </c>
      <c r="B291" s="61"/>
      <c r="C291" s="61"/>
      <c r="D291" s="50"/>
      <c r="E291" s="50"/>
      <c r="F291" s="31"/>
      <c r="G291" s="50"/>
      <c r="H291" s="31"/>
      <c r="I291" s="33"/>
      <c r="J291" s="57"/>
      <c r="K291" s="36"/>
      <c r="L291" s="57"/>
      <c r="M291" s="62"/>
      <c r="N291" s="50"/>
      <c r="O291" s="50"/>
      <c r="P291" s="50"/>
      <c r="Q291" s="50"/>
      <c r="R291" s="50"/>
      <c r="S291" s="50"/>
      <c r="T291" s="50"/>
      <c r="U291" s="50"/>
      <c r="V291" s="50"/>
      <c r="W291" s="32"/>
      <c r="X291" s="15"/>
      <c r="AE291" s="16"/>
    </row>
    <row r="292" ht="14.25">
      <c r="A292" s="20"/>
      <c r="B292" s="63"/>
      <c r="C292" s="63"/>
      <c r="D292" s="64"/>
      <c r="E292" s="65"/>
      <c r="F292" s="66"/>
      <c r="G292" s="64"/>
      <c r="H292" s="66"/>
      <c r="I292" s="60"/>
      <c r="J292" s="46"/>
      <c r="K292" s="60"/>
      <c r="L292" s="46"/>
      <c r="M292" s="62"/>
      <c r="N292" s="50"/>
      <c r="O292" s="50"/>
      <c r="P292" s="50"/>
      <c r="Q292" s="50"/>
      <c r="R292" s="50"/>
      <c r="S292" s="50"/>
      <c r="T292" s="50"/>
      <c r="U292" s="50"/>
      <c r="V292" s="50"/>
      <c r="W292" s="32"/>
      <c r="X292" s="15"/>
      <c r="AE292" s="16"/>
    </row>
    <row r="293" ht="14.25">
      <c r="A293" s="20">
        <v>133</v>
      </c>
      <c r="B293" s="61"/>
      <c r="C293" s="61"/>
      <c r="D293" s="62"/>
      <c r="E293" s="50"/>
      <c r="F293" s="31"/>
      <c r="G293" s="62"/>
      <c r="H293" s="31"/>
      <c r="I293" s="67"/>
      <c r="J293" s="57"/>
      <c r="K293" s="67"/>
      <c r="L293" s="57"/>
      <c r="M293" s="62"/>
      <c r="N293" s="50"/>
      <c r="O293" s="50"/>
      <c r="P293" s="50"/>
      <c r="Q293" s="50"/>
      <c r="R293" s="50"/>
      <c r="S293" s="50"/>
      <c r="T293" s="50"/>
      <c r="U293" s="50"/>
      <c r="V293" s="50"/>
      <c r="W293" s="32"/>
      <c r="X293" s="15"/>
      <c r="AE293" s="16"/>
    </row>
    <row r="294" ht="14.25">
      <c r="A294" s="20"/>
      <c r="B294" s="63"/>
      <c r="C294" s="63"/>
      <c r="D294" s="64"/>
      <c r="E294" s="65"/>
      <c r="F294" s="66"/>
      <c r="G294" s="64"/>
      <c r="H294" s="66"/>
      <c r="I294" s="60"/>
      <c r="J294" s="46"/>
      <c r="K294" s="60"/>
      <c r="L294" s="46"/>
      <c r="M294" s="62"/>
      <c r="N294" s="50"/>
      <c r="O294" s="50"/>
      <c r="P294" s="50"/>
      <c r="Q294" s="50"/>
      <c r="R294" s="50"/>
      <c r="S294" s="50"/>
      <c r="T294" s="50"/>
      <c r="U294" s="50"/>
      <c r="V294" s="50"/>
      <c r="W294" s="32"/>
      <c r="X294" s="15"/>
      <c r="AE294" s="16"/>
    </row>
    <row r="295" ht="14.25">
      <c r="A295" s="20">
        <v>134</v>
      </c>
      <c r="B295" s="61"/>
      <c r="C295" s="61"/>
      <c r="D295" s="50"/>
      <c r="E295" s="50"/>
      <c r="F295" s="31"/>
      <c r="G295" s="50"/>
      <c r="H295" s="31"/>
      <c r="I295" s="33"/>
      <c r="J295" s="57"/>
      <c r="K295" s="36"/>
      <c r="L295" s="57"/>
      <c r="M295" s="62"/>
      <c r="N295" s="50"/>
      <c r="O295" s="50"/>
      <c r="P295" s="50"/>
      <c r="Q295" s="50"/>
      <c r="R295" s="50"/>
      <c r="S295" s="50"/>
      <c r="T295" s="50"/>
      <c r="U295" s="50"/>
      <c r="V295" s="50"/>
      <c r="W295" s="32"/>
      <c r="X295" s="15"/>
      <c r="AE295" s="16"/>
    </row>
    <row r="296" ht="14.25">
      <c r="A296" s="20"/>
      <c r="B296" s="63"/>
      <c r="C296" s="63"/>
      <c r="D296" s="64"/>
      <c r="E296" s="65"/>
      <c r="F296" s="66"/>
      <c r="G296" s="64"/>
      <c r="H296" s="66"/>
      <c r="I296" s="60"/>
      <c r="J296" s="46"/>
      <c r="K296" s="60"/>
      <c r="L296" s="46"/>
      <c r="M296" s="62"/>
      <c r="N296" s="50"/>
      <c r="O296" s="50"/>
      <c r="P296" s="50"/>
      <c r="Q296" s="50"/>
      <c r="R296" s="50"/>
      <c r="S296" s="50"/>
      <c r="T296" s="50"/>
      <c r="U296" s="50"/>
      <c r="V296" s="50"/>
      <c r="W296" s="32"/>
      <c r="X296" s="15"/>
      <c r="AE296" s="16"/>
    </row>
    <row r="297" ht="14.25">
      <c r="A297" s="20">
        <v>135</v>
      </c>
      <c r="B297" s="61"/>
      <c r="C297" s="61"/>
      <c r="D297" s="50"/>
      <c r="E297" s="50"/>
      <c r="F297" s="31"/>
      <c r="G297" s="50"/>
      <c r="H297" s="31"/>
      <c r="I297" s="33"/>
      <c r="J297" s="57"/>
      <c r="K297" s="36"/>
      <c r="L297" s="57"/>
      <c r="M297" s="62"/>
      <c r="N297" s="50"/>
      <c r="O297" s="50"/>
      <c r="P297" s="50"/>
      <c r="Q297" s="50"/>
      <c r="R297" s="50"/>
      <c r="S297" s="50"/>
      <c r="T297" s="50"/>
      <c r="U297" s="50"/>
      <c r="V297" s="50"/>
      <c r="W297" s="32"/>
      <c r="X297" s="15"/>
      <c r="AE297" s="16"/>
    </row>
    <row r="298" ht="14.25">
      <c r="A298" s="20"/>
      <c r="B298" s="63"/>
      <c r="C298" s="63"/>
      <c r="D298" s="64"/>
      <c r="E298" s="65"/>
      <c r="F298" s="66"/>
      <c r="G298" s="64"/>
      <c r="H298" s="66"/>
      <c r="I298" s="60"/>
      <c r="J298" s="46"/>
      <c r="K298" s="60"/>
      <c r="L298" s="46"/>
      <c r="M298" s="64"/>
      <c r="N298" s="65"/>
      <c r="O298" s="65"/>
      <c r="P298" s="65"/>
      <c r="Q298" s="65"/>
      <c r="R298" s="65"/>
      <c r="S298" s="65"/>
      <c r="T298" s="65"/>
      <c r="U298" s="65"/>
      <c r="V298" s="65"/>
      <c r="W298" s="66"/>
      <c r="X298" s="17"/>
      <c r="Y298" s="18"/>
      <c r="Z298" s="18"/>
      <c r="AA298" s="18"/>
      <c r="AB298" s="18"/>
      <c r="AC298" s="18"/>
      <c r="AD298" s="18"/>
      <c r="AE298" s="19"/>
    </row>
    <row r="299" ht="14.25"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</row>
    <row r="300" ht="14.25"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</row>
    <row r="301" ht="14.25"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</row>
    <row r="302" ht="14.25"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</row>
    <row r="303" ht="14.25"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</row>
    <row r="304" ht="14.25"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</row>
    <row r="305" ht="14.25">
      <c r="D305" s="23"/>
      <c r="E305" s="24" t="s">
        <v>24</v>
      </c>
      <c r="F305" s="25" t="s">
        <v>25</v>
      </c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</row>
    <row r="306" ht="14.25">
      <c r="D306" s="15" t="s">
        <v>26</v>
      </c>
      <c r="E306" s="1">
        <v>22</v>
      </c>
      <c r="F306" s="16">
        <v>19</v>
      </c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</row>
    <row r="307" ht="14.25">
      <c r="D307" s="15" t="s">
        <v>27</v>
      </c>
      <c r="E307" s="1">
        <v>25</v>
      </c>
      <c r="F307" s="16">
        <v>19</v>
      </c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</row>
    <row r="308" ht="14.25">
      <c r="D308" s="15" t="s">
        <v>28</v>
      </c>
      <c r="E308" s="1">
        <v>18</v>
      </c>
      <c r="F308" s="16">
        <v>27</v>
      </c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</row>
    <row r="309" ht="14.25">
      <c r="D309" s="17" t="s">
        <v>29</v>
      </c>
      <c r="E309" s="18">
        <v>19</v>
      </c>
      <c r="F309" s="19">
        <v>18</v>
      </c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</row>
    <row r="310" ht="14.25"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</row>
  </sheetData>
  <mergeCells count="452">
    <mergeCell ref="A1:A2"/>
    <mergeCell ref="B1:B2"/>
    <mergeCell ref="C1:C2"/>
    <mergeCell ref="M1:AE1"/>
    <mergeCell ref="M2:AE2"/>
    <mergeCell ref="A5:A6"/>
    <mergeCell ref="B5:B6"/>
    <mergeCell ref="C5:C6"/>
    <mergeCell ref="D5:F5"/>
    <mergeCell ref="G5:H5"/>
    <mergeCell ref="I5:J5"/>
    <mergeCell ref="K5:L5"/>
    <mergeCell ref="M5:W5"/>
    <mergeCell ref="X5:AE5"/>
    <mergeCell ref="A7:A8"/>
    <mergeCell ref="B7:B8"/>
    <mergeCell ref="C7:C8"/>
    <mergeCell ref="A9:A10"/>
    <mergeCell ref="B9:B10"/>
    <mergeCell ref="C9:C10"/>
    <mergeCell ref="A11:A12"/>
    <mergeCell ref="B11:B12"/>
    <mergeCell ref="C11:C12"/>
    <mergeCell ref="A13:A14"/>
    <mergeCell ref="B13:B14"/>
    <mergeCell ref="C13:C14"/>
    <mergeCell ref="A15:A16"/>
    <mergeCell ref="B15:B16"/>
    <mergeCell ref="C15:C16"/>
    <mergeCell ref="A17:A18"/>
    <mergeCell ref="B17:B18"/>
    <mergeCell ref="C17:C18"/>
    <mergeCell ref="A19:A20"/>
    <mergeCell ref="B19:B20"/>
    <mergeCell ref="C19:C20"/>
    <mergeCell ref="A21:A22"/>
    <mergeCell ref="B21:B22"/>
    <mergeCell ref="C21:C22"/>
    <mergeCell ref="A23:A24"/>
    <mergeCell ref="B23:B24"/>
    <mergeCell ref="C23:C24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37:A38"/>
    <mergeCell ref="B37:B38"/>
    <mergeCell ref="C37:C38"/>
    <mergeCell ref="A39:A40"/>
    <mergeCell ref="B39:B40"/>
    <mergeCell ref="C39:C40"/>
    <mergeCell ref="A41:A42"/>
    <mergeCell ref="B41:B42"/>
    <mergeCell ref="C41:C42"/>
    <mergeCell ref="A43:A44"/>
    <mergeCell ref="B43:B44"/>
    <mergeCell ref="C43:C44"/>
    <mergeCell ref="A45:A46"/>
    <mergeCell ref="B45:B46"/>
    <mergeCell ref="C45:C46"/>
    <mergeCell ref="A47:A48"/>
    <mergeCell ref="B47:B48"/>
    <mergeCell ref="C47:C48"/>
    <mergeCell ref="A49:A50"/>
    <mergeCell ref="B49:B50"/>
    <mergeCell ref="C49:C50"/>
    <mergeCell ref="A51:A52"/>
    <mergeCell ref="B51:B52"/>
    <mergeCell ref="C51:C52"/>
    <mergeCell ref="A53:A54"/>
    <mergeCell ref="B53:B54"/>
    <mergeCell ref="C53:C54"/>
    <mergeCell ref="A55:A56"/>
    <mergeCell ref="B55:B56"/>
    <mergeCell ref="C55:C56"/>
    <mergeCell ref="A57:A58"/>
    <mergeCell ref="B57:B58"/>
    <mergeCell ref="C57:C58"/>
    <mergeCell ref="A59:A60"/>
    <mergeCell ref="B59:B60"/>
    <mergeCell ref="C59:C60"/>
    <mergeCell ref="A61:A62"/>
    <mergeCell ref="B61:B62"/>
    <mergeCell ref="C61:C62"/>
    <mergeCell ref="A63:A64"/>
    <mergeCell ref="B63:B64"/>
    <mergeCell ref="C63:C64"/>
    <mergeCell ref="A65:A66"/>
    <mergeCell ref="B65:B66"/>
    <mergeCell ref="C65:C66"/>
    <mergeCell ref="A67:A68"/>
    <mergeCell ref="B67:B68"/>
    <mergeCell ref="C67:C68"/>
    <mergeCell ref="A69:A70"/>
    <mergeCell ref="B69:B70"/>
    <mergeCell ref="C69:C70"/>
    <mergeCell ref="A71:A72"/>
    <mergeCell ref="B71:B72"/>
    <mergeCell ref="C71:C72"/>
    <mergeCell ref="A73:A74"/>
    <mergeCell ref="B73:B74"/>
    <mergeCell ref="C73:C74"/>
    <mergeCell ref="A75:A76"/>
    <mergeCell ref="B75:B76"/>
    <mergeCell ref="C75:C76"/>
    <mergeCell ref="A77:A78"/>
    <mergeCell ref="B77:B78"/>
    <mergeCell ref="C77:C78"/>
    <mergeCell ref="A79:A80"/>
    <mergeCell ref="B79:B80"/>
    <mergeCell ref="C79:C80"/>
    <mergeCell ref="A81:A82"/>
    <mergeCell ref="B81:B82"/>
    <mergeCell ref="C81:C82"/>
    <mergeCell ref="A83:A84"/>
    <mergeCell ref="B83:B84"/>
    <mergeCell ref="C83:C84"/>
    <mergeCell ref="A85:A86"/>
    <mergeCell ref="B85:B86"/>
    <mergeCell ref="C85:C86"/>
    <mergeCell ref="A87:A88"/>
    <mergeCell ref="B87:B88"/>
    <mergeCell ref="C87:C88"/>
    <mergeCell ref="A89:A90"/>
    <mergeCell ref="B89:B90"/>
    <mergeCell ref="C89:C90"/>
    <mergeCell ref="A91:A92"/>
    <mergeCell ref="B91:B92"/>
    <mergeCell ref="C91:C92"/>
    <mergeCell ref="A93:A94"/>
    <mergeCell ref="B93:B94"/>
    <mergeCell ref="C93:C94"/>
    <mergeCell ref="A95:A96"/>
    <mergeCell ref="B95:B96"/>
    <mergeCell ref="C95:C96"/>
    <mergeCell ref="A97:A98"/>
    <mergeCell ref="B97:B98"/>
    <mergeCell ref="C97:C98"/>
    <mergeCell ref="A99:A100"/>
    <mergeCell ref="B99:B100"/>
    <mergeCell ref="C99:C100"/>
    <mergeCell ref="A101:A102"/>
    <mergeCell ref="B101:B102"/>
    <mergeCell ref="C101:C102"/>
    <mergeCell ref="A103:A104"/>
    <mergeCell ref="B103:B104"/>
    <mergeCell ref="C103:C104"/>
    <mergeCell ref="A105:A106"/>
    <mergeCell ref="B105:B106"/>
    <mergeCell ref="C105:C106"/>
    <mergeCell ref="A107:A108"/>
    <mergeCell ref="B107:B108"/>
    <mergeCell ref="C107:C108"/>
    <mergeCell ref="A109:A110"/>
    <mergeCell ref="B109:B110"/>
    <mergeCell ref="C109:C110"/>
    <mergeCell ref="A111:A112"/>
    <mergeCell ref="B111:B112"/>
    <mergeCell ref="C111:C112"/>
    <mergeCell ref="A113:A114"/>
    <mergeCell ref="B113:B114"/>
    <mergeCell ref="C113:C114"/>
    <mergeCell ref="A115:A116"/>
    <mergeCell ref="B115:B116"/>
    <mergeCell ref="C115:C116"/>
    <mergeCell ref="A117:A118"/>
    <mergeCell ref="B117:B118"/>
    <mergeCell ref="C117:C118"/>
    <mergeCell ref="A119:A120"/>
    <mergeCell ref="B119:B120"/>
    <mergeCell ref="C119:C120"/>
    <mergeCell ref="A121:A122"/>
    <mergeCell ref="B121:B122"/>
    <mergeCell ref="C121:C122"/>
    <mergeCell ref="A123:A124"/>
    <mergeCell ref="B123:B124"/>
    <mergeCell ref="C123:C124"/>
    <mergeCell ref="A125:A126"/>
    <mergeCell ref="B125:B126"/>
    <mergeCell ref="C125:C126"/>
    <mergeCell ref="A127:A128"/>
    <mergeCell ref="B127:B128"/>
    <mergeCell ref="C127:C128"/>
    <mergeCell ref="A129:A130"/>
    <mergeCell ref="B129:B130"/>
    <mergeCell ref="C129:C130"/>
    <mergeCell ref="A131:A132"/>
    <mergeCell ref="B131:B132"/>
    <mergeCell ref="C131:C132"/>
    <mergeCell ref="A133:A134"/>
    <mergeCell ref="B133:B134"/>
    <mergeCell ref="C133:C134"/>
    <mergeCell ref="A135:A136"/>
    <mergeCell ref="B135:B136"/>
    <mergeCell ref="C135:C136"/>
    <mergeCell ref="A137:A138"/>
    <mergeCell ref="B137:B138"/>
    <mergeCell ref="C137:C138"/>
    <mergeCell ref="A139:A140"/>
    <mergeCell ref="B139:B140"/>
    <mergeCell ref="C139:C140"/>
    <mergeCell ref="A141:A142"/>
    <mergeCell ref="B141:B142"/>
    <mergeCell ref="C141:C142"/>
    <mergeCell ref="A143:A144"/>
    <mergeCell ref="B143:B144"/>
    <mergeCell ref="C143:C144"/>
    <mergeCell ref="A145:A146"/>
    <mergeCell ref="B145:B146"/>
    <mergeCell ref="C145:C146"/>
    <mergeCell ref="A147:A148"/>
    <mergeCell ref="B147:B148"/>
    <mergeCell ref="C147:C148"/>
    <mergeCell ref="A149:A150"/>
    <mergeCell ref="B149:B150"/>
    <mergeCell ref="C149:C150"/>
    <mergeCell ref="A151:A152"/>
    <mergeCell ref="B151:B152"/>
    <mergeCell ref="C151:C152"/>
    <mergeCell ref="A153:A154"/>
    <mergeCell ref="B153:B154"/>
    <mergeCell ref="C153:C154"/>
    <mergeCell ref="A155:A156"/>
    <mergeCell ref="B155:B156"/>
    <mergeCell ref="C155:C156"/>
    <mergeCell ref="A157:A158"/>
    <mergeCell ref="B157:B158"/>
    <mergeCell ref="C157:C158"/>
    <mergeCell ref="A159:A160"/>
    <mergeCell ref="B159:B160"/>
    <mergeCell ref="C159:C160"/>
    <mergeCell ref="A161:A162"/>
    <mergeCell ref="B161:B162"/>
    <mergeCell ref="C161:C162"/>
    <mergeCell ref="A163:A164"/>
    <mergeCell ref="B163:B164"/>
    <mergeCell ref="C163:C164"/>
    <mergeCell ref="A165:A166"/>
    <mergeCell ref="B165:B166"/>
    <mergeCell ref="C165:C166"/>
    <mergeCell ref="A167:A168"/>
    <mergeCell ref="B167:B168"/>
    <mergeCell ref="C167:C168"/>
    <mergeCell ref="A169:A170"/>
    <mergeCell ref="B169:B170"/>
    <mergeCell ref="C169:C170"/>
    <mergeCell ref="A171:A172"/>
    <mergeCell ref="B171:B172"/>
    <mergeCell ref="C171:C172"/>
    <mergeCell ref="A173:A174"/>
    <mergeCell ref="B173:B174"/>
    <mergeCell ref="C173:C174"/>
    <mergeCell ref="A175:A176"/>
    <mergeCell ref="B175:B176"/>
    <mergeCell ref="C175:C176"/>
    <mergeCell ref="A177:A178"/>
    <mergeCell ref="B177:B178"/>
    <mergeCell ref="C177:C178"/>
    <mergeCell ref="A179:A180"/>
    <mergeCell ref="B179:B180"/>
    <mergeCell ref="C179:C180"/>
    <mergeCell ref="A181:A182"/>
    <mergeCell ref="B181:B182"/>
    <mergeCell ref="C181:C182"/>
    <mergeCell ref="A183:A184"/>
    <mergeCell ref="B183:B184"/>
    <mergeCell ref="C183:C184"/>
    <mergeCell ref="A185:A186"/>
    <mergeCell ref="B185:B186"/>
    <mergeCell ref="C185:C186"/>
    <mergeCell ref="A187:A188"/>
    <mergeCell ref="B187:B188"/>
    <mergeCell ref="C187:C188"/>
    <mergeCell ref="A189:A190"/>
    <mergeCell ref="B189:B190"/>
    <mergeCell ref="C189:C190"/>
    <mergeCell ref="A191:A192"/>
    <mergeCell ref="B191:B192"/>
    <mergeCell ref="C191:C192"/>
    <mergeCell ref="A193:A194"/>
    <mergeCell ref="B193:B194"/>
    <mergeCell ref="C193:C194"/>
    <mergeCell ref="A195:A196"/>
    <mergeCell ref="B195:B196"/>
    <mergeCell ref="C195:C196"/>
    <mergeCell ref="A197:A198"/>
    <mergeCell ref="B197:B198"/>
    <mergeCell ref="C197:C198"/>
    <mergeCell ref="A199:A200"/>
    <mergeCell ref="B199:B200"/>
    <mergeCell ref="C199:C200"/>
    <mergeCell ref="A201:A202"/>
    <mergeCell ref="B201:B202"/>
    <mergeCell ref="C201:C202"/>
    <mergeCell ref="A203:A204"/>
    <mergeCell ref="B203:B204"/>
    <mergeCell ref="C203:C204"/>
    <mergeCell ref="A205:A206"/>
    <mergeCell ref="B205:B206"/>
    <mergeCell ref="C205:C206"/>
    <mergeCell ref="A207:A208"/>
    <mergeCell ref="B207:B208"/>
    <mergeCell ref="C207:C208"/>
    <mergeCell ref="A209:A210"/>
    <mergeCell ref="B209:B210"/>
    <mergeCell ref="C209:C210"/>
    <mergeCell ref="A211:A212"/>
    <mergeCell ref="B211:B212"/>
    <mergeCell ref="C211:C212"/>
    <mergeCell ref="A213:A214"/>
    <mergeCell ref="B213:B214"/>
    <mergeCell ref="C213:C214"/>
    <mergeCell ref="A215:A216"/>
    <mergeCell ref="B215:B216"/>
    <mergeCell ref="C215:C216"/>
    <mergeCell ref="A217:A218"/>
    <mergeCell ref="B217:B218"/>
    <mergeCell ref="C217:C218"/>
    <mergeCell ref="A219:A220"/>
    <mergeCell ref="B219:B220"/>
    <mergeCell ref="C219:C220"/>
    <mergeCell ref="A221:A222"/>
    <mergeCell ref="B221:B222"/>
    <mergeCell ref="C221:C222"/>
    <mergeCell ref="A223:A224"/>
    <mergeCell ref="B223:B224"/>
    <mergeCell ref="C223:C224"/>
    <mergeCell ref="A225:A226"/>
    <mergeCell ref="B225:B226"/>
    <mergeCell ref="C225:C226"/>
    <mergeCell ref="A227:A228"/>
    <mergeCell ref="B227:B228"/>
    <mergeCell ref="C227:C228"/>
    <mergeCell ref="A229:A230"/>
    <mergeCell ref="B229:B230"/>
    <mergeCell ref="C229:C230"/>
    <mergeCell ref="A231:A232"/>
    <mergeCell ref="B231:B232"/>
    <mergeCell ref="C231:C232"/>
    <mergeCell ref="A233:A234"/>
    <mergeCell ref="B233:B234"/>
    <mergeCell ref="C233:C234"/>
    <mergeCell ref="A235:A236"/>
    <mergeCell ref="B235:B236"/>
    <mergeCell ref="C235:C236"/>
    <mergeCell ref="A237:A238"/>
    <mergeCell ref="B237:B238"/>
    <mergeCell ref="C237:C238"/>
    <mergeCell ref="A239:A240"/>
    <mergeCell ref="B239:B240"/>
    <mergeCell ref="C239:C240"/>
    <mergeCell ref="A241:A242"/>
    <mergeCell ref="B241:B242"/>
    <mergeCell ref="C241:C242"/>
    <mergeCell ref="A243:A244"/>
    <mergeCell ref="B243:B244"/>
    <mergeCell ref="C243:C244"/>
    <mergeCell ref="A245:A246"/>
    <mergeCell ref="B245:B246"/>
    <mergeCell ref="C245:C246"/>
    <mergeCell ref="A247:A248"/>
    <mergeCell ref="B247:B248"/>
    <mergeCell ref="C247:C248"/>
    <mergeCell ref="A249:A250"/>
    <mergeCell ref="B249:B250"/>
    <mergeCell ref="C249:C250"/>
    <mergeCell ref="A251:A252"/>
    <mergeCell ref="B251:B252"/>
    <mergeCell ref="C251:C252"/>
    <mergeCell ref="A253:A254"/>
    <mergeCell ref="B253:B254"/>
    <mergeCell ref="C253:C254"/>
    <mergeCell ref="A255:A256"/>
    <mergeCell ref="B255:B256"/>
    <mergeCell ref="C255:C256"/>
    <mergeCell ref="A257:A258"/>
    <mergeCell ref="B257:B258"/>
    <mergeCell ref="C257:C258"/>
    <mergeCell ref="A259:A260"/>
    <mergeCell ref="B259:B260"/>
    <mergeCell ref="C259:C260"/>
    <mergeCell ref="A261:A262"/>
    <mergeCell ref="B261:B262"/>
    <mergeCell ref="C261:C262"/>
    <mergeCell ref="A263:A264"/>
    <mergeCell ref="B263:B264"/>
    <mergeCell ref="C263:C264"/>
    <mergeCell ref="A265:A266"/>
    <mergeCell ref="B265:B266"/>
    <mergeCell ref="C265:C266"/>
    <mergeCell ref="A267:A268"/>
    <mergeCell ref="B267:B268"/>
    <mergeCell ref="C267:C268"/>
    <mergeCell ref="A269:A270"/>
    <mergeCell ref="B269:B270"/>
    <mergeCell ref="C269:C270"/>
    <mergeCell ref="A271:A272"/>
    <mergeCell ref="B271:B272"/>
    <mergeCell ref="C271:C272"/>
    <mergeCell ref="A273:A274"/>
    <mergeCell ref="B273:B274"/>
    <mergeCell ref="C273:C274"/>
    <mergeCell ref="A275:A276"/>
    <mergeCell ref="B275:B276"/>
    <mergeCell ref="C275:C276"/>
    <mergeCell ref="A277:A278"/>
    <mergeCell ref="B277:B278"/>
    <mergeCell ref="C277:C278"/>
    <mergeCell ref="A279:A280"/>
    <mergeCell ref="B279:B280"/>
    <mergeCell ref="C279:C280"/>
    <mergeCell ref="A281:A282"/>
    <mergeCell ref="B281:B282"/>
    <mergeCell ref="C281:C282"/>
    <mergeCell ref="A283:A284"/>
    <mergeCell ref="B283:B284"/>
    <mergeCell ref="C283:C284"/>
    <mergeCell ref="A285:A286"/>
    <mergeCell ref="B285:B286"/>
    <mergeCell ref="C285:C286"/>
    <mergeCell ref="A287:A288"/>
    <mergeCell ref="B287:B288"/>
    <mergeCell ref="C287:C288"/>
    <mergeCell ref="A289:A290"/>
    <mergeCell ref="B289:B290"/>
    <mergeCell ref="C289:C290"/>
    <mergeCell ref="A291:A292"/>
    <mergeCell ref="B291:B292"/>
    <mergeCell ref="C291:C292"/>
    <mergeCell ref="A293:A294"/>
    <mergeCell ref="B293:B294"/>
    <mergeCell ref="C293:C294"/>
    <mergeCell ref="A295:A296"/>
    <mergeCell ref="B295:B296"/>
    <mergeCell ref="C295:C296"/>
    <mergeCell ref="A297:A298"/>
    <mergeCell ref="B297:B298"/>
    <mergeCell ref="C297:C298"/>
  </mergeCells>
  <printOptions headings="0" gridLines="0" horizontalCentered="0" verticalCentered="0"/>
  <pageMargins left="0.70069444444444395" right="0.70069444444444395" top="0.75208333333333299" bottom="0.75208333333333299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view="normal" topLeftCell="A45" zoomScale="100" workbookViewId="0">
      <selection activeCell="K6" activeCellId="0" sqref="K6"/>
    </sheetView>
  </sheetViews>
  <sheetFormatPr defaultColWidth="9.15625" defaultRowHeight="14.25"/>
  <cols>
    <col customWidth="1" min="1" max="1" style="6" width="15.15"/>
    <col customWidth="1" min="2" max="3" style="6" width="5.4299999999999997"/>
    <col customWidth="1" min="4" max="17" style="6" width="4.7109375"/>
    <col customWidth="1" min="18" max="18" style="6" width="5.140625"/>
    <col customWidth="1" min="19" max="19" style="6" width="5.00390625"/>
    <col customWidth="1" min="20" max="20" style="6" width="5.140625"/>
    <col customWidth="1" min="21" max="31" style="6" width="2.7109375"/>
    <col customWidth="1" min="32" max="32" style="6" width="5.57421875"/>
    <col customWidth="1" min="33" max="33" style="6" width="4.421875"/>
    <col customWidth="1" min="34" max="34" style="6" width="6.8515625"/>
    <col customWidth="1" min="35" max="35" style="6" width="5.7109375"/>
    <col customWidth="1" min="36" max="36" style="6" width="5.57421875"/>
    <col customWidth="1" min="37" max="37" style="6" width="9.140625"/>
    <col customWidth="0" min="38" max="1035" style="6" width="9.1400000000000006"/>
  </cols>
  <sheetData>
    <row r="1" ht="14.25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I1" s="6">
        <v>14</v>
      </c>
      <c r="AJ1" s="6" t="s">
        <v>30</v>
      </c>
    </row>
    <row r="2" ht="14.25">
      <c r="A2" s="68" t="s">
        <v>11</v>
      </c>
      <c r="B2" s="68" t="s">
        <v>31</v>
      </c>
      <c r="C2" s="68" t="s">
        <v>32</v>
      </c>
      <c r="D2" s="69">
        <v>1</v>
      </c>
      <c r="E2" s="69">
        <v>2</v>
      </c>
      <c r="F2" s="69">
        <v>3</v>
      </c>
      <c r="G2" s="69">
        <v>4</v>
      </c>
      <c r="H2" s="69">
        <v>5</v>
      </c>
      <c r="I2" s="69">
        <v>6</v>
      </c>
      <c r="J2" s="69">
        <v>7</v>
      </c>
      <c r="K2" s="69">
        <v>8</v>
      </c>
      <c r="L2" s="69">
        <v>9</v>
      </c>
      <c r="M2" s="69">
        <v>10</v>
      </c>
      <c r="N2" s="69">
        <v>11</v>
      </c>
      <c r="O2" s="69">
        <v>12</v>
      </c>
      <c r="P2" s="69">
        <v>13</v>
      </c>
      <c r="Q2" s="69">
        <v>14</v>
      </c>
      <c r="R2" s="68" t="s">
        <v>33</v>
      </c>
      <c r="S2" s="70" t="s">
        <v>34</v>
      </c>
      <c r="T2" s="71" t="s">
        <v>35</v>
      </c>
      <c r="U2" s="71" t="s">
        <v>36</v>
      </c>
      <c r="V2" s="71" t="s">
        <v>37</v>
      </c>
      <c r="W2" s="71" t="s">
        <v>38</v>
      </c>
      <c r="X2" s="71" t="s">
        <v>39</v>
      </c>
      <c r="Y2" s="71" t="s">
        <v>40</v>
      </c>
      <c r="Z2" s="71" t="s">
        <v>41</v>
      </c>
      <c r="AA2" s="71" t="s">
        <v>42</v>
      </c>
      <c r="AB2" s="71" t="s">
        <v>43</v>
      </c>
      <c r="AC2" s="71" t="s">
        <v>44</v>
      </c>
      <c r="AD2" s="71" t="s">
        <v>45</v>
      </c>
      <c r="AE2" s="71" t="s">
        <v>46</v>
      </c>
      <c r="AF2" s="68" t="s">
        <v>47</v>
      </c>
      <c r="AG2" s="68" t="s">
        <v>6</v>
      </c>
      <c r="AH2" s="68" t="s">
        <v>48</v>
      </c>
      <c r="AI2" s="6" t="s">
        <v>9</v>
      </c>
      <c r="AJ2" s="6" t="s">
        <v>49</v>
      </c>
      <c r="AK2" s="72" t="s">
        <v>50</v>
      </c>
    </row>
    <row r="3" ht="14.25">
      <c r="A3" s="73">
        <v>45409.375</v>
      </c>
      <c r="B3" s="74" t="s">
        <v>51</v>
      </c>
      <c r="C3" s="74">
        <v>1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0</v>
      </c>
      <c r="K3" s="3">
        <v>1</v>
      </c>
      <c r="L3" s="3">
        <v>0</v>
      </c>
      <c r="M3" s="3">
        <v>1</v>
      </c>
      <c r="N3" s="3">
        <v>1</v>
      </c>
      <c r="O3" s="3">
        <v>1</v>
      </c>
      <c r="P3" s="3">
        <v>0</v>
      </c>
      <c r="Q3" s="22">
        <v>0</v>
      </c>
      <c r="R3" s="21">
        <v>13.02</v>
      </c>
      <c r="S3" s="75">
        <f>SUM(D3:Q3)</f>
        <v>10</v>
      </c>
      <c r="T3" s="76">
        <f>15-S3</f>
        <v>5</v>
      </c>
      <c r="U3" s="54">
        <v>5</v>
      </c>
      <c r="V3" s="54">
        <v>0</v>
      </c>
      <c r="W3" s="54">
        <v>2</v>
      </c>
      <c r="X3" s="54">
        <v>2</v>
      </c>
      <c r="Y3" s="54">
        <v>2</v>
      </c>
      <c r="Z3" s="54">
        <v>0</v>
      </c>
      <c r="AA3" s="54">
        <v>3</v>
      </c>
      <c r="AB3" s="54">
        <v>0</v>
      </c>
      <c r="AC3" s="54">
        <v>0</v>
      </c>
      <c r="AD3" s="54">
        <v>2</v>
      </c>
      <c r="AE3" s="54">
        <v>0</v>
      </c>
      <c r="AF3" s="54">
        <f>S3/(S3+T3)</f>
        <v>0.66666666666666663</v>
      </c>
      <c r="AG3" s="54">
        <f>SUM(D4:Q4)/60</f>
        <v>18.783333333333335</v>
      </c>
      <c r="AH3" s="54">
        <f>R3+AG3</f>
        <v>31.803333333333335</v>
      </c>
      <c r="AI3" s="6"/>
      <c r="AJ3" s="6"/>
      <c r="AK3" s="72"/>
    </row>
    <row r="4" ht="14.25">
      <c r="A4" s="77"/>
      <c r="B4" s="78"/>
      <c r="C4" s="78"/>
      <c r="D4" s="2">
        <v>75</v>
      </c>
      <c r="E4" s="3">
        <v>79</v>
      </c>
      <c r="F4" s="3">
        <v>75</v>
      </c>
      <c r="G4" s="6">
        <v>52</v>
      </c>
      <c r="H4" s="6">
        <v>125</v>
      </c>
      <c r="I4" s="6">
        <v>99</v>
      </c>
      <c r="J4" s="6">
        <v>42</v>
      </c>
      <c r="K4" s="6">
        <v>1</v>
      </c>
      <c r="L4" s="6">
        <v>53</v>
      </c>
      <c r="M4" s="6">
        <v>64</v>
      </c>
      <c r="N4" s="6">
        <v>117</v>
      </c>
      <c r="O4" s="6">
        <v>34</v>
      </c>
      <c r="P4" s="6">
        <v>165</v>
      </c>
      <c r="Q4" s="6">
        <v>146</v>
      </c>
      <c r="R4" s="20"/>
      <c r="S4" s="79"/>
      <c r="T4" s="80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20"/>
      <c r="AG4" s="20"/>
      <c r="AH4" s="20"/>
      <c r="AI4" s="6"/>
      <c r="AJ4" s="6"/>
      <c r="AK4" s="72"/>
    </row>
    <row r="5" ht="14.25">
      <c r="A5" s="73">
        <v>45409.5</v>
      </c>
      <c r="B5" s="74" t="s">
        <v>51</v>
      </c>
      <c r="C5" s="74">
        <v>2</v>
      </c>
      <c r="D5" s="2">
        <v>1</v>
      </c>
      <c r="E5" s="3">
        <v>1</v>
      </c>
      <c r="F5" s="3">
        <v>0</v>
      </c>
      <c r="G5" s="3">
        <v>0</v>
      </c>
      <c r="H5" s="3">
        <v>1</v>
      </c>
      <c r="I5" s="3">
        <v>1</v>
      </c>
      <c r="J5" s="3">
        <v>0</v>
      </c>
      <c r="K5" s="3">
        <v>0</v>
      </c>
      <c r="L5" s="3">
        <v>1</v>
      </c>
      <c r="M5" s="3">
        <v>1</v>
      </c>
      <c r="N5" s="3">
        <v>0</v>
      </c>
      <c r="O5" s="3">
        <v>0</v>
      </c>
      <c r="P5" s="3">
        <v>1</v>
      </c>
      <c r="Q5" s="22">
        <v>1</v>
      </c>
      <c r="R5" s="21">
        <v>13.33</v>
      </c>
      <c r="S5" s="2">
        <f>SUM(D5:Q5)</f>
        <v>8</v>
      </c>
      <c r="T5" s="22">
        <f>15-S5</f>
        <v>7</v>
      </c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21">
        <f>S5/(S5+T5)</f>
        <v>0.53333333333333333</v>
      </c>
      <c r="AG5" s="21">
        <f>SUM(D6:Q6)/60</f>
        <v>18.366666666666667</v>
      </c>
      <c r="AH5" s="21">
        <f>R5+AG5</f>
        <v>31.696666666666665</v>
      </c>
      <c r="AI5" s="6"/>
      <c r="AJ5" s="6"/>
      <c r="AK5" s="72"/>
    </row>
    <row r="6" ht="14.25">
      <c r="A6" s="77"/>
      <c r="B6" s="78"/>
      <c r="C6" s="78"/>
      <c r="D6" s="79">
        <v>3</v>
      </c>
      <c r="E6" s="81">
        <v>127</v>
      </c>
      <c r="F6" s="81">
        <v>10</v>
      </c>
      <c r="G6" s="81">
        <v>123</v>
      </c>
      <c r="H6" s="6">
        <v>125</v>
      </c>
      <c r="I6" s="6">
        <v>22</v>
      </c>
      <c r="J6" s="6">
        <v>183</v>
      </c>
      <c r="K6" s="6">
        <v>86</v>
      </c>
      <c r="L6" s="6">
        <v>103</v>
      </c>
      <c r="M6" s="6">
        <v>40</v>
      </c>
      <c r="N6" s="6">
        <v>65</v>
      </c>
      <c r="O6" s="6">
        <v>85</v>
      </c>
      <c r="P6" s="6">
        <v>107</v>
      </c>
      <c r="Q6" s="6">
        <v>23</v>
      </c>
      <c r="R6" s="20"/>
      <c r="S6" s="79"/>
      <c r="T6" s="80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20"/>
      <c r="AG6" s="20"/>
      <c r="AH6" s="20"/>
      <c r="AI6" s="6"/>
      <c r="AJ6" s="6"/>
      <c r="AK6" s="72"/>
    </row>
    <row r="7" ht="14.25">
      <c r="A7" s="73">
        <v>45409.5</v>
      </c>
      <c r="B7" s="74" t="s">
        <v>51</v>
      </c>
      <c r="C7" s="74">
        <v>3</v>
      </c>
      <c r="D7" s="2">
        <v>1</v>
      </c>
      <c r="E7" s="3">
        <v>1</v>
      </c>
      <c r="F7" s="3">
        <v>1</v>
      </c>
      <c r="G7" s="3">
        <v>0</v>
      </c>
      <c r="H7" s="3">
        <v>1</v>
      </c>
      <c r="I7" s="3">
        <v>1</v>
      </c>
      <c r="J7" s="3">
        <v>0</v>
      </c>
      <c r="K7" s="3">
        <v>1</v>
      </c>
      <c r="L7" s="3">
        <v>1</v>
      </c>
      <c r="M7" s="3">
        <v>1</v>
      </c>
      <c r="N7" s="3">
        <v>0</v>
      </c>
      <c r="O7" s="3">
        <v>1</v>
      </c>
      <c r="P7" s="3">
        <v>0</v>
      </c>
      <c r="Q7" s="22">
        <v>1</v>
      </c>
      <c r="R7" s="21">
        <v>14.699999999999999</v>
      </c>
      <c r="S7" s="2">
        <f>SUM(D7:Q7)</f>
        <v>10</v>
      </c>
      <c r="T7" s="22">
        <f>15-S7</f>
        <v>5</v>
      </c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21">
        <f>S7/(S7+T7)</f>
        <v>0.66666666666666663</v>
      </c>
      <c r="AG7" s="21">
        <f>SUM(D8:Q8)/60</f>
        <v>18.366666666666667</v>
      </c>
      <c r="AH7" s="21">
        <f>R7+AG7</f>
        <v>33.066666666666663</v>
      </c>
      <c r="AI7" s="6"/>
      <c r="AJ7" s="6"/>
      <c r="AK7" s="72"/>
    </row>
    <row r="8" ht="14.25">
      <c r="A8" s="77"/>
      <c r="B8" s="78"/>
      <c r="C8" s="78"/>
      <c r="D8" s="79">
        <v>3</v>
      </c>
      <c r="E8" s="81">
        <v>127</v>
      </c>
      <c r="F8" s="81">
        <v>10</v>
      </c>
      <c r="G8" s="81">
        <v>123</v>
      </c>
      <c r="H8" s="81">
        <v>125</v>
      </c>
      <c r="I8" s="81">
        <v>22</v>
      </c>
      <c r="J8" s="81">
        <v>183</v>
      </c>
      <c r="K8" s="81">
        <v>86</v>
      </c>
      <c r="L8" s="81">
        <v>103</v>
      </c>
      <c r="M8" s="81">
        <v>40</v>
      </c>
      <c r="N8" s="81">
        <v>65</v>
      </c>
      <c r="O8" s="81">
        <v>85</v>
      </c>
      <c r="P8" s="81">
        <v>107</v>
      </c>
      <c r="Q8" s="80">
        <v>23</v>
      </c>
      <c r="R8" s="20"/>
      <c r="S8" s="79"/>
      <c r="T8" s="80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20"/>
      <c r="AG8" s="20"/>
      <c r="AH8" s="20"/>
      <c r="AI8" s="6">
        <f>SUM(AH3:AH8)</f>
        <v>96.566666666666663</v>
      </c>
      <c r="AJ8" s="6">
        <f>AVERAGE(AF3:AF8)*30</f>
        <v>18.666666666666668</v>
      </c>
      <c r="AK8" s="72"/>
    </row>
    <row r="9" ht="14.25">
      <c r="A9" s="77">
        <v>45412.375</v>
      </c>
      <c r="B9" s="78" t="s">
        <v>52</v>
      </c>
      <c r="C9" s="82">
        <v>1</v>
      </c>
      <c r="D9" s="79">
        <v>1</v>
      </c>
      <c r="E9" s="81">
        <v>1</v>
      </c>
      <c r="F9" s="81">
        <v>1</v>
      </c>
      <c r="G9" s="81">
        <v>0</v>
      </c>
      <c r="H9" s="81">
        <v>1</v>
      </c>
      <c r="I9" s="81">
        <v>0</v>
      </c>
      <c r="J9" s="81">
        <v>1</v>
      </c>
      <c r="K9" s="81">
        <v>0</v>
      </c>
      <c r="L9" s="81">
        <v>1</v>
      </c>
      <c r="M9" s="81">
        <v>0</v>
      </c>
      <c r="N9" s="81">
        <v>1</v>
      </c>
      <c r="O9" s="81">
        <v>0</v>
      </c>
      <c r="P9" s="81">
        <v>1</v>
      </c>
      <c r="Q9" s="80">
        <v>0</v>
      </c>
      <c r="R9" s="20">
        <v>13.02</v>
      </c>
      <c r="S9" s="12">
        <f>SUM(D9:Q9)</f>
        <v>8</v>
      </c>
      <c r="T9" s="26">
        <f>15-S9</f>
        <v>7</v>
      </c>
      <c r="U9" s="76">
        <v>6</v>
      </c>
      <c r="V9" s="76">
        <v>0</v>
      </c>
      <c r="W9" s="76">
        <v>0</v>
      </c>
      <c r="X9" s="76">
        <v>1</v>
      </c>
      <c r="Y9" s="76">
        <v>2</v>
      </c>
      <c r="Z9" s="76">
        <v>0</v>
      </c>
      <c r="AA9" s="76">
        <v>1</v>
      </c>
      <c r="AB9" s="76">
        <v>0</v>
      </c>
      <c r="AC9" s="76">
        <v>0</v>
      </c>
      <c r="AD9" s="76">
        <v>0</v>
      </c>
      <c r="AE9" s="76">
        <v>1</v>
      </c>
      <c r="AF9" s="58">
        <f>S9/(S9+T9)</f>
        <v>0.53333333333333333</v>
      </c>
      <c r="AG9" s="58">
        <f>SUM(D10:Q10)/60</f>
        <v>18.783333333333335</v>
      </c>
      <c r="AH9" s="58">
        <f>R9+AG9</f>
        <v>31.803333333333335</v>
      </c>
    </row>
    <row r="10" ht="14.25">
      <c r="A10" s="77"/>
      <c r="B10" s="78"/>
      <c r="C10" s="82"/>
      <c r="D10" s="11">
        <v>75</v>
      </c>
      <c r="E10" s="12">
        <v>79</v>
      </c>
      <c r="F10" s="12">
        <v>75</v>
      </c>
      <c r="G10" s="83">
        <v>52</v>
      </c>
      <c r="H10" s="83">
        <v>125</v>
      </c>
      <c r="I10" s="83">
        <v>99</v>
      </c>
      <c r="J10" s="12">
        <v>42</v>
      </c>
      <c r="K10" s="83">
        <v>1</v>
      </c>
      <c r="L10" s="12">
        <v>53</v>
      </c>
      <c r="M10" s="83">
        <v>64</v>
      </c>
      <c r="N10" s="12">
        <v>117</v>
      </c>
      <c r="O10" s="83">
        <v>34</v>
      </c>
      <c r="P10" s="12">
        <v>165</v>
      </c>
      <c r="Q10" s="84">
        <v>146</v>
      </c>
      <c r="R10" s="20"/>
      <c r="S10" s="12"/>
      <c r="T10" s="2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58"/>
      <c r="AG10" s="58"/>
      <c r="AH10" s="58"/>
    </row>
    <row r="11" ht="13.800000000000001">
      <c r="A11" s="77">
        <v>45412.5</v>
      </c>
      <c r="B11" s="78" t="s">
        <v>52</v>
      </c>
      <c r="C11" s="78">
        <v>2</v>
      </c>
      <c r="D11" s="79">
        <v>1</v>
      </c>
      <c r="E11" s="81">
        <v>1</v>
      </c>
      <c r="F11" s="81">
        <v>1</v>
      </c>
      <c r="G11" s="81">
        <v>1</v>
      </c>
      <c r="H11" s="81">
        <v>1</v>
      </c>
      <c r="I11" s="81">
        <v>1</v>
      </c>
      <c r="J11" s="81">
        <v>1</v>
      </c>
      <c r="K11" s="81">
        <v>1</v>
      </c>
      <c r="L11" s="81">
        <v>0</v>
      </c>
      <c r="M11" s="81">
        <v>0</v>
      </c>
      <c r="N11" s="81">
        <v>1</v>
      </c>
      <c r="O11" s="81">
        <v>1</v>
      </c>
      <c r="P11" s="81">
        <v>0</v>
      </c>
      <c r="Q11" s="80">
        <v>0</v>
      </c>
      <c r="R11" s="20">
        <v>13.33</v>
      </c>
      <c r="S11" s="12">
        <f>SUM(D11:Q11)</f>
        <v>10</v>
      </c>
      <c r="T11" s="26">
        <f>15-S11</f>
        <v>5</v>
      </c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58">
        <f>S11/(S11+T11)</f>
        <v>0.66666666666666663</v>
      </c>
      <c r="AG11" s="58">
        <f>SUM(D12:Q12)/60</f>
        <v>12.65</v>
      </c>
      <c r="AH11" s="58">
        <f>R11+AG11</f>
        <v>25.98</v>
      </c>
      <c r="AK11" s="85">
        <v>0.3322</v>
      </c>
      <c r="AL11" s="3" t="s">
        <v>36</v>
      </c>
      <c r="AM11" s="86" t="s">
        <v>53</v>
      </c>
    </row>
    <row r="12" ht="13.800000000000001">
      <c r="A12" s="77"/>
      <c r="B12" s="78"/>
      <c r="C12" s="78"/>
      <c r="D12" s="79">
        <v>23</v>
      </c>
      <c r="E12" s="81">
        <v>77</v>
      </c>
      <c r="F12" s="81">
        <v>79</v>
      </c>
      <c r="G12" s="81">
        <v>17</v>
      </c>
      <c r="H12" s="81">
        <v>71</v>
      </c>
      <c r="I12" s="81">
        <v>35</v>
      </c>
      <c r="J12" s="81">
        <v>128</v>
      </c>
      <c r="K12" s="81">
        <v>17</v>
      </c>
      <c r="L12" s="81">
        <v>31</v>
      </c>
      <c r="M12" s="81">
        <v>141</v>
      </c>
      <c r="N12" s="81">
        <v>7</v>
      </c>
      <c r="O12" s="87">
        <v>1</v>
      </c>
      <c r="P12" s="81">
        <v>103</v>
      </c>
      <c r="Q12" s="88">
        <v>29</v>
      </c>
      <c r="R12" s="20"/>
      <c r="S12" s="12"/>
      <c r="T12" s="2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58"/>
      <c r="AG12" s="58"/>
      <c r="AH12" s="58"/>
      <c r="AK12" s="89">
        <v>0.002</v>
      </c>
      <c r="AL12" s="6" t="s">
        <v>37</v>
      </c>
      <c r="AM12" s="90" t="s">
        <v>54</v>
      </c>
    </row>
    <row r="13" ht="14.25">
      <c r="A13" s="73">
        <v>45412.5</v>
      </c>
      <c r="B13" s="74" t="s">
        <v>52</v>
      </c>
      <c r="C13" s="74">
        <v>3</v>
      </c>
      <c r="D13" s="79">
        <v>1</v>
      </c>
      <c r="E13" s="81">
        <v>0</v>
      </c>
      <c r="F13" s="81">
        <v>1</v>
      </c>
      <c r="G13" s="81">
        <v>1</v>
      </c>
      <c r="H13" s="81">
        <v>1</v>
      </c>
      <c r="I13" s="81">
        <v>1</v>
      </c>
      <c r="J13" s="81">
        <v>1</v>
      </c>
      <c r="K13" s="81">
        <v>1</v>
      </c>
      <c r="L13" s="81">
        <v>1</v>
      </c>
      <c r="M13" s="81">
        <v>1</v>
      </c>
      <c r="N13" s="81">
        <v>1</v>
      </c>
      <c r="O13" s="81">
        <v>1</v>
      </c>
      <c r="P13" s="81">
        <v>1</v>
      </c>
      <c r="Q13" s="80">
        <v>2</v>
      </c>
      <c r="R13" s="20">
        <v>14.699999999999999</v>
      </c>
      <c r="S13" s="12">
        <f>SUM(D13:Q13)</f>
        <v>14</v>
      </c>
      <c r="T13" s="26">
        <f>15-S13</f>
        <v>1</v>
      </c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58">
        <f>S13/(S13+T13)</f>
        <v>0.93333333333333335</v>
      </c>
      <c r="AG13" s="58">
        <f>SUM(D14:Q14)/60</f>
        <v>18.366666666666667</v>
      </c>
      <c r="AH13" s="58">
        <f>R13+AG13</f>
        <v>33.066666666666663</v>
      </c>
      <c r="AK13" s="89">
        <v>0.036499999999999998</v>
      </c>
      <c r="AL13" s="6" t="s">
        <v>38</v>
      </c>
      <c r="AM13" s="90" t="s">
        <v>55</v>
      </c>
    </row>
    <row r="14" ht="14.25">
      <c r="A14" s="77"/>
      <c r="B14" s="78"/>
      <c r="C14" s="78"/>
      <c r="D14" s="11">
        <v>3</v>
      </c>
      <c r="E14" s="12">
        <v>127</v>
      </c>
      <c r="F14" s="12">
        <v>10</v>
      </c>
      <c r="G14" s="12">
        <v>123</v>
      </c>
      <c r="H14" s="12">
        <v>125</v>
      </c>
      <c r="I14" s="12">
        <v>22</v>
      </c>
      <c r="J14" s="12">
        <v>183</v>
      </c>
      <c r="K14" s="12">
        <v>86</v>
      </c>
      <c r="L14" s="12">
        <v>103</v>
      </c>
      <c r="M14" s="12">
        <v>40</v>
      </c>
      <c r="N14" s="12">
        <v>65</v>
      </c>
      <c r="O14" s="12">
        <v>85</v>
      </c>
      <c r="P14" s="12">
        <v>107</v>
      </c>
      <c r="Q14" s="26">
        <v>23</v>
      </c>
      <c r="R14" s="20"/>
      <c r="S14" s="12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58"/>
      <c r="AG14" s="58"/>
      <c r="AH14" s="58"/>
      <c r="AI14" s="6">
        <f>SUM(AH9:AH14)</f>
        <v>90.849999999999994</v>
      </c>
      <c r="AJ14" s="6">
        <f>AVERAGE(AF9:AF14)*30</f>
        <v>21.333333333333336</v>
      </c>
      <c r="AK14" s="89">
        <v>0.073300000000000004</v>
      </c>
      <c r="AL14" s="6" t="s">
        <v>39</v>
      </c>
      <c r="AM14" s="90" t="s">
        <v>56</v>
      </c>
    </row>
    <row r="15" ht="14.25">
      <c r="A15" s="73">
        <v>45416.357638888891</v>
      </c>
      <c r="B15" s="74" t="s">
        <v>57</v>
      </c>
      <c r="C15" s="74">
        <v>1</v>
      </c>
      <c r="D15" s="79">
        <v>0</v>
      </c>
      <c r="E15" s="81">
        <v>1</v>
      </c>
      <c r="F15" s="81">
        <v>1</v>
      </c>
      <c r="G15" s="81">
        <v>1</v>
      </c>
      <c r="H15" s="81">
        <v>1</v>
      </c>
      <c r="I15" s="81">
        <v>1</v>
      </c>
      <c r="J15" s="81">
        <v>1</v>
      </c>
      <c r="K15" s="81">
        <v>0</v>
      </c>
      <c r="L15" s="81">
        <v>1</v>
      </c>
      <c r="M15" s="81">
        <v>1</v>
      </c>
      <c r="N15" s="81">
        <v>1</v>
      </c>
      <c r="O15" s="81">
        <v>1</v>
      </c>
      <c r="P15" s="81">
        <v>1</v>
      </c>
      <c r="Q15" s="80">
        <v>2</v>
      </c>
      <c r="R15" s="21">
        <v>12</v>
      </c>
      <c r="S15" s="75">
        <f>SUM(D15:Q15)</f>
        <v>13</v>
      </c>
      <c r="T15" s="76">
        <f>15-S15</f>
        <v>2</v>
      </c>
      <c r="U15" s="76">
        <v>3</v>
      </c>
      <c r="V15" s="22">
        <v>0</v>
      </c>
      <c r="W15" s="22">
        <v>0</v>
      </c>
      <c r="X15" s="22">
        <v>1</v>
      </c>
      <c r="Y15" s="22">
        <v>0</v>
      </c>
      <c r="Z15" s="22">
        <v>0</v>
      </c>
      <c r="AA15" s="22">
        <v>2</v>
      </c>
      <c r="AB15" s="22">
        <v>0</v>
      </c>
      <c r="AC15" s="22">
        <v>0</v>
      </c>
      <c r="AD15" s="22">
        <v>0</v>
      </c>
      <c r="AE15" s="22">
        <v>1</v>
      </c>
      <c r="AF15" s="54">
        <f>S15/(S15+T15)</f>
        <v>0.8666666666666667</v>
      </c>
      <c r="AG15" s="54">
        <f>SUM(D16:Q16)/60</f>
        <v>20.683333333333334</v>
      </c>
      <c r="AH15" s="54">
        <f>R15+AG15</f>
        <v>32.683333333333337</v>
      </c>
      <c r="AI15" s="6"/>
      <c r="AK15" s="89">
        <v>0.083000000000000004</v>
      </c>
      <c r="AL15" s="6" t="s">
        <v>40</v>
      </c>
      <c r="AM15" s="90" t="s">
        <v>58</v>
      </c>
    </row>
    <row r="16" ht="14.25">
      <c r="A16" s="77"/>
      <c r="B16" s="78"/>
      <c r="C16" s="78"/>
      <c r="D16" s="11">
        <v>234</v>
      </c>
      <c r="E16" s="12">
        <v>20</v>
      </c>
      <c r="F16" s="12">
        <v>36</v>
      </c>
      <c r="G16" s="12">
        <v>156</v>
      </c>
      <c r="H16" s="12">
        <v>117</v>
      </c>
      <c r="I16" s="12">
        <v>0</v>
      </c>
      <c r="J16" s="12">
        <v>127</v>
      </c>
      <c r="K16" s="12">
        <v>121</v>
      </c>
      <c r="L16" s="12">
        <v>17</v>
      </c>
      <c r="M16" s="12">
        <v>123</v>
      </c>
      <c r="N16" s="6">
        <v>131</v>
      </c>
      <c r="O16" s="12">
        <v>0</v>
      </c>
      <c r="P16" s="12">
        <v>1</v>
      </c>
      <c r="Q16" s="12">
        <v>158</v>
      </c>
      <c r="R16" s="20"/>
      <c r="S16" s="79"/>
      <c r="T16" s="80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20"/>
      <c r="AG16" s="20"/>
      <c r="AH16" s="20"/>
      <c r="AI16" s="6"/>
      <c r="AK16" s="89">
        <v>0.0073000000000000001</v>
      </c>
      <c r="AL16" s="6" t="s">
        <v>41</v>
      </c>
      <c r="AM16" s="90" t="s">
        <v>59</v>
      </c>
    </row>
    <row r="17" ht="14.25">
      <c r="A17" s="73">
        <v>45416.399305555555</v>
      </c>
      <c r="B17" s="74" t="s">
        <v>57</v>
      </c>
      <c r="C17" s="74">
        <v>2</v>
      </c>
      <c r="D17" s="79">
        <v>1</v>
      </c>
      <c r="E17" s="81">
        <v>1</v>
      </c>
      <c r="F17" s="81">
        <v>1</v>
      </c>
      <c r="G17" s="81">
        <v>1</v>
      </c>
      <c r="H17" s="81">
        <v>1</v>
      </c>
      <c r="I17" s="81">
        <v>1</v>
      </c>
      <c r="J17" s="81">
        <v>1</v>
      </c>
      <c r="K17" s="81">
        <v>1</v>
      </c>
      <c r="L17" s="81">
        <v>1</v>
      </c>
      <c r="M17" s="81">
        <v>1</v>
      </c>
      <c r="N17" s="81">
        <v>1</v>
      </c>
      <c r="O17" s="81">
        <v>0</v>
      </c>
      <c r="P17" s="81">
        <v>0</v>
      </c>
      <c r="Q17" s="80">
        <v>1</v>
      </c>
      <c r="R17" s="21">
        <v>12</v>
      </c>
      <c r="S17" s="75">
        <f>SUM(D17:Q17)</f>
        <v>12</v>
      </c>
      <c r="T17" s="76">
        <f>15-S17</f>
        <v>3</v>
      </c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54">
        <f>S17/(S17+T17)</f>
        <v>0.80000000000000004</v>
      </c>
      <c r="AG17" s="54">
        <f>SUM(D18:Q18)/60</f>
        <v>21.683333333333334</v>
      </c>
      <c r="AH17" s="54">
        <f>R17+AG17</f>
        <v>33.683333333333337</v>
      </c>
      <c r="AI17" s="6"/>
      <c r="AK17" s="89">
        <v>0.069900000000000004</v>
      </c>
      <c r="AL17" s="6" t="s">
        <v>42</v>
      </c>
      <c r="AM17" s="90" t="s">
        <v>60</v>
      </c>
    </row>
    <row r="18" ht="14.25">
      <c r="A18" s="77"/>
      <c r="B18" s="78"/>
      <c r="C18" s="78"/>
      <c r="D18" s="11">
        <v>26</v>
      </c>
      <c r="E18" s="12">
        <v>152</v>
      </c>
      <c r="F18" s="12">
        <v>34</v>
      </c>
      <c r="G18" s="12">
        <v>122</v>
      </c>
      <c r="H18" s="12">
        <v>160</v>
      </c>
      <c r="I18" s="12">
        <v>61</v>
      </c>
      <c r="J18" s="12">
        <v>61</v>
      </c>
      <c r="K18" s="12">
        <v>117</v>
      </c>
      <c r="L18" s="12">
        <v>38</v>
      </c>
      <c r="M18" s="12">
        <v>57</v>
      </c>
      <c r="N18" s="81">
        <v>24</v>
      </c>
      <c r="O18" s="12">
        <v>171</v>
      </c>
      <c r="P18" s="12">
        <v>114</v>
      </c>
      <c r="Q18" s="26">
        <v>164</v>
      </c>
      <c r="R18" s="20"/>
      <c r="S18" s="79"/>
      <c r="T18" s="80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20"/>
      <c r="AG18" s="20"/>
      <c r="AH18" s="20"/>
      <c r="AI18" s="6"/>
      <c r="AK18" s="89">
        <v>0.0073000000000000001</v>
      </c>
      <c r="AL18" s="6" t="s">
        <v>43</v>
      </c>
      <c r="AM18" s="90" t="s">
        <v>61</v>
      </c>
    </row>
    <row r="19" ht="14.25">
      <c r="A19" s="73">
        <v>45416.024305555555</v>
      </c>
      <c r="B19" s="74" t="s">
        <v>57</v>
      </c>
      <c r="C19" s="74">
        <v>3</v>
      </c>
      <c r="D19" s="79">
        <v>1</v>
      </c>
      <c r="E19" s="81">
        <v>1</v>
      </c>
      <c r="F19" s="81">
        <v>1</v>
      </c>
      <c r="G19" s="81">
        <v>1</v>
      </c>
      <c r="H19" s="81">
        <v>0</v>
      </c>
      <c r="I19" s="81">
        <v>1</v>
      </c>
      <c r="J19" s="81">
        <v>1</v>
      </c>
      <c r="K19" s="81">
        <v>1</v>
      </c>
      <c r="L19" s="81">
        <v>1</v>
      </c>
      <c r="M19" s="81">
        <v>1</v>
      </c>
      <c r="N19" s="81">
        <v>1</v>
      </c>
      <c r="O19" s="81">
        <v>1</v>
      </c>
      <c r="P19" s="81">
        <v>1</v>
      </c>
      <c r="Q19" s="80">
        <v>0</v>
      </c>
      <c r="R19" s="21">
        <v>10</v>
      </c>
      <c r="S19" s="75">
        <f>SUM(D19:Q19)</f>
        <v>12</v>
      </c>
      <c r="T19" s="76">
        <f>15-S19</f>
        <v>3</v>
      </c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54">
        <f>S19/(S19+T19)</f>
        <v>0.80000000000000004</v>
      </c>
      <c r="AG19" s="54">
        <f>SUM(D20:Q20)/60</f>
        <v>17.383333333333333</v>
      </c>
      <c r="AH19" s="54">
        <f>R19+AG19</f>
        <v>27.383333333333333</v>
      </c>
      <c r="AI19" s="6"/>
      <c r="AK19" s="89">
        <v>0.068900000000000003</v>
      </c>
      <c r="AL19" s="6" t="s">
        <v>44</v>
      </c>
      <c r="AM19" s="90" t="s">
        <v>62</v>
      </c>
    </row>
    <row r="20" ht="14.25">
      <c r="A20" s="77"/>
      <c r="B20" s="78"/>
      <c r="C20" s="78"/>
      <c r="D20" s="79">
        <v>47</v>
      </c>
      <c r="E20" s="81">
        <v>133</v>
      </c>
      <c r="F20" s="81">
        <v>83</v>
      </c>
      <c r="G20" s="81">
        <v>112</v>
      </c>
      <c r="H20" s="81">
        <v>87</v>
      </c>
      <c r="I20" s="81">
        <v>14</v>
      </c>
      <c r="J20" s="81">
        <v>25</v>
      </c>
      <c r="K20" s="81">
        <v>111</v>
      </c>
      <c r="L20" s="81">
        <v>1</v>
      </c>
      <c r="M20" s="81">
        <v>156</v>
      </c>
      <c r="N20" s="81">
        <v>102</v>
      </c>
      <c r="O20" s="81">
        <v>34</v>
      </c>
      <c r="P20" s="81">
        <v>46</v>
      </c>
      <c r="Q20" s="80">
        <v>92</v>
      </c>
      <c r="R20" s="20"/>
      <c r="S20" s="79"/>
      <c r="T20" s="80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0"/>
      <c r="AG20" s="20"/>
      <c r="AH20" s="20"/>
      <c r="AI20" s="6">
        <f>SUM(AH15:AH20)</f>
        <v>93.75</v>
      </c>
      <c r="AJ20" s="6">
        <f>AVERAGE(AF15:AF20)*30</f>
        <v>24.666666666666668</v>
      </c>
      <c r="AK20" s="89">
        <v>0.055199999999999999</v>
      </c>
      <c r="AL20" s="6" t="s">
        <v>45</v>
      </c>
      <c r="AM20" s="90" t="s">
        <v>63</v>
      </c>
    </row>
    <row r="21" ht="14.25">
      <c r="A21" s="73">
        <v>45418.357638888891</v>
      </c>
      <c r="B21" s="74" t="s">
        <v>64</v>
      </c>
      <c r="C21" s="74">
        <v>1</v>
      </c>
      <c r="D21" s="79">
        <v>1</v>
      </c>
      <c r="E21" s="81">
        <v>1</v>
      </c>
      <c r="F21" s="81">
        <v>1</v>
      </c>
      <c r="G21" s="81">
        <v>1</v>
      </c>
      <c r="H21" s="81">
        <v>1</v>
      </c>
      <c r="I21" s="81">
        <v>1</v>
      </c>
      <c r="J21" s="81">
        <v>0</v>
      </c>
      <c r="K21" s="81">
        <v>0</v>
      </c>
      <c r="L21" s="81">
        <v>1</v>
      </c>
      <c r="M21" s="81">
        <v>1</v>
      </c>
      <c r="N21" s="81">
        <v>1</v>
      </c>
      <c r="O21" s="81">
        <v>0</v>
      </c>
      <c r="P21" s="81">
        <v>0</v>
      </c>
      <c r="Q21" s="80">
        <v>0</v>
      </c>
      <c r="R21" s="21">
        <v>0</v>
      </c>
      <c r="S21" s="75">
        <f>SUM(D21:Q21)</f>
        <v>9</v>
      </c>
      <c r="T21" s="76">
        <f>15-S21</f>
        <v>6</v>
      </c>
      <c r="U21" s="76">
        <v>4</v>
      </c>
      <c r="V21" s="22">
        <v>0</v>
      </c>
      <c r="W21" s="22">
        <v>0</v>
      </c>
      <c r="X21" s="22">
        <v>2</v>
      </c>
      <c r="Y21" s="22">
        <v>1</v>
      </c>
      <c r="Z21" s="22">
        <v>0</v>
      </c>
      <c r="AA21" s="22">
        <v>3</v>
      </c>
      <c r="AB21" s="22">
        <v>0</v>
      </c>
      <c r="AC21" s="22">
        <v>0</v>
      </c>
      <c r="AD21" s="22">
        <v>2</v>
      </c>
      <c r="AE21" s="22">
        <v>2</v>
      </c>
      <c r="AF21" s="54">
        <f>S21/(S21+T21)</f>
        <v>0.59999999999999998</v>
      </c>
      <c r="AG21" s="54">
        <f>SUM(D22:Q22)/60</f>
        <v>31.399999999999999</v>
      </c>
      <c r="AH21" s="54">
        <f>R21+AG21</f>
        <v>31.399999999999999</v>
      </c>
      <c r="AI21" s="6"/>
      <c r="AJ21" s="6"/>
      <c r="AK21" s="91">
        <v>0.26379999999999998</v>
      </c>
      <c r="AL21" s="12" t="s">
        <v>46</v>
      </c>
      <c r="AM21" s="92" t="s">
        <v>65</v>
      </c>
    </row>
    <row r="22" ht="14.25">
      <c r="A22" s="77"/>
      <c r="B22" s="78"/>
      <c r="C22" s="78"/>
      <c r="D22" s="79">
        <v>153</v>
      </c>
      <c r="E22" s="81">
        <v>205</v>
      </c>
      <c r="F22" s="87">
        <v>130</v>
      </c>
      <c r="G22" s="81">
        <v>270</v>
      </c>
      <c r="H22" s="81">
        <v>283</v>
      </c>
      <c r="I22" s="81">
        <v>45</v>
      </c>
      <c r="J22" s="81">
        <v>212</v>
      </c>
      <c r="K22" s="81">
        <v>108</v>
      </c>
      <c r="L22" s="81">
        <v>13</v>
      </c>
      <c r="M22" s="81">
        <v>22</v>
      </c>
      <c r="N22" s="81">
        <v>147</v>
      </c>
      <c r="O22" s="81">
        <v>144</v>
      </c>
      <c r="P22" s="87">
        <v>31</v>
      </c>
      <c r="Q22" s="80">
        <v>121</v>
      </c>
      <c r="R22" s="20"/>
      <c r="S22" s="79"/>
      <c r="T22" s="80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20"/>
      <c r="AG22" s="20"/>
      <c r="AH22" s="20"/>
      <c r="AI22" s="6"/>
      <c r="AJ22" s="6"/>
      <c r="AK22" s="6"/>
      <c r="AL22" s="93"/>
    </row>
    <row r="23" ht="14.25">
      <c r="A23" s="73">
        <v>45418.357638888891</v>
      </c>
      <c r="B23" s="74" t="s">
        <v>64</v>
      </c>
      <c r="C23" s="74">
        <v>2</v>
      </c>
      <c r="D23" s="79">
        <v>0</v>
      </c>
      <c r="E23" s="81">
        <v>1</v>
      </c>
      <c r="F23" s="81">
        <v>1</v>
      </c>
      <c r="G23" s="81">
        <v>1</v>
      </c>
      <c r="H23" s="81">
        <v>1</v>
      </c>
      <c r="I23" s="81">
        <v>1</v>
      </c>
      <c r="J23" s="81">
        <v>1</v>
      </c>
      <c r="K23" s="81">
        <v>0</v>
      </c>
      <c r="L23" s="81">
        <v>1</v>
      </c>
      <c r="M23" s="81">
        <v>1</v>
      </c>
      <c r="N23" s="81">
        <v>1</v>
      </c>
      <c r="O23" s="81">
        <v>1</v>
      </c>
      <c r="P23" s="81">
        <v>0</v>
      </c>
      <c r="Q23" s="80">
        <v>0</v>
      </c>
      <c r="R23" s="21">
        <v>0</v>
      </c>
      <c r="S23" s="75">
        <f>SUM(D23:Q23)</f>
        <v>10</v>
      </c>
      <c r="T23" s="76">
        <f>15-S23</f>
        <v>5</v>
      </c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54">
        <f>S23/(S23+T23)</f>
        <v>0.66666666666666663</v>
      </c>
      <c r="AG23" s="54">
        <f>SUM(D24:Q24)/60</f>
        <v>22.883333333333333</v>
      </c>
      <c r="AH23" s="54">
        <f>R23+AG23</f>
        <v>22.883333333333333</v>
      </c>
      <c r="AI23" s="6"/>
      <c r="AJ23" s="6"/>
    </row>
    <row r="24" ht="14.25">
      <c r="A24" s="77"/>
      <c r="B24" s="78"/>
      <c r="C24" s="78"/>
      <c r="D24" s="79">
        <v>312</v>
      </c>
      <c r="E24" s="81">
        <v>127</v>
      </c>
      <c r="F24" s="81">
        <v>79</v>
      </c>
      <c r="G24" s="81">
        <v>44</v>
      </c>
      <c r="H24" s="81">
        <v>158</v>
      </c>
      <c r="I24" s="81">
        <v>0</v>
      </c>
      <c r="J24" s="81">
        <v>73</v>
      </c>
      <c r="K24" s="81">
        <v>84</v>
      </c>
      <c r="L24" s="81">
        <v>56</v>
      </c>
      <c r="M24" s="81">
        <v>64</v>
      </c>
      <c r="N24" s="81">
        <v>96</v>
      </c>
      <c r="O24" s="81">
        <v>103</v>
      </c>
      <c r="P24" s="81">
        <v>60</v>
      </c>
      <c r="Q24" s="80">
        <v>117</v>
      </c>
      <c r="R24" s="20"/>
      <c r="S24" s="79"/>
      <c r="T24" s="80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20"/>
      <c r="AG24" s="20"/>
      <c r="AH24" s="20"/>
      <c r="AI24" s="6"/>
      <c r="AJ24" s="6"/>
    </row>
    <row r="25" ht="14.25">
      <c r="A25" s="73">
        <v>45418.357638888891</v>
      </c>
      <c r="B25" s="74" t="s">
        <v>64</v>
      </c>
      <c r="C25" s="74">
        <v>3</v>
      </c>
      <c r="D25" s="79">
        <v>1</v>
      </c>
      <c r="E25" s="81">
        <v>1</v>
      </c>
      <c r="F25" s="81">
        <v>0</v>
      </c>
      <c r="G25" s="81">
        <v>0</v>
      </c>
      <c r="H25" s="81">
        <v>1</v>
      </c>
      <c r="I25" s="81">
        <v>1</v>
      </c>
      <c r="J25" s="81">
        <v>1</v>
      </c>
      <c r="K25" s="81">
        <v>0</v>
      </c>
      <c r="L25" s="81">
        <v>0</v>
      </c>
      <c r="M25" s="81">
        <v>1</v>
      </c>
      <c r="N25" s="81">
        <v>1</v>
      </c>
      <c r="O25" s="81">
        <v>1</v>
      </c>
      <c r="P25" s="81">
        <v>1</v>
      </c>
      <c r="Q25" s="80">
        <v>0</v>
      </c>
      <c r="R25" s="21">
        <v>0</v>
      </c>
      <c r="S25" s="75">
        <f>SUM(D25:Q25)</f>
        <v>9</v>
      </c>
      <c r="T25" s="76">
        <f>15-S25</f>
        <v>6</v>
      </c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54">
        <f>S25/(S25+T25)</f>
        <v>0.59999999999999998</v>
      </c>
      <c r="AG25" s="54">
        <f>SUM(D26:Q26)/60</f>
        <v>25.183333333333334</v>
      </c>
      <c r="AH25" s="54">
        <f>R25+AG25</f>
        <v>25.183333333333334</v>
      </c>
      <c r="AI25" s="6"/>
      <c r="AJ25" s="6"/>
    </row>
    <row r="26" ht="14.25">
      <c r="A26" s="77"/>
      <c r="B26" s="78"/>
      <c r="C26" s="78"/>
      <c r="D26" s="79">
        <v>27</v>
      </c>
      <c r="E26" s="81">
        <v>130</v>
      </c>
      <c r="F26" s="81">
        <v>15</v>
      </c>
      <c r="G26" s="81">
        <v>205</v>
      </c>
      <c r="H26" s="81">
        <v>98</v>
      </c>
      <c r="I26" s="81">
        <v>73</v>
      </c>
      <c r="J26" s="72">
        <v>158</v>
      </c>
      <c r="K26" s="81">
        <v>83</v>
      </c>
      <c r="L26" s="81">
        <v>214</v>
      </c>
      <c r="M26" s="81">
        <v>101</v>
      </c>
      <c r="N26" s="81">
        <v>167</v>
      </c>
      <c r="O26" s="81">
        <v>15</v>
      </c>
      <c r="P26" s="81">
        <v>74</v>
      </c>
      <c r="Q26" s="80">
        <v>151</v>
      </c>
      <c r="R26" s="20"/>
      <c r="S26" s="79"/>
      <c r="T26" s="80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0"/>
      <c r="AG26" s="20"/>
      <c r="AH26" s="20"/>
      <c r="AI26" s="6">
        <f>SUM(AH21:AH26)</f>
        <v>79.466666666666669</v>
      </c>
      <c r="AJ26" s="6">
        <f>AVERAGE(AF21:AF26)*30</f>
        <v>18.666666666666668</v>
      </c>
    </row>
    <row r="27" ht="14.25">
      <c r="A27" s="73">
        <v>45419.440972222219</v>
      </c>
      <c r="B27" s="74" t="s">
        <v>66</v>
      </c>
      <c r="C27" s="74">
        <v>1</v>
      </c>
      <c r="D27" s="79">
        <v>0</v>
      </c>
      <c r="E27" s="81">
        <v>1</v>
      </c>
      <c r="F27" s="81">
        <v>1</v>
      </c>
      <c r="G27" s="81">
        <v>1</v>
      </c>
      <c r="H27" s="81">
        <v>1</v>
      </c>
      <c r="I27" s="81">
        <v>1</v>
      </c>
      <c r="J27" s="81">
        <v>0</v>
      </c>
      <c r="K27" s="81">
        <v>1</v>
      </c>
      <c r="L27" s="81">
        <v>1</v>
      </c>
      <c r="M27" s="81">
        <v>0</v>
      </c>
      <c r="N27" s="81">
        <v>1</v>
      </c>
      <c r="O27" s="81">
        <v>1</v>
      </c>
      <c r="P27" s="81">
        <v>1</v>
      </c>
      <c r="Q27" s="80">
        <v>0</v>
      </c>
      <c r="R27" s="21">
        <v>0</v>
      </c>
      <c r="S27" s="75">
        <f>SUM(D27:Q27)</f>
        <v>10</v>
      </c>
      <c r="T27" s="76">
        <f>15-S27</f>
        <v>5</v>
      </c>
      <c r="U27" s="22">
        <v>3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2</v>
      </c>
      <c r="AB27" s="22">
        <v>0</v>
      </c>
      <c r="AC27" s="22">
        <v>0</v>
      </c>
      <c r="AD27" s="22">
        <v>1</v>
      </c>
      <c r="AE27" s="22">
        <v>2</v>
      </c>
      <c r="AF27" s="54">
        <f>S27/(S27+T27)</f>
        <v>0.66666666666666663</v>
      </c>
      <c r="AG27" s="54">
        <f>SUM(D28:Q28)/60</f>
        <v>27.683333333333334</v>
      </c>
      <c r="AH27" s="54">
        <f>R27+AG27</f>
        <v>27.683333333333334</v>
      </c>
      <c r="AI27" s="6"/>
      <c r="AJ27" s="6"/>
    </row>
    <row r="28" ht="14.25">
      <c r="A28" s="77"/>
      <c r="B28" s="78"/>
      <c r="C28" s="78"/>
      <c r="D28" s="6">
        <v>6</v>
      </c>
      <c r="E28" s="6">
        <v>15</v>
      </c>
      <c r="F28" s="6">
        <v>233</v>
      </c>
      <c r="G28" s="6">
        <v>0</v>
      </c>
      <c r="H28" s="6">
        <v>1</v>
      </c>
      <c r="I28" s="6">
        <v>85</v>
      </c>
      <c r="J28" s="72">
        <v>123</v>
      </c>
      <c r="K28" s="6">
        <v>306</v>
      </c>
      <c r="L28" s="6">
        <v>70</v>
      </c>
      <c r="M28" s="6">
        <v>333</v>
      </c>
      <c r="N28" s="6">
        <v>51</v>
      </c>
      <c r="O28" s="6">
        <v>40</v>
      </c>
      <c r="P28" s="6">
        <v>121</v>
      </c>
      <c r="Q28" s="6">
        <v>277</v>
      </c>
      <c r="R28" s="20"/>
      <c r="S28" s="79"/>
      <c r="T28" s="80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20"/>
      <c r="AG28" s="20"/>
      <c r="AH28" s="20"/>
      <c r="AI28" s="6"/>
      <c r="AJ28" s="6"/>
    </row>
    <row r="29" ht="14.25">
      <c r="A29" s="73">
        <v>45419.440972222219</v>
      </c>
      <c r="B29" s="74" t="s">
        <v>66</v>
      </c>
      <c r="C29" s="74">
        <v>2</v>
      </c>
      <c r="D29" s="79">
        <v>1</v>
      </c>
      <c r="E29" s="81">
        <v>0</v>
      </c>
      <c r="F29" s="81">
        <v>1</v>
      </c>
      <c r="G29" s="81">
        <v>0</v>
      </c>
      <c r="H29" s="81">
        <v>1</v>
      </c>
      <c r="I29" s="81">
        <v>1</v>
      </c>
      <c r="J29" s="81">
        <v>0</v>
      </c>
      <c r="K29" s="81">
        <v>1</v>
      </c>
      <c r="L29" s="81">
        <v>1</v>
      </c>
      <c r="M29" s="81">
        <v>1</v>
      </c>
      <c r="N29" s="81">
        <v>1</v>
      </c>
      <c r="O29" s="81">
        <v>1</v>
      </c>
      <c r="P29" s="81">
        <v>1</v>
      </c>
      <c r="Q29" s="80">
        <v>1</v>
      </c>
      <c r="R29" s="21">
        <v>0</v>
      </c>
      <c r="S29" s="2">
        <f>SUM(D29:Q29)</f>
        <v>11</v>
      </c>
      <c r="T29" s="22">
        <f>15-S29</f>
        <v>4</v>
      </c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21">
        <f>S29/(S29+T29)</f>
        <v>0.73333333333333328</v>
      </c>
      <c r="AG29" s="21">
        <f>SUM(D30:Q30)/60</f>
        <v>30.699999999999999</v>
      </c>
      <c r="AH29" s="21">
        <f>R29+AG29</f>
        <v>30.699999999999999</v>
      </c>
      <c r="AI29" s="6"/>
      <c r="AJ29" s="6"/>
    </row>
    <row r="30" ht="14.25">
      <c r="A30" s="77"/>
      <c r="B30" s="78"/>
      <c r="C30" s="78"/>
      <c r="D30" s="79">
        <v>91</v>
      </c>
      <c r="E30" s="81">
        <v>272</v>
      </c>
      <c r="F30" s="81">
        <v>36</v>
      </c>
      <c r="G30" s="81">
        <v>230</v>
      </c>
      <c r="H30" s="81">
        <v>34</v>
      </c>
      <c r="I30" s="81">
        <v>193</v>
      </c>
      <c r="J30" s="87">
        <v>337</v>
      </c>
      <c r="K30" s="81">
        <v>151</v>
      </c>
      <c r="L30" s="81">
        <v>129</v>
      </c>
      <c r="M30" s="81">
        <v>20</v>
      </c>
      <c r="N30" s="81">
        <v>118</v>
      </c>
      <c r="O30" s="81">
        <v>34</v>
      </c>
      <c r="P30" s="81">
        <v>62</v>
      </c>
      <c r="Q30" s="80">
        <v>135</v>
      </c>
      <c r="R30" s="20"/>
      <c r="S30" s="79"/>
      <c r="T30" s="80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20"/>
      <c r="AG30" s="20"/>
      <c r="AH30" s="20"/>
      <c r="AI30" s="6"/>
      <c r="AJ30" s="6"/>
    </row>
    <row r="31" ht="14.25">
      <c r="A31" s="73">
        <v>45425.440972222219</v>
      </c>
      <c r="B31" s="74" t="s">
        <v>66</v>
      </c>
      <c r="C31" s="74">
        <v>3</v>
      </c>
      <c r="D31" s="79">
        <v>1</v>
      </c>
      <c r="E31" s="81">
        <v>1</v>
      </c>
      <c r="F31" s="81">
        <v>1</v>
      </c>
      <c r="G31" s="81">
        <v>1</v>
      </c>
      <c r="H31" s="81">
        <v>1</v>
      </c>
      <c r="I31" s="81">
        <v>0</v>
      </c>
      <c r="J31" s="81">
        <v>1</v>
      </c>
      <c r="K31" s="81">
        <v>1</v>
      </c>
      <c r="L31" s="81">
        <v>1</v>
      </c>
      <c r="M31" s="81">
        <v>1</v>
      </c>
      <c r="N31" s="81">
        <v>1</v>
      </c>
      <c r="O31" s="81">
        <v>0</v>
      </c>
      <c r="P31" s="81">
        <v>0</v>
      </c>
      <c r="Q31" s="80">
        <v>0</v>
      </c>
      <c r="R31" s="21">
        <v>0</v>
      </c>
      <c r="S31" s="2">
        <f>SUM(D31:Q31)</f>
        <v>10</v>
      </c>
      <c r="T31" s="22">
        <f>15-S31</f>
        <v>5</v>
      </c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21">
        <f>S31/(S31+T31)</f>
        <v>0.66666666666666663</v>
      </c>
      <c r="AG31" s="21">
        <f>SUM(D32:Q32)/60</f>
        <v>32.483333333333334</v>
      </c>
      <c r="AH31" s="21">
        <f>R31+AG31</f>
        <v>32.483333333333334</v>
      </c>
      <c r="AI31" s="6"/>
      <c r="AJ31" s="6"/>
    </row>
    <row r="32" ht="14.25">
      <c r="A32" s="77"/>
      <c r="B32" s="78"/>
      <c r="C32" s="78"/>
      <c r="D32" s="79">
        <v>98</v>
      </c>
      <c r="E32" s="81">
        <v>117</v>
      </c>
      <c r="F32" s="81">
        <v>74</v>
      </c>
      <c r="G32" s="81">
        <v>27</v>
      </c>
      <c r="H32" s="81">
        <v>64</v>
      </c>
      <c r="I32" s="81">
        <v>301</v>
      </c>
      <c r="J32" s="81">
        <v>283</v>
      </c>
      <c r="K32" s="81">
        <v>88</v>
      </c>
      <c r="L32" s="81">
        <v>46</v>
      </c>
      <c r="M32" s="81">
        <v>512</v>
      </c>
      <c r="N32" s="81">
        <v>77</v>
      </c>
      <c r="O32" s="81">
        <v>109</v>
      </c>
      <c r="P32" s="81">
        <v>52</v>
      </c>
      <c r="Q32" s="80">
        <v>101</v>
      </c>
      <c r="R32" s="20"/>
      <c r="S32" s="79"/>
      <c r="T32" s="80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0"/>
      <c r="AG32" s="20"/>
      <c r="AH32" s="20"/>
      <c r="AI32" s="6">
        <f>SUM(AH27:AH32)</f>
        <v>90.866666666666674</v>
      </c>
      <c r="AJ32" s="6">
        <f>AVERAGE(AF27:AF32)*30</f>
        <v>20.666666666666664</v>
      </c>
    </row>
    <row r="33" ht="14.25">
      <c r="A33" s="73">
        <v>45423.440972222219</v>
      </c>
      <c r="B33" s="74" t="s">
        <v>67</v>
      </c>
      <c r="C33" s="74">
        <v>1</v>
      </c>
      <c r="D33" s="79">
        <v>1</v>
      </c>
      <c r="E33" s="81">
        <v>0</v>
      </c>
      <c r="F33" s="81">
        <v>1</v>
      </c>
      <c r="G33" s="81">
        <v>1</v>
      </c>
      <c r="H33" s="81">
        <v>1</v>
      </c>
      <c r="I33" s="81">
        <v>1</v>
      </c>
      <c r="J33" s="81">
        <v>1</v>
      </c>
      <c r="K33" s="81">
        <v>1</v>
      </c>
      <c r="L33" s="81">
        <v>1</v>
      </c>
      <c r="M33" s="81">
        <v>1</v>
      </c>
      <c r="N33" s="81">
        <v>0</v>
      </c>
      <c r="O33" s="81">
        <v>1</v>
      </c>
      <c r="P33" s="81">
        <v>0</v>
      </c>
      <c r="Q33" s="80">
        <v>0</v>
      </c>
      <c r="R33" s="21">
        <v>0</v>
      </c>
      <c r="S33" s="2">
        <f>SUM(D33:Q33)</f>
        <v>10</v>
      </c>
      <c r="T33" s="22">
        <f>15-S33</f>
        <v>5</v>
      </c>
      <c r="U33" s="22">
        <v>3</v>
      </c>
      <c r="V33" s="22">
        <v>0</v>
      </c>
      <c r="W33" s="22">
        <v>0</v>
      </c>
      <c r="X33" s="22">
        <v>2</v>
      </c>
      <c r="Y33" s="22">
        <v>0</v>
      </c>
      <c r="Z33" s="22">
        <v>0</v>
      </c>
      <c r="AA33" s="22">
        <v>1</v>
      </c>
      <c r="AB33" s="22">
        <v>0</v>
      </c>
      <c r="AC33" s="22">
        <v>0</v>
      </c>
      <c r="AD33" s="22">
        <v>2</v>
      </c>
      <c r="AE33" s="22">
        <v>2</v>
      </c>
      <c r="AF33" s="21">
        <f>S33/(S33+T33)</f>
        <v>0.66666666666666663</v>
      </c>
      <c r="AG33" s="21">
        <f>SUM(D34:Q34)/60</f>
        <v>18.966666666666665</v>
      </c>
      <c r="AH33" s="21">
        <f>R33+AG33</f>
        <v>18.966666666666665</v>
      </c>
      <c r="AI33" s="6"/>
      <c r="AJ33" s="6"/>
    </row>
    <row r="34" ht="14.25">
      <c r="A34" s="77"/>
      <c r="B34" s="78"/>
      <c r="C34" s="78"/>
      <c r="D34" s="79">
        <v>203</v>
      </c>
      <c r="E34" s="81">
        <v>48</v>
      </c>
      <c r="F34" s="81">
        <v>152</v>
      </c>
      <c r="G34" s="81">
        <v>48</v>
      </c>
      <c r="H34" s="81">
        <v>54</v>
      </c>
      <c r="I34" s="81">
        <v>13</v>
      </c>
      <c r="J34" s="81">
        <v>5</v>
      </c>
      <c r="K34" s="81">
        <v>3</v>
      </c>
      <c r="L34" s="81">
        <v>140</v>
      </c>
      <c r="M34" s="81">
        <v>1</v>
      </c>
      <c r="N34" s="81">
        <v>233</v>
      </c>
      <c r="O34" s="81">
        <v>2</v>
      </c>
      <c r="P34" s="81">
        <v>52</v>
      </c>
      <c r="Q34" s="80">
        <v>184</v>
      </c>
      <c r="R34" s="20"/>
      <c r="S34" s="79"/>
      <c r="T34" s="80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20"/>
      <c r="AG34" s="20"/>
      <c r="AH34" s="20"/>
      <c r="AI34" s="6"/>
      <c r="AJ34" s="6"/>
    </row>
    <row r="35" ht="14.25">
      <c r="A35" s="73">
        <v>45425.440972222219</v>
      </c>
      <c r="B35" s="74" t="s">
        <v>67</v>
      </c>
      <c r="C35" s="74">
        <v>2</v>
      </c>
      <c r="D35" s="79">
        <v>1</v>
      </c>
      <c r="E35" s="81">
        <v>1</v>
      </c>
      <c r="F35" s="81">
        <v>1</v>
      </c>
      <c r="G35" s="81">
        <v>1</v>
      </c>
      <c r="H35" s="81">
        <v>1</v>
      </c>
      <c r="I35" s="81">
        <v>1</v>
      </c>
      <c r="J35" s="81">
        <v>1</v>
      </c>
      <c r="K35" s="81">
        <v>0</v>
      </c>
      <c r="L35" s="81">
        <v>0</v>
      </c>
      <c r="M35" s="81">
        <v>1</v>
      </c>
      <c r="N35" s="81">
        <v>1</v>
      </c>
      <c r="O35" s="81">
        <v>0</v>
      </c>
      <c r="P35" s="81">
        <v>3</v>
      </c>
      <c r="Q35" s="80"/>
      <c r="R35" s="21">
        <v>0</v>
      </c>
      <c r="S35" s="2">
        <f>SUM(D35:Q35)</f>
        <v>12</v>
      </c>
      <c r="T35" s="22">
        <f>15-S35</f>
        <v>3</v>
      </c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21">
        <f>S35/(S35+T35)</f>
        <v>0.80000000000000004</v>
      </c>
      <c r="AG35" s="21">
        <f>SUM(D36:Q36)/60</f>
        <v>24.383333333333333</v>
      </c>
      <c r="AH35" s="21">
        <f>R35+AG35</f>
        <v>24.383333333333333</v>
      </c>
      <c r="AI35" s="6"/>
      <c r="AJ35" s="6"/>
    </row>
    <row r="36" ht="14.25">
      <c r="A36" s="77"/>
      <c r="B36" s="78"/>
      <c r="C36" s="78"/>
      <c r="D36" s="79">
        <v>184</v>
      </c>
      <c r="E36" s="81">
        <v>2</v>
      </c>
      <c r="F36" s="81">
        <v>68</v>
      </c>
      <c r="G36" s="81">
        <v>7</v>
      </c>
      <c r="H36" s="81">
        <v>70</v>
      </c>
      <c r="I36" s="81">
        <v>157</v>
      </c>
      <c r="J36" s="81">
        <v>42</v>
      </c>
      <c r="K36" s="81">
        <v>82</v>
      </c>
      <c r="L36" s="81">
        <v>298</v>
      </c>
      <c r="M36" s="81">
        <v>40</v>
      </c>
      <c r="N36" s="81">
        <v>225</v>
      </c>
      <c r="O36" s="81">
        <v>142</v>
      </c>
      <c r="P36" s="81">
        <v>146</v>
      </c>
      <c r="Q36" s="80"/>
      <c r="R36" s="20"/>
      <c r="S36" s="79"/>
      <c r="T36" s="80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20"/>
      <c r="AG36" s="20"/>
      <c r="AH36" s="20"/>
      <c r="AI36" s="6"/>
      <c r="AJ36" s="6"/>
    </row>
    <row r="37" ht="14.25">
      <c r="A37" s="73">
        <v>45425.440972222219</v>
      </c>
      <c r="B37" s="74" t="s">
        <v>67</v>
      </c>
      <c r="C37" s="74">
        <v>3</v>
      </c>
      <c r="D37" s="79">
        <v>1</v>
      </c>
      <c r="E37" s="81">
        <v>1</v>
      </c>
      <c r="F37" s="81">
        <v>1</v>
      </c>
      <c r="G37" s="81">
        <v>1</v>
      </c>
      <c r="H37" s="81">
        <v>0</v>
      </c>
      <c r="I37" s="81">
        <v>1</v>
      </c>
      <c r="J37" s="81">
        <v>1</v>
      </c>
      <c r="K37" s="81">
        <v>1</v>
      </c>
      <c r="L37" s="81">
        <v>1</v>
      </c>
      <c r="M37" s="81">
        <v>0</v>
      </c>
      <c r="N37" s="81">
        <v>0</v>
      </c>
      <c r="O37" s="81">
        <v>1</v>
      </c>
      <c r="P37" s="81">
        <v>0</v>
      </c>
      <c r="Q37" s="80">
        <v>2</v>
      </c>
      <c r="R37" s="21">
        <v>0</v>
      </c>
      <c r="S37" s="2">
        <f>SUM(D37:Q37)</f>
        <v>11</v>
      </c>
      <c r="T37" s="22">
        <f>15-S37</f>
        <v>4</v>
      </c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21">
        <f>S37/(S37+T37)</f>
        <v>0.73333333333333328</v>
      </c>
      <c r="AG37" s="21">
        <f>SUM(D38:Q38)/60</f>
        <v>28.816666666666666</v>
      </c>
      <c r="AH37" s="21">
        <f>R37+AG37</f>
        <v>28.816666666666666</v>
      </c>
      <c r="AI37" s="6"/>
      <c r="AJ37" s="6"/>
    </row>
    <row r="38" ht="14.25">
      <c r="A38" s="77"/>
      <c r="B38" s="78"/>
      <c r="C38" s="78"/>
      <c r="D38" s="79">
        <v>322</v>
      </c>
      <c r="E38" s="81">
        <v>67</v>
      </c>
      <c r="F38" s="81">
        <v>34</v>
      </c>
      <c r="G38" s="81">
        <v>339</v>
      </c>
      <c r="H38" s="81">
        <v>38</v>
      </c>
      <c r="I38" s="81">
        <v>231</v>
      </c>
      <c r="J38" s="81">
        <v>195</v>
      </c>
      <c r="K38" s="81">
        <v>41</v>
      </c>
      <c r="L38" s="81">
        <v>128</v>
      </c>
      <c r="M38" s="81">
        <v>40</v>
      </c>
      <c r="N38" s="81">
        <v>125</v>
      </c>
      <c r="O38" s="81">
        <v>1</v>
      </c>
      <c r="P38" s="81">
        <v>64</v>
      </c>
      <c r="Q38" s="80">
        <v>104</v>
      </c>
      <c r="R38" s="20"/>
      <c r="S38" s="79"/>
      <c r="T38" s="80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0"/>
      <c r="AG38" s="20"/>
      <c r="AH38" s="20"/>
      <c r="AI38" s="6">
        <f>SUM(AH33:AH38)</f>
        <v>72.166666666666657</v>
      </c>
      <c r="AJ38" s="6">
        <f>AVERAGE(AF33:AF38)*30</f>
        <v>22</v>
      </c>
    </row>
    <row r="39" ht="14.25">
      <c r="A39" s="73">
        <v>45439.475694444445</v>
      </c>
      <c r="B39" s="74" t="s">
        <v>68</v>
      </c>
      <c r="C39" s="74">
        <v>1</v>
      </c>
      <c r="D39" s="79">
        <v>0</v>
      </c>
      <c r="E39" s="81">
        <v>0</v>
      </c>
      <c r="F39" s="81">
        <v>1</v>
      </c>
      <c r="G39" s="81">
        <v>1</v>
      </c>
      <c r="H39" s="81">
        <v>1</v>
      </c>
      <c r="I39" s="81">
        <v>1</v>
      </c>
      <c r="J39" s="81">
        <v>1</v>
      </c>
      <c r="K39" s="81">
        <v>1</v>
      </c>
      <c r="L39" s="81">
        <v>1</v>
      </c>
      <c r="M39" s="81">
        <v>1</v>
      </c>
      <c r="N39" s="81">
        <v>1</v>
      </c>
      <c r="O39" s="81">
        <v>1</v>
      </c>
      <c r="P39" s="81">
        <v>1</v>
      </c>
      <c r="Q39" s="80">
        <v>2</v>
      </c>
      <c r="R39" s="21">
        <v>0</v>
      </c>
      <c r="S39" s="2">
        <f>SUM(D39:Q39)</f>
        <v>13</v>
      </c>
      <c r="T39" s="22">
        <f>15-S39</f>
        <v>2</v>
      </c>
      <c r="U39" s="21">
        <v>2</v>
      </c>
      <c r="V39" s="21">
        <v>0</v>
      </c>
      <c r="W39" s="21">
        <v>1</v>
      </c>
      <c r="X39" s="21">
        <v>1</v>
      </c>
      <c r="Y39" s="21">
        <v>1</v>
      </c>
      <c r="Z39" s="21">
        <v>0</v>
      </c>
      <c r="AA39" s="21">
        <v>0</v>
      </c>
      <c r="AB39" s="21">
        <v>0</v>
      </c>
      <c r="AC39" s="21">
        <v>0</v>
      </c>
      <c r="AD39" s="21">
        <v>0</v>
      </c>
      <c r="AE39" s="21">
        <v>3</v>
      </c>
      <c r="AF39" s="21">
        <f>S39/(S39+T39)</f>
        <v>0.8666666666666667</v>
      </c>
      <c r="AG39" s="21">
        <f>SUM(D40:Q40)/60</f>
        <v>30.233333333333334</v>
      </c>
      <c r="AH39" s="21">
        <f>R39+AG39</f>
        <v>30.233333333333334</v>
      </c>
      <c r="AI39" s="6"/>
      <c r="AJ39" s="6"/>
    </row>
    <row r="40" ht="14.25">
      <c r="A40" s="77"/>
      <c r="B40" s="78"/>
      <c r="C40" s="78"/>
      <c r="D40" s="79">
        <v>241</v>
      </c>
      <c r="E40" s="81">
        <v>254</v>
      </c>
      <c r="F40" s="81">
        <v>197</v>
      </c>
      <c r="G40" s="81">
        <v>2</v>
      </c>
      <c r="H40" s="81">
        <v>158</v>
      </c>
      <c r="I40" s="81">
        <v>10</v>
      </c>
      <c r="J40" s="81">
        <v>147</v>
      </c>
      <c r="K40" s="81">
        <v>149</v>
      </c>
      <c r="L40" s="81">
        <v>86</v>
      </c>
      <c r="M40" s="81">
        <v>216</v>
      </c>
      <c r="N40" s="81">
        <v>120</v>
      </c>
      <c r="O40" s="81">
        <v>38</v>
      </c>
      <c r="P40" s="81">
        <v>57</v>
      </c>
      <c r="Q40" s="80">
        <v>139</v>
      </c>
      <c r="R40" s="20"/>
      <c r="S40" s="79"/>
      <c r="T40" s="80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20"/>
      <c r="AG40" s="20"/>
      <c r="AH40" s="20"/>
      <c r="AI40" s="6"/>
      <c r="AJ40" s="6"/>
    </row>
    <row r="41" ht="14.25">
      <c r="A41" s="73">
        <v>45439.475694444445</v>
      </c>
      <c r="B41" s="74" t="s">
        <v>68</v>
      </c>
      <c r="C41" s="74">
        <v>2</v>
      </c>
      <c r="D41" s="79">
        <v>1</v>
      </c>
      <c r="E41" s="81">
        <v>1</v>
      </c>
      <c r="F41" s="81">
        <v>0</v>
      </c>
      <c r="G41" s="81">
        <v>1</v>
      </c>
      <c r="H41" s="81">
        <v>1</v>
      </c>
      <c r="I41" s="81">
        <v>0</v>
      </c>
      <c r="J41" s="81">
        <v>1</v>
      </c>
      <c r="K41" s="81">
        <v>0</v>
      </c>
      <c r="L41" s="81">
        <v>1</v>
      </c>
      <c r="M41" s="81">
        <v>1</v>
      </c>
      <c r="N41" s="81">
        <v>1</v>
      </c>
      <c r="O41" s="81">
        <v>1</v>
      </c>
      <c r="P41" s="81">
        <v>2</v>
      </c>
      <c r="Q41" s="80"/>
      <c r="R41" s="21">
        <v>0</v>
      </c>
      <c r="S41" s="2">
        <f>SUM(D41:Q41)</f>
        <v>11</v>
      </c>
      <c r="T41" s="22">
        <f>15-S41</f>
        <v>4</v>
      </c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21">
        <f>S41/(S41+T41)</f>
        <v>0.73333333333333328</v>
      </c>
      <c r="AG41" s="21">
        <f>SUM(D42:Q42)/60</f>
        <v>31.866666666666667</v>
      </c>
      <c r="AH41" s="21">
        <f>R41+AG41</f>
        <v>31.866666666666667</v>
      </c>
      <c r="AI41" s="6"/>
      <c r="AJ41" s="6"/>
    </row>
    <row r="42" ht="14.25">
      <c r="A42" s="77"/>
      <c r="B42" s="78"/>
      <c r="C42" s="78"/>
      <c r="D42" s="79">
        <v>344</v>
      </c>
      <c r="E42" s="81">
        <v>160</v>
      </c>
      <c r="F42" s="81">
        <v>204</v>
      </c>
      <c r="G42" s="81">
        <v>71</v>
      </c>
      <c r="H42" s="81">
        <v>325</v>
      </c>
      <c r="I42" s="81">
        <v>139</v>
      </c>
      <c r="J42" s="81">
        <v>242</v>
      </c>
      <c r="K42" s="81">
        <v>38</v>
      </c>
      <c r="L42" s="81">
        <v>11</v>
      </c>
      <c r="M42" s="81">
        <v>45</v>
      </c>
      <c r="N42" s="81">
        <v>63</v>
      </c>
      <c r="O42" s="81">
        <v>136</v>
      </c>
      <c r="P42" s="81">
        <v>134</v>
      </c>
      <c r="Q42" s="80"/>
      <c r="R42" s="20"/>
      <c r="S42" s="79"/>
      <c r="T42" s="80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20"/>
      <c r="AG42" s="20"/>
      <c r="AH42" s="20"/>
      <c r="AI42" s="6"/>
      <c r="AJ42" s="6"/>
    </row>
    <row r="43" ht="14.25">
      <c r="A43" s="73">
        <v>45440.434027777781</v>
      </c>
      <c r="B43" s="74" t="s">
        <v>68</v>
      </c>
      <c r="C43" s="74">
        <v>3</v>
      </c>
      <c r="D43" s="79">
        <v>1</v>
      </c>
      <c r="E43" s="81">
        <v>1</v>
      </c>
      <c r="F43" s="81">
        <v>0</v>
      </c>
      <c r="G43" s="81">
        <v>1</v>
      </c>
      <c r="H43" s="81">
        <v>1</v>
      </c>
      <c r="I43" s="81">
        <v>1</v>
      </c>
      <c r="J43" s="81">
        <v>1</v>
      </c>
      <c r="K43" s="81">
        <v>1</v>
      </c>
      <c r="L43" s="81">
        <v>0</v>
      </c>
      <c r="M43" s="81">
        <v>1</v>
      </c>
      <c r="N43" s="81">
        <v>1</v>
      </c>
      <c r="O43" s="81">
        <v>1</v>
      </c>
      <c r="P43" s="81">
        <v>0</v>
      </c>
      <c r="Q43" s="80">
        <v>2</v>
      </c>
      <c r="R43" s="21">
        <v>0</v>
      </c>
      <c r="S43" s="2">
        <f>SUM(D43:Q43)</f>
        <v>12</v>
      </c>
      <c r="T43" s="22">
        <f>15-S43</f>
        <v>3</v>
      </c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21">
        <f>S43/(S43+T43)</f>
        <v>0.80000000000000004</v>
      </c>
      <c r="AG43" s="21">
        <f>SUM(D44:Q44)/60</f>
        <v>25.300000000000001</v>
      </c>
      <c r="AH43" s="21">
        <f>R43+AG43</f>
        <v>25.300000000000001</v>
      </c>
      <c r="AI43" s="6"/>
      <c r="AJ43" s="6"/>
    </row>
    <row r="44" ht="14.25">
      <c r="A44" s="77"/>
      <c r="B44" s="78"/>
      <c r="C44" s="78"/>
      <c r="D44" s="79">
        <v>88</v>
      </c>
      <c r="E44" s="81">
        <v>124</v>
      </c>
      <c r="F44" s="81">
        <v>88</v>
      </c>
      <c r="G44" s="81">
        <v>56</v>
      </c>
      <c r="H44" s="81">
        <v>238</v>
      </c>
      <c r="I44" s="81">
        <v>4</v>
      </c>
      <c r="J44" s="81">
        <v>43</v>
      </c>
      <c r="K44" s="81">
        <v>178</v>
      </c>
      <c r="L44" s="81">
        <v>148</v>
      </c>
      <c r="M44" s="81">
        <v>230</v>
      </c>
      <c r="N44" s="81">
        <v>25</v>
      </c>
      <c r="O44" s="81">
        <v>79</v>
      </c>
      <c r="P44" s="81">
        <v>116</v>
      </c>
      <c r="Q44" s="80">
        <v>101</v>
      </c>
      <c r="R44" s="20"/>
      <c r="S44" s="79"/>
      <c r="T44" s="80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20"/>
      <c r="AG44" s="20"/>
      <c r="AH44" s="20"/>
      <c r="AI44" s="6">
        <f>SUM(AH39:AH44)</f>
        <v>87.400000000000006</v>
      </c>
      <c r="AJ44" s="6">
        <f>AVERAGE(AF39:AF44)*30</f>
        <v>24.000000000000004</v>
      </c>
    </row>
    <row r="45" ht="14.25">
      <c r="A45" s="73">
        <v>45444.392361111109</v>
      </c>
      <c r="B45" s="74" t="s">
        <v>69</v>
      </c>
      <c r="C45" s="74">
        <v>1</v>
      </c>
      <c r="D45" s="79">
        <v>1</v>
      </c>
      <c r="E45" s="81">
        <v>1</v>
      </c>
      <c r="F45" s="81">
        <v>0</v>
      </c>
      <c r="G45" s="81">
        <v>1</v>
      </c>
      <c r="H45" s="81">
        <v>1</v>
      </c>
      <c r="I45" s="81">
        <v>1</v>
      </c>
      <c r="J45" s="81">
        <v>1</v>
      </c>
      <c r="K45" s="81">
        <v>1</v>
      </c>
      <c r="L45" s="81">
        <v>1</v>
      </c>
      <c r="M45" s="81">
        <v>1</v>
      </c>
      <c r="N45" s="81">
        <v>1</v>
      </c>
      <c r="O45" s="81">
        <v>0</v>
      </c>
      <c r="P45" s="81">
        <v>1</v>
      </c>
      <c r="Q45" s="80">
        <v>1</v>
      </c>
      <c r="R45" s="21">
        <v>0</v>
      </c>
      <c r="S45" s="2">
        <f>SUM(D45:Q45)</f>
        <v>12</v>
      </c>
      <c r="T45" s="22">
        <f>15-S45</f>
        <v>3</v>
      </c>
      <c r="U45" s="21">
        <v>5</v>
      </c>
      <c r="V45" s="21">
        <v>0</v>
      </c>
      <c r="W45" s="21">
        <v>2</v>
      </c>
      <c r="X45" s="21">
        <v>0</v>
      </c>
      <c r="Y45" s="21">
        <v>1</v>
      </c>
      <c r="Z45" s="21">
        <v>0</v>
      </c>
      <c r="AA45" s="21">
        <v>1</v>
      </c>
      <c r="AB45" s="21">
        <v>0</v>
      </c>
      <c r="AC45" s="21">
        <v>1</v>
      </c>
      <c r="AD45" s="21">
        <v>0</v>
      </c>
      <c r="AE45" s="21">
        <v>0</v>
      </c>
      <c r="AF45" s="21">
        <f>S45/(S45+T45)</f>
        <v>0.80000000000000004</v>
      </c>
      <c r="AG45" s="21">
        <f>SUM(D46:Q46)/60</f>
        <v>25.816666666666666</v>
      </c>
      <c r="AH45" s="21">
        <f>R45+AG45</f>
        <v>25.816666666666666</v>
      </c>
      <c r="AI45" s="6"/>
      <c r="AJ45" s="6"/>
    </row>
    <row r="46" ht="14.25">
      <c r="A46" s="77"/>
      <c r="B46" s="78"/>
      <c r="C46" s="78"/>
      <c r="D46" s="79">
        <v>242</v>
      </c>
      <c r="E46" s="81">
        <v>25</v>
      </c>
      <c r="F46" s="81">
        <v>56</v>
      </c>
      <c r="G46" s="81">
        <v>175</v>
      </c>
      <c r="H46" s="81">
        <v>110</v>
      </c>
      <c r="I46" s="81">
        <v>126</v>
      </c>
      <c r="J46" s="81">
        <v>155</v>
      </c>
      <c r="K46" s="81">
        <v>20</v>
      </c>
      <c r="L46" s="81">
        <v>49</v>
      </c>
      <c r="M46" s="81">
        <v>154</v>
      </c>
      <c r="N46" s="81">
        <v>103</v>
      </c>
      <c r="O46" s="81">
        <v>112</v>
      </c>
      <c r="P46" s="81">
        <v>98</v>
      </c>
      <c r="Q46" s="80">
        <v>124</v>
      </c>
      <c r="R46" s="20"/>
      <c r="S46" s="79"/>
      <c r="T46" s="80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20"/>
      <c r="AG46" s="20"/>
      <c r="AH46" s="20"/>
      <c r="AI46" s="6"/>
      <c r="AJ46" s="6"/>
    </row>
    <row r="47" ht="14.25">
      <c r="A47" s="73">
        <v>45444.392361111109</v>
      </c>
      <c r="B47" s="74" t="s">
        <v>69</v>
      </c>
      <c r="C47" s="74">
        <v>2</v>
      </c>
      <c r="D47" s="79">
        <v>1</v>
      </c>
      <c r="E47" s="81">
        <v>1</v>
      </c>
      <c r="F47" s="81">
        <v>1</v>
      </c>
      <c r="G47" s="81">
        <v>1</v>
      </c>
      <c r="H47" s="81">
        <v>1</v>
      </c>
      <c r="I47" s="81">
        <v>0</v>
      </c>
      <c r="J47" s="81">
        <v>0</v>
      </c>
      <c r="K47" s="81">
        <v>1</v>
      </c>
      <c r="L47" s="81">
        <v>1</v>
      </c>
      <c r="M47" s="81">
        <v>1</v>
      </c>
      <c r="N47" s="81">
        <v>1</v>
      </c>
      <c r="O47" s="81">
        <v>0</v>
      </c>
      <c r="P47" s="81">
        <v>1</v>
      </c>
      <c r="Q47" s="80">
        <v>2</v>
      </c>
      <c r="R47" s="21">
        <v>0</v>
      </c>
      <c r="S47" s="2">
        <f>SUM(D47:Q47)</f>
        <v>12</v>
      </c>
      <c r="T47" s="22">
        <f>15-S47</f>
        <v>3</v>
      </c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21">
        <f>S47/(S47+T47)</f>
        <v>0.80000000000000004</v>
      </c>
      <c r="AG47" s="21">
        <f>SUM(D48:Q48)/60</f>
        <v>24.333333333333332</v>
      </c>
      <c r="AH47" s="21">
        <f>R47+AG47</f>
        <v>24.333333333333332</v>
      </c>
      <c r="AI47" s="6"/>
      <c r="AJ47" s="6"/>
    </row>
    <row r="48" ht="14.25">
      <c r="A48" s="77"/>
      <c r="B48" s="78"/>
      <c r="C48" s="78"/>
      <c r="D48" s="79">
        <v>174</v>
      </c>
      <c r="E48" s="81">
        <v>46</v>
      </c>
      <c r="F48" s="81">
        <v>136</v>
      </c>
      <c r="G48" s="81">
        <v>100</v>
      </c>
      <c r="H48" s="81">
        <v>119</v>
      </c>
      <c r="I48" s="81">
        <v>187</v>
      </c>
      <c r="J48" s="81">
        <v>182</v>
      </c>
      <c r="K48" s="81">
        <v>2</v>
      </c>
      <c r="L48" s="81">
        <v>196</v>
      </c>
      <c r="M48" s="81">
        <v>67</v>
      </c>
      <c r="N48" s="81">
        <v>15</v>
      </c>
      <c r="O48" s="81">
        <v>51</v>
      </c>
      <c r="P48" s="81">
        <v>53</v>
      </c>
      <c r="Q48" s="80">
        <v>132</v>
      </c>
      <c r="R48" s="20"/>
      <c r="S48" s="79"/>
      <c r="T48" s="80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20"/>
      <c r="AG48" s="20"/>
      <c r="AH48" s="20"/>
      <c r="AI48" s="6"/>
      <c r="AJ48" s="6"/>
    </row>
    <row r="49" ht="14.25">
      <c r="A49" s="73">
        <v>45444.392361111109</v>
      </c>
      <c r="B49" s="74" t="s">
        <v>69</v>
      </c>
      <c r="C49" s="74">
        <v>3</v>
      </c>
      <c r="D49" s="79">
        <v>1</v>
      </c>
      <c r="E49" s="81">
        <v>1</v>
      </c>
      <c r="F49" s="81">
        <v>0</v>
      </c>
      <c r="G49" s="81">
        <v>0</v>
      </c>
      <c r="H49" s="81">
        <v>1</v>
      </c>
      <c r="I49" s="81">
        <v>1</v>
      </c>
      <c r="J49" s="81">
        <v>1</v>
      </c>
      <c r="K49" s="81">
        <v>1</v>
      </c>
      <c r="L49" s="81">
        <v>1</v>
      </c>
      <c r="M49" s="81">
        <v>1</v>
      </c>
      <c r="N49" s="81">
        <v>0</v>
      </c>
      <c r="O49" s="81">
        <v>0</v>
      </c>
      <c r="P49" s="81">
        <v>1</v>
      </c>
      <c r="Q49" s="80">
        <v>2</v>
      </c>
      <c r="R49" s="21">
        <v>0</v>
      </c>
      <c r="S49" s="2">
        <f>SUM(D49:Q49)</f>
        <v>11</v>
      </c>
      <c r="T49" s="22">
        <f>15-S49</f>
        <v>4</v>
      </c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21">
        <f>S49/(S49+T49)</f>
        <v>0.73333333333333328</v>
      </c>
      <c r="AG49" s="21">
        <f>SUM(D50:Q50)/60</f>
        <v>26.600000000000001</v>
      </c>
      <c r="AH49" s="21">
        <f>R49+AG49</f>
        <v>26.600000000000001</v>
      </c>
      <c r="AI49" s="6"/>
      <c r="AJ49" s="6"/>
    </row>
    <row r="50" ht="14.25">
      <c r="A50" s="77"/>
      <c r="B50" s="78"/>
      <c r="C50" s="78"/>
      <c r="D50" s="79">
        <v>153</v>
      </c>
      <c r="E50" s="81">
        <v>89</v>
      </c>
      <c r="F50" s="81">
        <v>94</v>
      </c>
      <c r="G50" s="81">
        <v>184</v>
      </c>
      <c r="H50" s="81">
        <v>9</v>
      </c>
      <c r="I50" s="81">
        <v>22</v>
      </c>
      <c r="J50" s="81">
        <v>165</v>
      </c>
      <c r="K50" s="81">
        <v>122</v>
      </c>
      <c r="L50" s="81">
        <v>59</v>
      </c>
      <c r="M50" s="81">
        <v>67</v>
      </c>
      <c r="N50" s="81">
        <v>334</v>
      </c>
      <c r="O50" s="81">
        <v>88</v>
      </c>
      <c r="P50" s="81">
        <v>105</v>
      </c>
      <c r="Q50" s="80">
        <v>105</v>
      </c>
      <c r="R50" s="20"/>
      <c r="S50" s="79"/>
      <c r="T50" s="80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20"/>
      <c r="AG50" s="20"/>
      <c r="AH50" s="20"/>
      <c r="AI50" s="6">
        <f>SUM(AH45:AH50)</f>
        <v>76.75</v>
      </c>
      <c r="AJ50" s="6">
        <f>AVERAGE(AF45:AF50)*30</f>
        <v>23.333333333333332</v>
      </c>
    </row>
    <row r="51" ht="14.25">
      <c r="A51" s="94">
        <v>45445.392361111109</v>
      </c>
      <c r="B51" s="95" t="s">
        <v>70</v>
      </c>
      <c r="C51" s="74">
        <v>1</v>
      </c>
      <c r="D51" s="79">
        <v>1</v>
      </c>
      <c r="E51" s="81">
        <v>1</v>
      </c>
      <c r="F51" s="81">
        <v>0</v>
      </c>
      <c r="G51" s="81">
        <v>1</v>
      </c>
      <c r="H51" s="81">
        <v>1</v>
      </c>
      <c r="I51" s="81">
        <v>1</v>
      </c>
      <c r="J51" s="81">
        <v>1</v>
      </c>
      <c r="K51" s="81">
        <v>1</v>
      </c>
      <c r="L51" s="81">
        <v>1</v>
      </c>
      <c r="M51" s="81">
        <v>1</v>
      </c>
      <c r="N51" s="81">
        <v>1</v>
      </c>
      <c r="O51" s="81">
        <v>0</v>
      </c>
      <c r="P51" s="81">
        <v>1</v>
      </c>
      <c r="Q51" s="80">
        <v>1</v>
      </c>
      <c r="R51" s="21">
        <v>0</v>
      </c>
      <c r="S51" s="2">
        <f>SUM(D51:Q51)</f>
        <v>12</v>
      </c>
      <c r="T51" s="22">
        <f>15-S51</f>
        <v>3</v>
      </c>
      <c r="U51" s="21">
        <v>4</v>
      </c>
      <c r="V51" s="21">
        <v>0</v>
      </c>
      <c r="W51" s="21">
        <v>1</v>
      </c>
      <c r="X51" s="21">
        <v>0</v>
      </c>
      <c r="Y51" s="21">
        <v>1</v>
      </c>
      <c r="Z51" s="21">
        <v>0</v>
      </c>
      <c r="AA51" s="21">
        <v>2</v>
      </c>
      <c r="AB51" s="21">
        <v>0</v>
      </c>
      <c r="AC51" s="21">
        <v>0</v>
      </c>
      <c r="AD51" s="21">
        <v>0</v>
      </c>
      <c r="AE51" s="21">
        <v>1</v>
      </c>
      <c r="AF51" s="21">
        <f>S51/(S51+T51)</f>
        <v>0.80000000000000004</v>
      </c>
      <c r="AG51" s="21">
        <f>SUM(D52:Q52)/60</f>
        <v>23.550000000000001</v>
      </c>
      <c r="AH51" s="21">
        <f>R51+AG51</f>
        <v>23.550000000000001</v>
      </c>
      <c r="AI51" s="6"/>
      <c r="AJ51" s="6"/>
    </row>
    <row r="52" ht="14.25">
      <c r="A52" s="96"/>
      <c r="B52" s="78"/>
      <c r="C52" s="78"/>
      <c r="D52" s="79">
        <v>112</v>
      </c>
      <c r="E52" s="81">
        <v>23</v>
      </c>
      <c r="F52" s="81">
        <v>62</v>
      </c>
      <c r="G52" s="81">
        <v>114</v>
      </c>
      <c r="H52" s="81">
        <v>58</v>
      </c>
      <c r="I52" s="81">
        <v>73</v>
      </c>
      <c r="J52" s="81">
        <v>70</v>
      </c>
      <c r="K52" s="81">
        <v>184</v>
      </c>
      <c r="L52" s="81">
        <v>131</v>
      </c>
      <c r="M52" s="81">
        <v>244</v>
      </c>
      <c r="N52" s="81">
        <v>104</v>
      </c>
      <c r="O52" s="81">
        <v>1</v>
      </c>
      <c r="P52" s="81">
        <v>78</v>
      </c>
      <c r="Q52" s="80">
        <v>159</v>
      </c>
      <c r="R52" s="20"/>
      <c r="S52" s="79"/>
      <c r="T52" s="80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20"/>
      <c r="AG52" s="20"/>
      <c r="AH52" s="20"/>
      <c r="AI52" s="6"/>
      <c r="AJ52" s="6"/>
    </row>
    <row r="53" ht="14.25">
      <c r="A53" s="97">
        <v>45445.392361111109</v>
      </c>
      <c r="B53" s="98" t="s">
        <v>70</v>
      </c>
      <c r="C53" s="74">
        <v>2</v>
      </c>
      <c r="D53" s="79">
        <v>1</v>
      </c>
      <c r="E53" s="81">
        <v>1</v>
      </c>
      <c r="F53" s="81">
        <v>0</v>
      </c>
      <c r="G53" s="81">
        <v>1</v>
      </c>
      <c r="H53" s="81">
        <v>1</v>
      </c>
      <c r="I53" s="81">
        <v>1</v>
      </c>
      <c r="J53" s="81">
        <v>1</v>
      </c>
      <c r="K53" s="81">
        <v>1</v>
      </c>
      <c r="L53" s="81">
        <v>1</v>
      </c>
      <c r="M53" s="81">
        <v>1</v>
      </c>
      <c r="N53" s="81">
        <v>1</v>
      </c>
      <c r="O53" s="81">
        <v>0</v>
      </c>
      <c r="P53" s="81">
        <v>1</v>
      </c>
      <c r="Q53" s="80">
        <v>2</v>
      </c>
      <c r="R53" s="21">
        <v>0</v>
      </c>
      <c r="S53" s="2">
        <f>SUM(D53:Q53)</f>
        <v>13</v>
      </c>
      <c r="T53" s="22">
        <f>15-S53</f>
        <v>2</v>
      </c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21">
        <f>S53/(S53+T53)</f>
        <v>0.8666666666666667</v>
      </c>
      <c r="AG53" s="21">
        <f>SUM(D54:Q54)/60</f>
        <v>27.466666666666665</v>
      </c>
      <c r="AH53" s="21">
        <f>R53+AG53</f>
        <v>27.466666666666665</v>
      </c>
      <c r="AI53" s="6"/>
      <c r="AJ53" s="6"/>
    </row>
    <row r="54" ht="14.25">
      <c r="A54" s="96"/>
      <c r="B54" s="78"/>
      <c r="C54" s="78"/>
      <c r="D54" s="79">
        <v>386</v>
      </c>
      <c r="E54" s="81">
        <v>10</v>
      </c>
      <c r="F54" s="81">
        <v>67</v>
      </c>
      <c r="G54" s="81">
        <v>186</v>
      </c>
      <c r="H54" s="81">
        <v>52</v>
      </c>
      <c r="I54" s="81">
        <v>250</v>
      </c>
      <c r="J54" s="81">
        <v>66</v>
      </c>
      <c r="K54" s="81">
        <v>126</v>
      </c>
      <c r="L54" s="81">
        <v>149</v>
      </c>
      <c r="M54" s="81">
        <v>6</v>
      </c>
      <c r="N54" s="81">
        <v>120</v>
      </c>
      <c r="O54" s="81">
        <v>146</v>
      </c>
      <c r="P54" s="81">
        <v>24</v>
      </c>
      <c r="Q54" s="80">
        <v>60</v>
      </c>
      <c r="R54" s="20"/>
      <c r="S54" s="79"/>
      <c r="T54" s="80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20"/>
      <c r="AG54" s="20"/>
      <c r="AH54" s="20"/>
      <c r="AI54" s="6"/>
      <c r="AJ54" s="6"/>
    </row>
    <row r="55" ht="14.25">
      <c r="A55" s="97">
        <v>45445.392361111109</v>
      </c>
      <c r="B55" s="98" t="s">
        <v>70</v>
      </c>
      <c r="C55" s="74">
        <v>3</v>
      </c>
      <c r="D55" s="79">
        <v>1</v>
      </c>
      <c r="E55" s="81">
        <v>1</v>
      </c>
      <c r="F55" s="81">
        <v>1</v>
      </c>
      <c r="G55" s="81">
        <v>1</v>
      </c>
      <c r="H55" s="81">
        <v>1</v>
      </c>
      <c r="I55" s="81">
        <v>1</v>
      </c>
      <c r="J55" s="81">
        <v>0</v>
      </c>
      <c r="K55" s="81">
        <v>0</v>
      </c>
      <c r="L55" s="81">
        <v>1</v>
      </c>
      <c r="M55" s="81">
        <v>1</v>
      </c>
      <c r="N55" s="81">
        <v>1</v>
      </c>
      <c r="O55" s="81">
        <v>0</v>
      </c>
      <c r="P55" s="81">
        <v>1</v>
      </c>
      <c r="Q55" s="80">
        <v>0</v>
      </c>
      <c r="R55" s="21">
        <v>0</v>
      </c>
      <c r="S55" s="2">
        <f>SUM(D55:Q55)</f>
        <v>10</v>
      </c>
      <c r="T55" s="22">
        <f>15-S55</f>
        <v>5</v>
      </c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21">
        <f>S55/(S55+T55)</f>
        <v>0.66666666666666663</v>
      </c>
      <c r="AG55" s="21">
        <f>SUM(D56:Q56)/60</f>
        <v>19.766666666666666</v>
      </c>
      <c r="AH55" s="21">
        <f>R55+AG55</f>
        <v>19.766666666666666</v>
      </c>
      <c r="AI55" s="6"/>
      <c r="AJ55" s="6"/>
    </row>
    <row r="56" ht="14.25">
      <c r="A56" s="96"/>
      <c r="B56" s="78"/>
      <c r="C56" s="78"/>
      <c r="D56" s="79">
        <v>154</v>
      </c>
      <c r="E56" s="81">
        <v>16</v>
      </c>
      <c r="F56" s="81">
        <v>318</v>
      </c>
      <c r="G56" s="81">
        <v>8</v>
      </c>
      <c r="H56" s="81">
        <v>192</v>
      </c>
      <c r="I56" s="81">
        <v>2</v>
      </c>
      <c r="J56" s="81">
        <v>10</v>
      </c>
      <c r="K56" s="81">
        <v>81</v>
      </c>
      <c r="L56" s="81">
        <v>6</v>
      </c>
      <c r="M56" s="81">
        <v>194</v>
      </c>
      <c r="N56" s="81">
        <v>17</v>
      </c>
      <c r="O56" s="81">
        <v>36</v>
      </c>
      <c r="P56" s="81">
        <v>21</v>
      </c>
      <c r="Q56" s="80">
        <v>131</v>
      </c>
      <c r="R56" s="20"/>
      <c r="S56" s="79"/>
      <c r="T56" s="80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20"/>
      <c r="AG56" s="20"/>
      <c r="AH56" s="20"/>
      <c r="AI56" s="6">
        <f>SUM(AH51:AH56)</f>
        <v>70.783333333333331</v>
      </c>
      <c r="AJ56" s="6">
        <f>AVERAGE(AF51:AF56)*30</f>
        <v>23.333333333333332</v>
      </c>
    </row>
  </sheetData>
  <mergeCells count="343">
    <mergeCell ref="A1:AF1"/>
    <mergeCell ref="A3:A4"/>
    <mergeCell ref="B3:B4"/>
    <mergeCell ref="C3:C4"/>
    <mergeCell ref="R3:R4"/>
    <mergeCell ref="S3:S4"/>
    <mergeCell ref="T3:T4"/>
    <mergeCell ref="U3:U8"/>
    <mergeCell ref="V3:V8"/>
    <mergeCell ref="W3:W8"/>
    <mergeCell ref="X3:X8"/>
    <mergeCell ref="Y3:Y8"/>
    <mergeCell ref="Z3:Z8"/>
    <mergeCell ref="AA3:AA8"/>
    <mergeCell ref="AB3:AB8"/>
    <mergeCell ref="AC3:AC8"/>
    <mergeCell ref="AD3:AD8"/>
    <mergeCell ref="AE3:AE8"/>
    <mergeCell ref="AF3:AF4"/>
    <mergeCell ref="AG3:AG4"/>
    <mergeCell ref="AH3:AH4"/>
    <mergeCell ref="A5:A6"/>
    <mergeCell ref="B5:B6"/>
    <mergeCell ref="C5:C6"/>
    <mergeCell ref="R5:R6"/>
    <mergeCell ref="S5:S6"/>
    <mergeCell ref="T5:T6"/>
    <mergeCell ref="AF5:AF6"/>
    <mergeCell ref="AG5:AG6"/>
    <mergeCell ref="AH5:AH6"/>
    <mergeCell ref="A7:A8"/>
    <mergeCell ref="B7:B8"/>
    <mergeCell ref="C7:C8"/>
    <mergeCell ref="R7:R8"/>
    <mergeCell ref="S7:S8"/>
    <mergeCell ref="T7:T8"/>
    <mergeCell ref="AF7:AF8"/>
    <mergeCell ref="AG7:AG8"/>
    <mergeCell ref="AH7:AH8"/>
    <mergeCell ref="A9:A10"/>
    <mergeCell ref="B9:B10"/>
    <mergeCell ref="C9:C10"/>
    <mergeCell ref="R9:R10"/>
    <mergeCell ref="S9:S10"/>
    <mergeCell ref="T9:T10"/>
    <mergeCell ref="U9:U14"/>
    <mergeCell ref="V9:V14"/>
    <mergeCell ref="W9:W14"/>
    <mergeCell ref="X9:X14"/>
    <mergeCell ref="Y9:Y14"/>
    <mergeCell ref="Z9:Z14"/>
    <mergeCell ref="AA9:AA14"/>
    <mergeCell ref="AB9:AB14"/>
    <mergeCell ref="AC9:AC14"/>
    <mergeCell ref="AD9:AD14"/>
    <mergeCell ref="AE9:AE14"/>
    <mergeCell ref="AF9:AF10"/>
    <mergeCell ref="AG9:AG10"/>
    <mergeCell ref="AH9:AH10"/>
    <mergeCell ref="A11:A12"/>
    <mergeCell ref="B11:B12"/>
    <mergeCell ref="C11:C12"/>
    <mergeCell ref="R11:R12"/>
    <mergeCell ref="S11:S12"/>
    <mergeCell ref="T11:T12"/>
    <mergeCell ref="AF11:AF12"/>
    <mergeCell ref="AG11:AG12"/>
    <mergeCell ref="AH11:AH12"/>
    <mergeCell ref="A13:A14"/>
    <mergeCell ref="B13:B14"/>
    <mergeCell ref="C13:C14"/>
    <mergeCell ref="R13:R14"/>
    <mergeCell ref="S13:S14"/>
    <mergeCell ref="T13:T14"/>
    <mergeCell ref="AF13:AF14"/>
    <mergeCell ref="AG13:AG14"/>
    <mergeCell ref="AH13:AH14"/>
    <mergeCell ref="A15:A16"/>
    <mergeCell ref="B15:B16"/>
    <mergeCell ref="C15:C16"/>
    <mergeCell ref="R15:R16"/>
    <mergeCell ref="S15:S16"/>
    <mergeCell ref="T15:T16"/>
    <mergeCell ref="U15:U20"/>
    <mergeCell ref="V15:V20"/>
    <mergeCell ref="W15:W20"/>
    <mergeCell ref="X15:X20"/>
    <mergeCell ref="Y15:Y20"/>
    <mergeCell ref="Z15:Z20"/>
    <mergeCell ref="AA15:AA20"/>
    <mergeCell ref="AB15:AB20"/>
    <mergeCell ref="AC15:AC20"/>
    <mergeCell ref="AD15:AD20"/>
    <mergeCell ref="AE15:AE20"/>
    <mergeCell ref="AF15:AF16"/>
    <mergeCell ref="AG15:AG16"/>
    <mergeCell ref="AH15:AH16"/>
    <mergeCell ref="A17:A18"/>
    <mergeCell ref="B17:B18"/>
    <mergeCell ref="C17:C18"/>
    <mergeCell ref="R17:R18"/>
    <mergeCell ref="S17:S18"/>
    <mergeCell ref="T17:T18"/>
    <mergeCell ref="AF17:AF18"/>
    <mergeCell ref="AG17:AG18"/>
    <mergeCell ref="AH17:AH18"/>
    <mergeCell ref="A19:A20"/>
    <mergeCell ref="B19:B20"/>
    <mergeCell ref="C19:C20"/>
    <mergeCell ref="R19:R20"/>
    <mergeCell ref="S19:S20"/>
    <mergeCell ref="T19:T20"/>
    <mergeCell ref="AF19:AF20"/>
    <mergeCell ref="AG19:AG20"/>
    <mergeCell ref="AH19:AH20"/>
    <mergeCell ref="A21:A22"/>
    <mergeCell ref="B21:B22"/>
    <mergeCell ref="C21:C22"/>
    <mergeCell ref="R21:R22"/>
    <mergeCell ref="S21:S22"/>
    <mergeCell ref="T21:T22"/>
    <mergeCell ref="U21:U26"/>
    <mergeCell ref="V21:V26"/>
    <mergeCell ref="W21:W26"/>
    <mergeCell ref="X21:X26"/>
    <mergeCell ref="Y21:Y26"/>
    <mergeCell ref="Z21:Z26"/>
    <mergeCell ref="AA21:AA26"/>
    <mergeCell ref="AB21:AB26"/>
    <mergeCell ref="AC21:AC26"/>
    <mergeCell ref="AD21:AD26"/>
    <mergeCell ref="AE21:AE26"/>
    <mergeCell ref="AF21:AF22"/>
    <mergeCell ref="AG21:AG22"/>
    <mergeCell ref="AH21:AH22"/>
    <mergeCell ref="A23:A24"/>
    <mergeCell ref="B23:B24"/>
    <mergeCell ref="C23:C24"/>
    <mergeCell ref="R23:R24"/>
    <mergeCell ref="S23:S24"/>
    <mergeCell ref="T23:T24"/>
    <mergeCell ref="AF23:AF24"/>
    <mergeCell ref="AG23:AG24"/>
    <mergeCell ref="AH23:AH24"/>
    <mergeCell ref="A25:A26"/>
    <mergeCell ref="B25:B26"/>
    <mergeCell ref="C25:C26"/>
    <mergeCell ref="R25:R26"/>
    <mergeCell ref="S25:S26"/>
    <mergeCell ref="T25:T26"/>
    <mergeCell ref="AF25:AF26"/>
    <mergeCell ref="AG25:AG26"/>
    <mergeCell ref="AH25:AH26"/>
    <mergeCell ref="A27:A28"/>
    <mergeCell ref="B27:B28"/>
    <mergeCell ref="C27:C28"/>
    <mergeCell ref="R27:R28"/>
    <mergeCell ref="S27:S28"/>
    <mergeCell ref="T27:T28"/>
    <mergeCell ref="U27:U32"/>
    <mergeCell ref="V27:V32"/>
    <mergeCell ref="W27:W32"/>
    <mergeCell ref="X27:X32"/>
    <mergeCell ref="Y27:Y32"/>
    <mergeCell ref="Z27:Z32"/>
    <mergeCell ref="AA27:AA32"/>
    <mergeCell ref="AB27:AB32"/>
    <mergeCell ref="AC27:AC32"/>
    <mergeCell ref="AD27:AD32"/>
    <mergeCell ref="AE27:AE32"/>
    <mergeCell ref="AF27:AF28"/>
    <mergeCell ref="AG27:AG28"/>
    <mergeCell ref="AH27:AH28"/>
    <mergeCell ref="A29:A30"/>
    <mergeCell ref="B29:B30"/>
    <mergeCell ref="C29:C30"/>
    <mergeCell ref="R29:R30"/>
    <mergeCell ref="S29:S30"/>
    <mergeCell ref="T29:T30"/>
    <mergeCell ref="AF29:AF30"/>
    <mergeCell ref="AG29:AG30"/>
    <mergeCell ref="AH29:AH30"/>
    <mergeCell ref="A31:A32"/>
    <mergeCell ref="B31:B32"/>
    <mergeCell ref="C31:C32"/>
    <mergeCell ref="R31:R32"/>
    <mergeCell ref="S31:S32"/>
    <mergeCell ref="T31:T32"/>
    <mergeCell ref="AF31:AF32"/>
    <mergeCell ref="AG31:AG32"/>
    <mergeCell ref="AH31:AH32"/>
    <mergeCell ref="A33:A34"/>
    <mergeCell ref="B33:B34"/>
    <mergeCell ref="C33:C34"/>
    <mergeCell ref="R33:R34"/>
    <mergeCell ref="S33:S34"/>
    <mergeCell ref="T33:T34"/>
    <mergeCell ref="U33:U38"/>
    <mergeCell ref="V33:V38"/>
    <mergeCell ref="W33:W38"/>
    <mergeCell ref="X33:X38"/>
    <mergeCell ref="Y33:Y38"/>
    <mergeCell ref="Z33:Z38"/>
    <mergeCell ref="AA33:AA38"/>
    <mergeCell ref="AB33:AB38"/>
    <mergeCell ref="AC33:AC38"/>
    <mergeCell ref="AD33:AD38"/>
    <mergeCell ref="AE33:AE38"/>
    <mergeCell ref="AF33:AF34"/>
    <mergeCell ref="AG33:AG34"/>
    <mergeCell ref="AH33:AH34"/>
    <mergeCell ref="A35:A36"/>
    <mergeCell ref="B35:B36"/>
    <mergeCell ref="C35:C36"/>
    <mergeCell ref="R35:R36"/>
    <mergeCell ref="S35:S36"/>
    <mergeCell ref="T35:T36"/>
    <mergeCell ref="AF35:AF36"/>
    <mergeCell ref="AG35:AG36"/>
    <mergeCell ref="AH35:AH36"/>
    <mergeCell ref="A37:A38"/>
    <mergeCell ref="B37:B38"/>
    <mergeCell ref="C37:C38"/>
    <mergeCell ref="R37:R38"/>
    <mergeCell ref="S37:S38"/>
    <mergeCell ref="T37:T38"/>
    <mergeCell ref="AF37:AF38"/>
    <mergeCell ref="AG37:AG38"/>
    <mergeCell ref="AH37:AH38"/>
    <mergeCell ref="A39:A40"/>
    <mergeCell ref="B39:B40"/>
    <mergeCell ref="C39:C40"/>
    <mergeCell ref="R39:R40"/>
    <mergeCell ref="S39:S40"/>
    <mergeCell ref="T39:T40"/>
    <mergeCell ref="U39:U44"/>
    <mergeCell ref="V39:V44"/>
    <mergeCell ref="W39:W44"/>
    <mergeCell ref="X39:X44"/>
    <mergeCell ref="Y39:Y44"/>
    <mergeCell ref="Z39:Z44"/>
    <mergeCell ref="AA39:AA44"/>
    <mergeCell ref="AB39:AB44"/>
    <mergeCell ref="AC39:AC44"/>
    <mergeCell ref="AD39:AD44"/>
    <mergeCell ref="AE39:AE44"/>
    <mergeCell ref="AF39:AF40"/>
    <mergeCell ref="AG39:AG40"/>
    <mergeCell ref="AH39:AH40"/>
    <mergeCell ref="A41:A42"/>
    <mergeCell ref="B41:B42"/>
    <mergeCell ref="C41:C42"/>
    <mergeCell ref="R41:R42"/>
    <mergeCell ref="S41:S42"/>
    <mergeCell ref="T41:T42"/>
    <mergeCell ref="AF41:AF42"/>
    <mergeCell ref="AG41:AG42"/>
    <mergeCell ref="AH41:AH42"/>
    <mergeCell ref="A43:A44"/>
    <mergeCell ref="B43:B44"/>
    <mergeCell ref="C43:C44"/>
    <mergeCell ref="R43:R44"/>
    <mergeCell ref="S43:S44"/>
    <mergeCell ref="T43:T44"/>
    <mergeCell ref="AF43:AF44"/>
    <mergeCell ref="AG43:AG44"/>
    <mergeCell ref="AH43:AH44"/>
    <mergeCell ref="A45:A46"/>
    <mergeCell ref="B45:B46"/>
    <mergeCell ref="C45:C46"/>
    <mergeCell ref="R45:R46"/>
    <mergeCell ref="S45:S46"/>
    <mergeCell ref="T45:T46"/>
    <mergeCell ref="U45:U50"/>
    <mergeCell ref="V45:V50"/>
    <mergeCell ref="W45:W50"/>
    <mergeCell ref="X45:X50"/>
    <mergeCell ref="Y45:Y50"/>
    <mergeCell ref="Z45:Z50"/>
    <mergeCell ref="AA45:AA50"/>
    <mergeCell ref="AB45:AB50"/>
    <mergeCell ref="AC45:AC50"/>
    <mergeCell ref="AD45:AD50"/>
    <mergeCell ref="AE45:AE50"/>
    <mergeCell ref="AF45:AF46"/>
    <mergeCell ref="AG45:AG46"/>
    <mergeCell ref="AH45:AH46"/>
    <mergeCell ref="A47:A48"/>
    <mergeCell ref="B47:B48"/>
    <mergeCell ref="C47:C48"/>
    <mergeCell ref="R47:R48"/>
    <mergeCell ref="S47:S48"/>
    <mergeCell ref="T47:T48"/>
    <mergeCell ref="AF47:AF48"/>
    <mergeCell ref="AG47:AG48"/>
    <mergeCell ref="AH47:AH48"/>
    <mergeCell ref="A49:A50"/>
    <mergeCell ref="B49:B50"/>
    <mergeCell ref="C49:C50"/>
    <mergeCell ref="R49:R50"/>
    <mergeCell ref="S49:S50"/>
    <mergeCell ref="T49:T50"/>
    <mergeCell ref="AF49:AF50"/>
    <mergeCell ref="AG49:AG50"/>
    <mergeCell ref="AH49:AH50"/>
    <mergeCell ref="A51:A52"/>
    <mergeCell ref="B51:B52"/>
    <mergeCell ref="C51:C52"/>
    <mergeCell ref="R51:R52"/>
    <mergeCell ref="S51:S52"/>
    <mergeCell ref="T51:T52"/>
    <mergeCell ref="U51:U56"/>
    <mergeCell ref="V51:V56"/>
    <mergeCell ref="W51:W56"/>
    <mergeCell ref="X51:X56"/>
    <mergeCell ref="Y51:Y56"/>
    <mergeCell ref="Z51:Z56"/>
    <mergeCell ref="AA51:AA56"/>
    <mergeCell ref="AB51:AB56"/>
    <mergeCell ref="AC51:AC56"/>
    <mergeCell ref="AD51:AD56"/>
    <mergeCell ref="AE51:AE56"/>
    <mergeCell ref="AF51:AF52"/>
    <mergeCell ref="AG51:AG52"/>
    <mergeCell ref="AH51:AH52"/>
    <mergeCell ref="A53:A54"/>
    <mergeCell ref="B53:B54"/>
    <mergeCell ref="C53:C54"/>
    <mergeCell ref="R53:R54"/>
    <mergeCell ref="S53:S54"/>
    <mergeCell ref="T53:T54"/>
    <mergeCell ref="AF53:AF54"/>
    <mergeCell ref="AG53:AG54"/>
    <mergeCell ref="AH53:AH54"/>
    <mergeCell ref="A55:A56"/>
    <mergeCell ref="B55:B56"/>
    <mergeCell ref="C55:C56"/>
    <mergeCell ref="R55:R56"/>
    <mergeCell ref="S55:S56"/>
    <mergeCell ref="T55:T56"/>
    <mergeCell ref="AF55:AF56"/>
    <mergeCell ref="AG55:AG56"/>
    <mergeCell ref="AH55:AH56"/>
  </mergeCells>
  <conditionalFormatting sqref="U9:AE3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39:AE44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3:AE8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45:AE50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conditionalFormatting sqref="U51:AE56">
    <cfRule type="colorScale" priority="1">
      <colorScale>
        <cfvo type="min" val="&quot;&quot;"/>
        <cfvo type="num" val="0"/>
        <cfvo type="max" val="&quot;&quot;"/>
        <color rgb="FF00B050"/>
        <color indexed="5"/>
        <color rgb="FFC00000"/>
      </colorScale>
    </cfRule>
  </conditionalFormatting>
  <printOptions headings="0" gridLines="0" horizontalCentered="0" verticalCentered="0"/>
  <pageMargins left="0.70069444444444395" right="0.70069444444444395" top="0.75208333333333299" bottom="0.75208333333333299" header="0.51180555555555496" footer="0.51180555555555496"/>
  <pageSetup paperSize="1" scale="100" firstPageNumber="0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6" operator="equal" id="{00CB00EC-0045-4FBE-9DB4-009200A7004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D11:P11</xm:sqref>
        </x14:conditionalFormatting>
        <x14:conditionalFormatting xmlns:xm="http://schemas.microsoft.com/office/excel/2006/main">
          <x14:cfRule type="cellIs" priority="6" operator="equal" id="{00360039-0027-439C-AC3A-002100DF007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D5:P5</xm:sqref>
        </x14:conditionalFormatting>
        <x14:conditionalFormatting xmlns:xm="http://schemas.microsoft.com/office/excel/2006/main">
          <x14:cfRule type="cellIs" priority="5" operator="equal" id="{005C0073-0083-4343-A249-00BE0049003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D11:P11</xm:sqref>
        </x14:conditionalFormatting>
        <x14:conditionalFormatting xmlns:xm="http://schemas.microsoft.com/office/excel/2006/main">
          <x14:cfRule type="cellIs" priority="5" operator="equal" id="{0027000E-0028-4DE3-AF93-00A80058001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D5:P5</xm:sqref>
        </x14:conditionalFormatting>
        <x14:conditionalFormatting xmlns:xm="http://schemas.microsoft.com/office/excel/2006/main">
          <x14:cfRule type="cellIs" priority="4" operator="equal" id="{005A0058-0086-4DE6-807F-009A00A000C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D9:Q9 D13:Q13 D15:Q15 D17:Q17</xm:sqref>
        </x14:conditionalFormatting>
        <x14:conditionalFormatting xmlns:xm="http://schemas.microsoft.com/office/excel/2006/main">
          <x14:cfRule type="cellIs" priority="4" operator="equal" id="{00D50038-00C1-4FA0-964C-00880079006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D15:Q15</xm:sqref>
        </x14:conditionalFormatting>
        <x14:conditionalFormatting xmlns:xm="http://schemas.microsoft.com/office/excel/2006/main">
          <x14:cfRule type="cellIs" priority="4" operator="equal" id="{008B00A9-0062-457A-8969-00EF00F7000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4" operator="equal" id="{004800C5-00F0-4879-9641-00E1005100B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4" operator="equal" id="{004C00D0-002D-4BE6-B663-00D50060009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24001C-0086-431A-A80F-004E005800A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290083-001B-406E-A67C-0072000B007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4" operator="equal" id="{00E5002F-008D-4554-84FB-00C70064006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D9001F-002C-4F32-95B1-005B000400E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7100C3-003D-43F4-81BB-0020006D008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4" operator="equal" id="{00BD00DF-00EC-4550-BDC3-00690035004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21008A-00D3-4134-BCD4-00A400A7005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9600E2-0014-4F11-8583-00F400E500D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4" operator="equal" id="{008800E7-00F7-4540-8261-00340003008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8C003A-001E-413C-94BF-003F0050002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89001A-00BB-41B1-B82C-003100DE00C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4" operator="equal" id="{00A40048-0075-4823-A52F-0092000F00A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A10040-0001-4574-AAF8-001A007D007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630019-0058-419E-BFD7-001E007F005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4" operator="equal" id="{00A70071-0077-4006-AFDD-005D004B003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4" operator="equal" id="{00F1004E-00A2-4A79-9159-005A0004008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BA0035-00E9-4269-9805-00A90068001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E2006A-0060-4FAB-99B5-00470053006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4" operator="equal" id="{00C50059-003C-4C3F-88E4-00CB00C700A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7500AA-00BD-4D56-B1FA-006F00B3004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A60048-003E-493D-9ACF-00090053002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4" operator="equal" id="{009B001F-0017-41EF-8BF7-00AD008F009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6700E3-00A6-4027-8C67-004D00EA00D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340025-00CB-410F-8B58-00210052005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4" operator="equal" id="{00FF0002-000A-496D-96DC-00C2002F001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A50024-005B-48C6-801C-003C00AF009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7100D4-00A7-4717-B2C2-00C30071004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4" operator="equal" id="{00E0003D-0047-4CC1-AE7B-002100F500F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A400E2-003E-4A0A-98E3-003C0000007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C00059-0051-4E7A-901F-002D001E00E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4" operator="equal" id="{00BD004B-0001-40C3-8D17-002D001C00C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290098-0003-4CB3-BFE6-00C6006C00F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FF00B2-00EF-4812-ADAD-000D00D4000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4" operator="equal" id="{00F20048-000B-4B30-8846-00B200DF000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6D00A8-0016-4276-97B9-00CB0075002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750060-00BD-4072-92A8-0025006E008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4" operator="equal" id="{006A00A2-0035-4F5C-B0BA-0083006D009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880036-003A-4860-AA49-00F20055001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9B0093-001C-4518-94DE-0074000200A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4" operator="equal" id="{00080072-0032-4B76-A906-00D200B9008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400066-004E-472B-8B13-00AB00F6009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42008C-00BB-4C93-B653-0084005800A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4" operator="equal" id="{00A70071-00FC-401C-AF55-0068000000B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140033-0017-4375-A3A1-00A4004300B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D00078-0075-482D-B85F-000F00DF000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4" operator="equal" id="{007500A3-005F-45B8-9482-00D300FD00C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D3:Q3 D7:Q7</xm:sqref>
        </x14:conditionalFormatting>
        <x14:conditionalFormatting xmlns:xm="http://schemas.microsoft.com/office/excel/2006/main">
          <x14:cfRule type="cellIs" priority="4" operator="equal" id="{00BD0023-00BB-4F08-912A-004A000C005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4" operator="equal" id="{00EC0087-001C-4DDF-983A-00E800C800F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DA00F8-009D-4E0C-A151-0024009700F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8A00C7-00DF-4F2B-9CD2-003B00CB009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4" operator="equal" id="{00CB00B0-002A-4BCD-8F7E-0006001100E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AF00BD-00C6-44B4-884B-003F009800F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180044-00CF-437E-920A-00D700E1005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4" operator="equal" id="{004A0050-0031-455F-AE40-006A0080009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7300DB-00ED-4E81-9C95-003D0057004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3E00E9-0001-4BE1-ACF9-0044001A008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4" operator="equal" id="{002B0079-00ED-4D90-AE38-00A800C100E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580016-0042-4615-83D7-00F100E4006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C5008D-0044-4540-B841-00680053009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4" operator="equal" id="{00B4007E-00E9-4CD2-8B7F-00FF00D1005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800066-008F-4C13-9B0E-0015002600A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3200E1-0062-4899-A53F-004C0057007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4" operator="equal" id="{00EC00BB-00D9-488D-851C-004C004900B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4D0031-00A9-4AA3-968C-002B00BA00A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4" operator="equal" id="{00480064-00EE-42D5-8C6A-0088004600D0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C80011-00B2-4913-A1D4-00D100B0004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D9:Q9 D13:Q13 D15:Q15 D17:Q17</xm:sqref>
        </x14:conditionalFormatting>
        <x14:conditionalFormatting xmlns:xm="http://schemas.microsoft.com/office/excel/2006/main">
          <x14:cfRule type="cellIs" priority="3" operator="equal" id="{00E20075-0079-4837-AE34-00BE005E00F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D15:Q15</xm:sqref>
        </x14:conditionalFormatting>
        <x14:conditionalFormatting xmlns:xm="http://schemas.microsoft.com/office/excel/2006/main">
          <x14:cfRule type="cellIs" priority="3" operator="equal" id="{001A0024-008F-464A-8CC9-005E00A0003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3" operator="equal" id="{00E000F4-0061-499A-A14C-00FD00AC00D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D17:Q17</xm:sqref>
        </x14:conditionalFormatting>
        <x14:conditionalFormatting xmlns:xm="http://schemas.microsoft.com/office/excel/2006/main">
          <x14:cfRule type="cellIs" priority="3" operator="equal" id="{007200ED-00D0-4F77-B0F6-00BF00C5001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580048-0070-4824-AACA-00FB00AB002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0C0075-0053-4636-AF48-002F00A6001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D19:Q19</xm:sqref>
        </x14:conditionalFormatting>
        <x14:conditionalFormatting xmlns:xm="http://schemas.microsoft.com/office/excel/2006/main">
          <x14:cfRule type="cellIs" priority="3" operator="equal" id="{00E6007A-00AB-4BD4-9A0D-00B70072000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38005A-00F8-440A-9600-000B0039007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D70020-00E6-43C6-AAB3-009E005500A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D21:P21</xm:sqref>
        </x14:conditionalFormatting>
        <x14:conditionalFormatting xmlns:xm="http://schemas.microsoft.com/office/excel/2006/main">
          <x14:cfRule type="cellIs" priority="3" operator="equal" id="{00A300CF-00A7-42A3-861F-0032004F008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A200D3-00B8-4032-8C28-003D0086001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7B0034-00E4-43D7-90E3-008A00DE00F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D23:Q23</xm:sqref>
        </x14:conditionalFormatting>
        <x14:conditionalFormatting xmlns:xm="http://schemas.microsoft.com/office/excel/2006/main">
          <x14:cfRule type="cellIs" priority="3" operator="equal" id="{004600D6-0064-45B9-A7DC-004300D2003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C900F9-00D8-44AF-902E-0009000800B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E00033-008A-4DEF-8BFE-00B60037005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D25:Q25</xm:sqref>
        </x14:conditionalFormatting>
        <x14:conditionalFormatting xmlns:xm="http://schemas.microsoft.com/office/excel/2006/main">
          <x14:cfRule type="cellIs" priority="3" operator="equal" id="{00DA00BA-0010-4EA1-9E1F-00DC00BD006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1500E1-00B0-4B62-B758-00DA00FE00E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210031-0065-4EC2-A629-006C00EA00B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ellIs" priority="3" operator="equal" id="{00DA006C-00E4-4E72-93F0-00B100E8009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Q11</xm:sqref>
        </x14:conditionalFormatting>
        <x14:conditionalFormatting xmlns:xm="http://schemas.microsoft.com/office/excel/2006/main">
          <x14:cfRule type="cellIs" priority="3" operator="equal" id="{003A001D-00D4-4658-BDE3-001A004800A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60004A-00B7-47A7-BA4F-00D600F700D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B80085-00FA-431B-90AA-00C900B600A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D27:P27</xm:sqref>
        </x14:conditionalFormatting>
        <x14:conditionalFormatting xmlns:xm="http://schemas.microsoft.com/office/excel/2006/main">
          <x14:cfRule type="cellIs" priority="3" operator="equal" id="{00BD002F-00AF-471B-9E8E-0043003700E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F0008A-001C-4F1D-AD1C-00FF004900F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B9001B-006E-4017-A536-00240060001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D29:Q29</xm:sqref>
        </x14:conditionalFormatting>
        <x14:conditionalFormatting xmlns:xm="http://schemas.microsoft.com/office/excel/2006/main">
          <x14:cfRule type="cellIs" priority="3" operator="equal" id="{00C100F8-00A3-48DF-A203-001E00E4002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E200B3-0045-4BEB-B971-0016003B00D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E2009B-00BC-4ECF-BBB2-003200B2008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D31:Q31</xm:sqref>
        </x14:conditionalFormatting>
        <x14:conditionalFormatting xmlns:xm="http://schemas.microsoft.com/office/excel/2006/main">
          <x14:cfRule type="cellIs" priority="3" operator="equal" id="{005300ED-00B9-442E-868D-009D00C0001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89003E-008B-45AE-9B0B-0093000B009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270094-0032-4099-9C59-007F005400C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Q27</xm:sqref>
        </x14:conditionalFormatting>
        <x14:conditionalFormatting xmlns:xm="http://schemas.microsoft.com/office/excel/2006/main">
          <x14:cfRule type="cellIs" priority="3" operator="equal" id="{009E0096-006E-4582-9C8E-00D200C600E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8A00AF-00BE-4BEC-A74E-00D10033002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940001-0044-41CD-B668-0006004200C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D33:Q33</xm:sqref>
        </x14:conditionalFormatting>
        <x14:conditionalFormatting xmlns:xm="http://schemas.microsoft.com/office/excel/2006/main">
          <x14:cfRule type="cellIs" priority="3" operator="equal" id="{00960058-00D9-42B2-B983-00450080009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C700BF-00E0-4599-89E2-004A002B009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19008A-00D3-444F-A1DC-00230091001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D37:Q37</xm:sqref>
        </x14:conditionalFormatting>
        <x14:conditionalFormatting xmlns:xm="http://schemas.microsoft.com/office/excel/2006/main">
          <x14:cfRule type="cellIs" priority="3" operator="equal" id="{006D0077-0092-44D5-8C31-00910090001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35005A-00F7-4196-B880-009F00BC001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980082-0016-4D84-8899-005700A4002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D35:Q35</xm:sqref>
        </x14:conditionalFormatting>
        <x14:conditionalFormatting xmlns:xm="http://schemas.microsoft.com/office/excel/2006/main">
          <x14:cfRule type="cellIs" priority="3" operator="equal" id="{008E0010-0022-4079-9574-009800A600A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4500F5-00E8-4133-8020-007100A100B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AE0070-0063-488B-BCB3-0009009400A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D39:Q39</xm:sqref>
        </x14:conditionalFormatting>
        <x14:conditionalFormatting xmlns:xm="http://schemas.microsoft.com/office/excel/2006/main">
          <x14:cfRule type="cellIs" priority="3" operator="equal" id="{00850024-00EC-45DE-ACFD-006900C7000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910099-008C-40DE-A64E-007C00BC009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9800A5-000D-4EF3-A49F-0018000B002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D43:Q43</xm:sqref>
        </x14:conditionalFormatting>
        <x14:conditionalFormatting xmlns:xm="http://schemas.microsoft.com/office/excel/2006/main">
          <x14:cfRule type="cellIs" priority="3" operator="equal" id="{001A00DB-0044-4812-B8BE-00D300AE00A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C2006F-00CB-4130-96FE-00A60044000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A500F7-0067-4978-B5BB-00CD00EB008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D41:Q41</xm:sqref>
        </x14:conditionalFormatting>
        <x14:conditionalFormatting xmlns:xm="http://schemas.microsoft.com/office/excel/2006/main">
          <x14:cfRule type="cellIs" priority="3" operator="equal" id="{00BE00FE-00AB-421D-A1F3-0006000F007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D3:Q3 D7:Q7</xm:sqref>
        </x14:conditionalFormatting>
        <x14:conditionalFormatting xmlns:xm="http://schemas.microsoft.com/office/excel/2006/main">
          <x14:cfRule type="cellIs" priority="3" operator="equal" id="{00210086-00C6-4515-886F-00EB00D1005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ellIs" priority="3" operator="equal" id="{007F00FE-0079-4DF7-A462-000A002C000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A40082-00DC-4132-8422-00E500CB006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8E00C7-0008-4D34-80C3-000A008800E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D45:Q45</xm:sqref>
        </x14:conditionalFormatting>
        <x14:conditionalFormatting xmlns:xm="http://schemas.microsoft.com/office/excel/2006/main">
          <x14:cfRule type="cellIs" priority="3" operator="equal" id="{00840010-0080-4979-84ED-00FA00B200D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F90023-00BD-4094-A2D4-00BF001A00AC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CF0060-0058-4DE4-ABB5-00D60008008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D49:Q49</xm:sqref>
        </x14:conditionalFormatting>
        <x14:conditionalFormatting xmlns:xm="http://schemas.microsoft.com/office/excel/2006/main">
          <x14:cfRule type="cellIs" priority="3" operator="equal" id="{004B00A3-009F-4D72-8F13-00D8006A00E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C9004E-004A-401D-AE44-003A009D005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5400F2-0090-4BCB-8E18-006D000E006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D47:Q47</xm:sqref>
        </x14:conditionalFormatting>
        <x14:conditionalFormatting xmlns:xm="http://schemas.microsoft.com/office/excel/2006/main">
          <x14:cfRule type="cellIs" priority="3" operator="equal" id="{0001004C-0070-4120-9328-001000C8009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140097-00B9-4AC3-9B3F-0016002400D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81003D-002D-441C-8F96-00DF00D2005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D51:Q51</xm:sqref>
        </x14:conditionalFormatting>
        <x14:conditionalFormatting xmlns:xm="http://schemas.microsoft.com/office/excel/2006/main">
          <x14:cfRule type="cellIs" priority="3" operator="equal" id="{00D3005B-006C-433B-BE8E-007A00AA003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B50056-009C-43DB-837E-0050006B003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7D0097-0099-4B26-9EF8-0001006D00C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D55:Q55</xm:sqref>
        </x14:conditionalFormatting>
        <x14:conditionalFormatting xmlns:xm="http://schemas.microsoft.com/office/excel/2006/main">
          <x14:cfRule type="cellIs" priority="3" operator="equal" id="{00DF0009-002D-4DA4-B3AC-00F00076006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2400E6-0042-4EF0-BB01-00E6008300D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  <x14:conditionalFormatting xmlns:xm="http://schemas.microsoft.com/office/excel/2006/main">
          <x14:cfRule type="cellIs" priority="3" operator="equal" id="{0092003E-00D0-48D2-850E-0079003600A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D53:Q53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2" zoomScale="100" workbookViewId="0">
      <selection activeCell="A1" activeCellId="0" sqref="A1"/>
    </sheetView>
  </sheetViews>
  <sheetFormatPr defaultRowHeight="14.25"/>
  <cols>
    <col customWidth="1" min="1" max="1" width="12.8515625"/>
    <col customWidth="1" min="4" max="5" width="3.00390625"/>
    <col customWidth="1" min="6" max="6" width="3.8515625"/>
    <col customWidth="1" min="7" max="7" width="3.7109375"/>
    <col customWidth="1" min="8" max="9" width="3.57421875"/>
    <col customWidth="1" min="10" max="10" width="4.140625"/>
    <col customWidth="1" min="11" max="11" width="3.7109375"/>
    <col bestFit="1" min="12" max="13" width="3.7109375"/>
    <col customWidth="1" min="14" max="14" width="3.57421875"/>
    <col bestFit="1" min="15" max="16" width="3.7109375"/>
    <col min="17" max="19" width="3.7109375"/>
    <col customWidth="1" min="20" max="20" width="3.140625"/>
    <col customWidth="1" min="21" max="21" width="5.57421875"/>
    <col customWidth="1" min="22" max="22" width="4.00390625"/>
    <col customWidth="1" min="23" max="23" width="3.8515625"/>
    <col customWidth="1" min="24" max="31" width="2.7109375"/>
    <col bestFit="1" min="32" max="32" width="11.28125"/>
    <col customWidth="1" min="33" max="33" width="5.28125"/>
  </cols>
  <sheetData>
    <row r="1" ht="14.25">
      <c r="A1" s="12" t="s">
        <v>14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 ht="14.25">
      <c r="A2" s="68" t="s">
        <v>11</v>
      </c>
      <c r="B2" s="68" t="s">
        <v>31</v>
      </c>
      <c r="C2" s="68" t="s">
        <v>71</v>
      </c>
      <c r="D2" s="68">
        <v>1</v>
      </c>
      <c r="E2" s="68">
        <v>2</v>
      </c>
      <c r="F2" s="68">
        <v>3</v>
      </c>
      <c r="G2" s="68">
        <v>4</v>
      </c>
      <c r="H2" s="68">
        <v>5</v>
      </c>
      <c r="I2" s="68">
        <v>6</v>
      </c>
      <c r="J2" s="68">
        <v>7</v>
      </c>
      <c r="K2" s="69">
        <v>8</v>
      </c>
      <c r="L2" s="69">
        <v>9</v>
      </c>
      <c r="M2" s="68">
        <v>10</v>
      </c>
      <c r="N2" s="68">
        <v>11</v>
      </c>
      <c r="O2" s="68">
        <v>12</v>
      </c>
      <c r="P2" s="68">
        <v>13</v>
      </c>
      <c r="Q2" s="68">
        <v>14</v>
      </c>
      <c r="R2" s="68">
        <v>15</v>
      </c>
      <c r="S2" s="68">
        <v>16</v>
      </c>
      <c r="T2" s="68">
        <v>17</v>
      </c>
      <c r="U2" s="68" t="s">
        <v>33</v>
      </c>
      <c r="V2" s="70" t="s">
        <v>34</v>
      </c>
      <c r="W2" s="68" t="s">
        <v>35</v>
      </c>
      <c r="X2" s="71" t="s">
        <v>36</v>
      </c>
      <c r="Y2" s="71" t="s">
        <v>37</v>
      </c>
      <c r="Z2" s="71" t="s">
        <v>38</v>
      </c>
      <c r="AA2" s="71" t="s">
        <v>39</v>
      </c>
      <c r="AB2" s="71" t="s">
        <v>40</v>
      </c>
      <c r="AC2" s="71" t="s">
        <v>41</v>
      </c>
      <c r="AD2" s="71" t="s">
        <v>42</v>
      </c>
      <c r="AE2" s="71" t="s">
        <v>43</v>
      </c>
      <c r="AF2" s="68" t="s">
        <v>47</v>
      </c>
      <c r="AH2" s="99" t="s">
        <v>72</v>
      </c>
      <c r="AI2" s="81" t="s">
        <v>9</v>
      </c>
      <c r="AJ2" s="80" t="s">
        <v>49</v>
      </c>
    </row>
    <row r="3" ht="14.25">
      <c r="A3" s="73">
        <v>45443.083333333336</v>
      </c>
      <c r="B3" s="74" t="s">
        <v>51</v>
      </c>
      <c r="C3" s="74" t="s">
        <v>73</v>
      </c>
      <c r="D3" s="79">
        <v>1</v>
      </c>
      <c r="E3" s="81">
        <v>0</v>
      </c>
      <c r="F3" s="81">
        <v>0</v>
      </c>
      <c r="G3" s="81">
        <v>1</v>
      </c>
      <c r="H3" s="80">
        <v>1</v>
      </c>
      <c r="I3" s="81">
        <v>1</v>
      </c>
      <c r="J3" s="81">
        <v>0</v>
      </c>
      <c r="K3" s="3">
        <v>0</v>
      </c>
      <c r="L3" s="3">
        <v>0</v>
      </c>
      <c r="M3" s="81">
        <v>0</v>
      </c>
      <c r="N3" s="80">
        <v>1</v>
      </c>
      <c r="O3" s="81">
        <v>1</v>
      </c>
      <c r="P3" s="81">
        <v>1</v>
      </c>
      <c r="Q3" s="81">
        <v>1</v>
      </c>
      <c r="R3" s="81">
        <v>1</v>
      </c>
      <c r="S3" s="81">
        <v>0</v>
      </c>
      <c r="T3" s="80">
        <v>0</v>
      </c>
      <c r="U3" s="21">
        <f>SUM(D4:T4)/60</f>
        <v>11.866666666666667</v>
      </c>
      <c r="V3" s="21">
        <f>SUM(D3:T3)</f>
        <v>9</v>
      </c>
      <c r="W3" s="21">
        <f>17-V3</f>
        <v>8</v>
      </c>
      <c r="X3" s="5">
        <v>0</v>
      </c>
      <c r="Y3" s="5">
        <v>7</v>
      </c>
      <c r="Z3" s="5">
        <v>0</v>
      </c>
      <c r="AA3" s="5">
        <v>0</v>
      </c>
      <c r="AB3" s="5">
        <v>3</v>
      </c>
      <c r="AC3" s="5">
        <v>0</v>
      </c>
      <c r="AD3" s="5">
        <v>0</v>
      </c>
      <c r="AE3" s="5">
        <v>1</v>
      </c>
      <c r="AF3" s="21">
        <f>V3/17</f>
        <v>0.52941176470588236</v>
      </c>
      <c r="AG3" s="6"/>
      <c r="AH3" s="6"/>
      <c r="AI3" s="6"/>
      <c r="AJ3" s="6"/>
    </row>
    <row r="4" ht="14.25">
      <c r="A4" s="77"/>
      <c r="B4" s="78"/>
      <c r="C4" s="78"/>
      <c r="D4" s="79">
        <v>17</v>
      </c>
      <c r="E4" s="81">
        <v>46</v>
      </c>
      <c r="F4" s="81">
        <v>60</v>
      </c>
      <c r="G4" s="81">
        <v>22</v>
      </c>
      <c r="H4" s="80">
        <v>20</v>
      </c>
      <c r="I4" s="81">
        <v>91</v>
      </c>
      <c r="J4" s="81">
        <v>58</v>
      </c>
      <c r="K4" s="3">
        <v>45</v>
      </c>
      <c r="L4" s="3">
        <v>55</v>
      </c>
      <c r="M4" s="81">
        <v>57</v>
      </c>
      <c r="N4" s="80">
        <v>24</v>
      </c>
      <c r="O4" s="81">
        <v>44</v>
      </c>
      <c r="P4" s="81">
        <v>46</v>
      </c>
      <c r="Q4" s="81">
        <v>18</v>
      </c>
      <c r="R4" s="81">
        <v>10</v>
      </c>
      <c r="S4" s="81">
        <v>53</v>
      </c>
      <c r="T4" s="80">
        <v>46</v>
      </c>
      <c r="U4" s="20"/>
      <c r="V4" s="20"/>
      <c r="W4" s="20"/>
      <c r="X4" s="100"/>
      <c r="Y4" s="100"/>
      <c r="Z4" s="100"/>
      <c r="AA4" s="100"/>
      <c r="AB4" s="100"/>
      <c r="AC4" s="100"/>
      <c r="AD4" s="100"/>
      <c r="AE4" s="100"/>
      <c r="AF4" s="20"/>
      <c r="AG4" s="6"/>
      <c r="AH4" s="6"/>
      <c r="AI4" s="6"/>
      <c r="AJ4" s="6"/>
    </row>
    <row r="5" ht="14.25">
      <c r="A5" s="73">
        <v>45443.083333333336</v>
      </c>
      <c r="B5" s="74" t="s">
        <v>51</v>
      </c>
      <c r="C5" s="74" t="s">
        <v>74</v>
      </c>
      <c r="D5" s="79">
        <v>1</v>
      </c>
      <c r="E5" s="81">
        <v>0</v>
      </c>
      <c r="F5" s="81">
        <v>1</v>
      </c>
      <c r="G5" s="81">
        <v>1</v>
      </c>
      <c r="H5" s="80">
        <v>1</v>
      </c>
      <c r="I5" s="81">
        <v>1</v>
      </c>
      <c r="J5" s="81">
        <v>1</v>
      </c>
      <c r="K5" s="3">
        <v>0</v>
      </c>
      <c r="L5" s="3">
        <v>0</v>
      </c>
      <c r="M5" s="81">
        <v>1</v>
      </c>
      <c r="N5" s="80">
        <v>1</v>
      </c>
      <c r="O5" s="81">
        <v>1</v>
      </c>
      <c r="P5" s="81">
        <v>1</v>
      </c>
      <c r="Q5" s="81">
        <v>1</v>
      </c>
      <c r="R5" s="81">
        <v>1</v>
      </c>
      <c r="S5" s="81">
        <v>1</v>
      </c>
      <c r="T5" s="80">
        <v>1</v>
      </c>
      <c r="U5" s="21">
        <f>SUM(D6:T6)/60</f>
        <v>12.466666666666667</v>
      </c>
      <c r="V5" s="21">
        <f>SUM(D5:T5)</f>
        <v>14</v>
      </c>
      <c r="W5" s="21">
        <f>17-V5</f>
        <v>3</v>
      </c>
      <c r="X5" s="100"/>
      <c r="Y5" s="100"/>
      <c r="Z5" s="100"/>
      <c r="AA5" s="100"/>
      <c r="AB5" s="100"/>
      <c r="AC5" s="100"/>
      <c r="AD5" s="100"/>
      <c r="AE5" s="100"/>
      <c r="AF5" s="21">
        <f>V5/17</f>
        <v>0.82352941176470584</v>
      </c>
      <c r="AG5" s="6"/>
      <c r="AH5" s="6"/>
      <c r="AI5" s="6"/>
      <c r="AJ5" s="6"/>
    </row>
    <row r="6" ht="14.25">
      <c r="A6" s="77"/>
      <c r="B6" s="78"/>
      <c r="C6" s="78"/>
      <c r="D6" s="79">
        <v>26</v>
      </c>
      <c r="E6" s="81">
        <v>32</v>
      </c>
      <c r="F6" s="81">
        <v>42</v>
      </c>
      <c r="G6" s="81">
        <v>25</v>
      </c>
      <c r="H6" s="80">
        <v>19</v>
      </c>
      <c r="I6" s="81">
        <v>48</v>
      </c>
      <c r="J6" s="81">
        <v>26</v>
      </c>
      <c r="K6" s="3">
        <v>42</v>
      </c>
      <c r="L6" s="3">
        <v>81</v>
      </c>
      <c r="M6" s="81">
        <v>72</v>
      </c>
      <c r="N6" s="80">
        <v>19</v>
      </c>
      <c r="O6" s="81">
        <v>44</v>
      </c>
      <c r="P6" s="81">
        <v>25</v>
      </c>
      <c r="Q6" s="81">
        <v>59</v>
      </c>
      <c r="R6" s="81">
        <v>33</v>
      </c>
      <c r="S6" s="81">
        <v>99</v>
      </c>
      <c r="T6" s="80">
        <v>56</v>
      </c>
      <c r="U6" s="20"/>
      <c r="V6" s="20"/>
      <c r="W6" s="20"/>
      <c r="X6" s="100"/>
      <c r="Y6" s="100"/>
      <c r="Z6" s="100"/>
      <c r="AA6" s="100"/>
      <c r="AB6" s="100"/>
      <c r="AC6" s="100"/>
      <c r="AD6" s="100"/>
      <c r="AE6" s="100"/>
      <c r="AF6" s="20"/>
      <c r="AG6" s="6">
        <f>AVERAGE(AF3:AF6)*30</f>
        <v>20.294117647058826</v>
      </c>
      <c r="AH6" s="6"/>
      <c r="AI6" s="6"/>
      <c r="AJ6" s="6"/>
    </row>
    <row r="7" ht="14.25">
      <c r="A7" s="73">
        <v>45412.375</v>
      </c>
      <c r="B7" s="74" t="s">
        <v>52</v>
      </c>
      <c r="C7" s="74" t="s">
        <v>73</v>
      </c>
      <c r="D7" s="79">
        <v>1</v>
      </c>
      <c r="E7" s="81">
        <v>1</v>
      </c>
      <c r="F7" s="81">
        <v>1</v>
      </c>
      <c r="G7" s="81">
        <v>1</v>
      </c>
      <c r="H7" s="80">
        <v>1</v>
      </c>
      <c r="I7" s="81">
        <v>1</v>
      </c>
      <c r="J7" s="81">
        <v>1</v>
      </c>
      <c r="K7" s="81">
        <v>0</v>
      </c>
      <c r="L7" s="81">
        <v>1</v>
      </c>
      <c r="M7" s="81">
        <v>1</v>
      </c>
      <c r="N7" s="80">
        <v>0</v>
      </c>
      <c r="O7" s="81">
        <v>1</v>
      </c>
      <c r="P7" s="81">
        <v>0</v>
      </c>
      <c r="Q7" s="81">
        <v>1</v>
      </c>
      <c r="R7" s="81">
        <v>0</v>
      </c>
      <c r="S7" s="81">
        <v>1</v>
      </c>
      <c r="T7" s="80">
        <v>0</v>
      </c>
      <c r="U7" s="21">
        <f>SUM(D8:T8)/60</f>
        <v>14.550000000000001</v>
      </c>
      <c r="V7" s="21">
        <f>SUM(D7:T7)</f>
        <v>12</v>
      </c>
      <c r="W7" s="22">
        <f>17-V7</f>
        <v>5</v>
      </c>
      <c r="X7" s="5">
        <v>1</v>
      </c>
      <c r="Y7" s="5">
        <v>6</v>
      </c>
      <c r="Z7" s="5">
        <v>0</v>
      </c>
      <c r="AA7" s="5">
        <v>1</v>
      </c>
      <c r="AB7" s="5">
        <v>2</v>
      </c>
      <c r="AC7" s="5">
        <v>0</v>
      </c>
      <c r="AD7" s="5">
        <v>1</v>
      </c>
      <c r="AE7" s="5">
        <v>0</v>
      </c>
      <c r="AF7" s="21">
        <f>V7/17</f>
        <v>0.70588235294117652</v>
      </c>
      <c r="AG7" s="6"/>
      <c r="AH7" s="6"/>
    </row>
    <row r="8" ht="14.25">
      <c r="A8" s="77"/>
      <c r="B8" s="78"/>
      <c r="C8" s="78"/>
      <c r="D8" s="79">
        <v>39</v>
      </c>
      <c r="E8" s="81">
        <v>52</v>
      </c>
      <c r="F8" s="81">
        <v>33</v>
      </c>
      <c r="G8" s="81">
        <v>77</v>
      </c>
      <c r="H8" s="80">
        <v>21</v>
      </c>
      <c r="I8" s="81">
        <v>49</v>
      </c>
      <c r="J8" s="81">
        <v>143</v>
      </c>
      <c r="K8" s="81">
        <v>34</v>
      </c>
      <c r="L8" s="81">
        <v>54</v>
      </c>
      <c r="M8" s="81">
        <v>53</v>
      </c>
      <c r="N8" s="80">
        <v>30</v>
      </c>
      <c r="O8" s="81">
        <v>19</v>
      </c>
      <c r="P8" s="81">
        <v>52</v>
      </c>
      <c r="Q8" s="81">
        <v>46</v>
      </c>
      <c r="R8" s="81">
        <v>36</v>
      </c>
      <c r="S8" s="81">
        <v>94</v>
      </c>
      <c r="T8" s="80">
        <v>41</v>
      </c>
      <c r="U8" s="20"/>
      <c r="V8" s="20"/>
      <c r="W8" s="80"/>
      <c r="X8" s="100"/>
      <c r="Y8" s="100"/>
      <c r="Z8" s="100"/>
      <c r="AA8" s="100"/>
      <c r="AB8" s="100"/>
      <c r="AC8" s="100"/>
      <c r="AD8" s="100"/>
      <c r="AE8" s="100"/>
      <c r="AF8" s="20"/>
      <c r="AG8" s="6"/>
      <c r="AH8" s="2" t="s">
        <v>36</v>
      </c>
      <c r="AI8" s="101">
        <v>0.0056000000000000008</v>
      </c>
      <c r="AJ8" s="102" t="s">
        <v>75</v>
      </c>
    </row>
    <row r="9" ht="14.25">
      <c r="A9" s="73">
        <v>45412.5</v>
      </c>
      <c r="B9" s="74" t="s">
        <v>52</v>
      </c>
      <c r="C9" s="74" t="s">
        <v>74</v>
      </c>
      <c r="D9" s="79">
        <v>0</v>
      </c>
      <c r="E9" s="81">
        <v>1</v>
      </c>
      <c r="F9" s="81">
        <v>1</v>
      </c>
      <c r="G9" s="81">
        <v>1</v>
      </c>
      <c r="H9" s="80">
        <v>0</v>
      </c>
      <c r="I9" s="81">
        <v>1</v>
      </c>
      <c r="J9" s="81">
        <v>0</v>
      </c>
      <c r="K9" s="81">
        <v>0</v>
      </c>
      <c r="L9" s="81">
        <v>0</v>
      </c>
      <c r="M9" s="81">
        <v>0</v>
      </c>
      <c r="N9" s="80">
        <v>1</v>
      </c>
      <c r="O9" s="81">
        <v>1</v>
      </c>
      <c r="P9" s="81">
        <v>1</v>
      </c>
      <c r="Q9" s="81">
        <v>1</v>
      </c>
      <c r="R9" s="81">
        <v>1</v>
      </c>
      <c r="S9" s="81">
        <v>1</v>
      </c>
      <c r="T9" s="81">
        <v>1</v>
      </c>
      <c r="U9" s="21">
        <f>SUM(D10:T10)/60</f>
        <v>12.449999999999999</v>
      </c>
      <c r="V9" s="21">
        <f>SUM(D9:T9)</f>
        <v>11</v>
      </c>
      <c r="W9" s="22">
        <f>17-V9</f>
        <v>6</v>
      </c>
      <c r="X9" s="100"/>
      <c r="Y9" s="100"/>
      <c r="Z9" s="100"/>
      <c r="AA9" s="100"/>
      <c r="AB9" s="100"/>
      <c r="AC9" s="100"/>
      <c r="AD9" s="100"/>
      <c r="AE9" s="100"/>
      <c r="AF9" s="21">
        <f>V9/17</f>
        <v>0.6470588235294118</v>
      </c>
      <c r="AG9" s="6"/>
      <c r="AH9" s="75" t="s">
        <v>37</v>
      </c>
      <c r="AI9" s="103">
        <v>0.55889999999999995</v>
      </c>
      <c r="AJ9" s="104" t="s">
        <v>76</v>
      </c>
    </row>
    <row r="10" ht="14.25">
      <c r="A10" s="77"/>
      <c r="B10" s="78"/>
      <c r="C10" s="78"/>
      <c r="D10" s="79">
        <v>26</v>
      </c>
      <c r="E10" s="81">
        <v>23</v>
      </c>
      <c r="F10" s="81">
        <v>9</v>
      </c>
      <c r="G10" s="81">
        <v>6</v>
      </c>
      <c r="H10" s="80">
        <v>25</v>
      </c>
      <c r="I10" s="81">
        <v>58</v>
      </c>
      <c r="J10" s="81">
        <v>38</v>
      </c>
      <c r="K10" s="81">
        <v>41</v>
      </c>
      <c r="L10" s="81">
        <v>262</v>
      </c>
      <c r="M10" s="81">
        <v>69</v>
      </c>
      <c r="N10" s="80">
        <v>25</v>
      </c>
      <c r="O10" s="81">
        <v>41</v>
      </c>
      <c r="P10" s="81">
        <v>29</v>
      </c>
      <c r="Q10" s="81">
        <v>13</v>
      </c>
      <c r="R10" s="81">
        <v>35</v>
      </c>
      <c r="S10" s="81">
        <v>29</v>
      </c>
      <c r="T10" s="81">
        <v>18</v>
      </c>
      <c r="U10" s="20"/>
      <c r="V10" s="20"/>
      <c r="W10" s="80"/>
      <c r="X10" s="14"/>
      <c r="Y10" s="14"/>
      <c r="Z10" s="14"/>
      <c r="AA10" s="14"/>
      <c r="AB10" s="14"/>
      <c r="AC10" s="14"/>
      <c r="AD10" s="14"/>
      <c r="AE10" s="14"/>
      <c r="AF10" s="20"/>
      <c r="AG10" s="6">
        <f>AVERAGE(AF7:AF10)*30</f>
        <v>20.294117647058826</v>
      </c>
      <c r="AH10" s="75" t="s">
        <v>38</v>
      </c>
      <c r="AI10" s="103">
        <v>0.121</v>
      </c>
      <c r="AJ10" s="104" t="s">
        <v>77</v>
      </c>
    </row>
    <row r="11" ht="14.25">
      <c r="A11" s="73">
        <v>45412.375</v>
      </c>
      <c r="B11" s="74" t="s">
        <v>57</v>
      </c>
      <c r="C11" s="74" t="s">
        <v>73</v>
      </c>
      <c r="D11" s="79">
        <v>1</v>
      </c>
      <c r="E11" s="81">
        <v>1</v>
      </c>
      <c r="F11" s="81">
        <v>1</v>
      </c>
      <c r="G11" s="81">
        <v>1</v>
      </c>
      <c r="H11" s="80">
        <v>1</v>
      </c>
      <c r="I11" s="81">
        <v>1</v>
      </c>
      <c r="J11" s="81">
        <v>1</v>
      </c>
      <c r="K11" s="81">
        <v>1</v>
      </c>
      <c r="L11" s="81">
        <v>1</v>
      </c>
      <c r="M11" s="81">
        <v>1</v>
      </c>
      <c r="N11" s="80">
        <v>1</v>
      </c>
      <c r="O11" s="81">
        <v>1</v>
      </c>
      <c r="P11" s="81">
        <v>1</v>
      </c>
      <c r="Q11" s="81">
        <v>1</v>
      </c>
      <c r="R11" s="81">
        <v>1</v>
      </c>
      <c r="S11" s="81">
        <v>1</v>
      </c>
      <c r="T11" s="81">
        <v>1</v>
      </c>
      <c r="U11" s="21">
        <f>SUM(D12:T12)/60</f>
        <v>6.9500000000000002</v>
      </c>
      <c r="V11" s="21">
        <f>SUM(D11:T11)</f>
        <v>17</v>
      </c>
      <c r="W11" s="22">
        <f>17-V11</f>
        <v>0</v>
      </c>
      <c r="X11" s="5">
        <v>0</v>
      </c>
      <c r="Y11" s="5">
        <v>4</v>
      </c>
      <c r="Z11" s="5">
        <v>1</v>
      </c>
      <c r="AA11" s="5">
        <v>0</v>
      </c>
      <c r="AB11" s="5">
        <v>0</v>
      </c>
      <c r="AC11" s="5">
        <v>0</v>
      </c>
      <c r="AD11" s="5">
        <v>1</v>
      </c>
      <c r="AE11" s="5">
        <v>1</v>
      </c>
      <c r="AF11" s="21">
        <f>V11/17</f>
        <v>1</v>
      </c>
      <c r="AG11" s="6"/>
      <c r="AH11" s="75" t="s">
        <v>39</v>
      </c>
      <c r="AI11" s="103">
        <v>0.045100000000000001</v>
      </c>
      <c r="AJ11" s="104" t="s">
        <v>78</v>
      </c>
    </row>
    <row r="12" ht="14.25">
      <c r="A12" s="77"/>
      <c r="B12" s="78"/>
      <c r="C12" s="78"/>
      <c r="D12" s="79">
        <v>17</v>
      </c>
      <c r="E12" s="81">
        <v>8</v>
      </c>
      <c r="F12" s="81">
        <v>6</v>
      </c>
      <c r="G12" s="81">
        <v>15</v>
      </c>
      <c r="H12" s="80">
        <v>23</v>
      </c>
      <c r="I12" s="81">
        <v>30</v>
      </c>
      <c r="J12" s="81">
        <v>16</v>
      </c>
      <c r="K12" s="81">
        <v>74</v>
      </c>
      <c r="L12" s="81">
        <v>57</v>
      </c>
      <c r="M12" s="81">
        <v>10</v>
      </c>
      <c r="N12" s="80">
        <v>28</v>
      </c>
      <c r="O12" s="81">
        <v>36</v>
      </c>
      <c r="P12" s="81">
        <v>15</v>
      </c>
      <c r="Q12" s="81">
        <v>16</v>
      </c>
      <c r="R12" s="81">
        <v>23</v>
      </c>
      <c r="S12" s="81">
        <v>25</v>
      </c>
      <c r="T12" s="81">
        <v>18</v>
      </c>
      <c r="U12" s="20"/>
      <c r="V12" s="20"/>
      <c r="W12" s="80"/>
      <c r="X12" s="100"/>
      <c r="Y12" s="100"/>
      <c r="Z12" s="100"/>
      <c r="AA12" s="100"/>
      <c r="AB12" s="100"/>
      <c r="AC12" s="100"/>
      <c r="AD12" s="100"/>
      <c r="AE12" s="100"/>
      <c r="AF12" s="20"/>
      <c r="AG12" s="6"/>
      <c r="AH12" s="75" t="s">
        <v>40</v>
      </c>
      <c r="AI12" s="103">
        <v>0.1263</v>
      </c>
      <c r="AJ12" s="104" t="s">
        <v>79</v>
      </c>
    </row>
    <row r="13" ht="14.25">
      <c r="A13" s="73">
        <v>45412.5</v>
      </c>
      <c r="B13" s="74" t="s">
        <v>57</v>
      </c>
      <c r="C13" s="74" t="s">
        <v>74</v>
      </c>
      <c r="D13" s="79">
        <v>1</v>
      </c>
      <c r="E13" s="81">
        <v>0</v>
      </c>
      <c r="F13" s="81">
        <v>1</v>
      </c>
      <c r="G13" s="81">
        <v>1</v>
      </c>
      <c r="H13" s="80">
        <v>1</v>
      </c>
      <c r="I13" s="81">
        <v>1</v>
      </c>
      <c r="J13" s="81">
        <v>1</v>
      </c>
      <c r="K13" s="81">
        <v>0</v>
      </c>
      <c r="L13" s="81">
        <v>1</v>
      </c>
      <c r="M13" s="81">
        <v>0</v>
      </c>
      <c r="N13" s="80">
        <v>0</v>
      </c>
      <c r="O13" s="81">
        <v>0</v>
      </c>
      <c r="P13" s="81">
        <v>1</v>
      </c>
      <c r="Q13" s="81">
        <v>1</v>
      </c>
      <c r="R13" s="81">
        <v>0</v>
      </c>
      <c r="S13" s="81">
        <v>1</v>
      </c>
      <c r="T13" s="81">
        <v>0</v>
      </c>
      <c r="U13" s="21">
        <f>SUM(D14:T14)/60</f>
        <v>9.9000000000000004</v>
      </c>
      <c r="V13" s="21">
        <f>SUM(D13:T13)</f>
        <v>10</v>
      </c>
      <c r="W13" s="22">
        <f>17-V13</f>
        <v>7</v>
      </c>
      <c r="X13" s="100"/>
      <c r="Y13" s="100"/>
      <c r="Z13" s="100"/>
      <c r="AA13" s="100"/>
      <c r="AB13" s="100"/>
      <c r="AC13" s="100"/>
      <c r="AD13" s="100"/>
      <c r="AE13" s="100"/>
      <c r="AF13" s="21">
        <f>V13/17</f>
        <v>0.58823529411764708</v>
      </c>
      <c r="AG13" s="6"/>
      <c r="AH13" s="75" t="s">
        <v>41</v>
      </c>
      <c r="AI13" s="103">
        <v>0.0044000000000000003</v>
      </c>
      <c r="AJ13" s="104" t="s">
        <v>80</v>
      </c>
    </row>
    <row r="14" ht="14.25">
      <c r="A14" s="77"/>
      <c r="B14" s="78"/>
      <c r="C14" s="78"/>
      <c r="D14" s="79">
        <v>22</v>
      </c>
      <c r="E14" s="81">
        <v>70</v>
      </c>
      <c r="F14" s="81">
        <v>18</v>
      </c>
      <c r="G14" s="81">
        <v>27</v>
      </c>
      <c r="H14" s="80">
        <v>26</v>
      </c>
      <c r="I14" s="81">
        <v>46</v>
      </c>
      <c r="J14" s="81">
        <v>46</v>
      </c>
      <c r="K14" s="81">
        <v>45</v>
      </c>
      <c r="L14" s="81">
        <v>28</v>
      </c>
      <c r="M14" s="81">
        <v>49</v>
      </c>
      <c r="N14" s="80">
        <v>43</v>
      </c>
      <c r="O14" s="81">
        <v>53</v>
      </c>
      <c r="P14" s="81">
        <v>43</v>
      </c>
      <c r="Q14" s="81">
        <v>26</v>
      </c>
      <c r="R14" s="81">
        <v>24</v>
      </c>
      <c r="S14" s="81">
        <v>15</v>
      </c>
      <c r="T14" s="81">
        <v>13</v>
      </c>
      <c r="U14" s="20"/>
      <c r="V14" s="20"/>
      <c r="W14" s="80"/>
      <c r="X14" s="14"/>
      <c r="Y14" s="14"/>
      <c r="Z14" s="14"/>
      <c r="AA14" s="14"/>
      <c r="AB14" s="14"/>
      <c r="AC14" s="14"/>
      <c r="AD14" s="14"/>
      <c r="AE14" s="14"/>
      <c r="AF14" s="20"/>
      <c r="AG14" s="6">
        <f>AVERAGE(AF11:AF14)*30</f>
        <v>23.823529411764707</v>
      </c>
      <c r="AH14" s="75" t="s">
        <v>42</v>
      </c>
      <c r="AI14" s="103">
        <v>0.087899999999999992</v>
      </c>
      <c r="AJ14" s="104" t="s">
        <v>81</v>
      </c>
    </row>
    <row r="15" ht="14.25">
      <c r="A15" s="73">
        <v>45412.375</v>
      </c>
      <c r="B15" s="74" t="s">
        <v>64</v>
      </c>
      <c r="C15" s="74" t="s">
        <v>73</v>
      </c>
      <c r="D15" s="79">
        <v>1</v>
      </c>
      <c r="E15" s="81">
        <v>0</v>
      </c>
      <c r="F15" s="81">
        <v>1</v>
      </c>
      <c r="G15" s="81">
        <v>0</v>
      </c>
      <c r="H15" s="80">
        <v>1</v>
      </c>
      <c r="I15" s="81">
        <v>1</v>
      </c>
      <c r="J15" s="81">
        <v>1</v>
      </c>
      <c r="K15" s="81">
        <v>1</v>
      </c>
      <c r="L15" s="81">
        <v>1</v>
      </c>
      <c r="M15" s="81">
        <v>1</v>
      </c>
      <c r="N15" s="80">
        <v>1</v>
      </c>
      <c r="O15" s="81">
        <v>0</v>
      </c>
      <c r="P15" s="81">
        <v>0</v>
      </c>
      <c r="Q15" s="81">
        <v>0</v>
      </c>
      <c r="R15" s="81">
        <v>1</v>
      </c>
      <c r="S15" s="81">
        <v>0</v>
      </c>
      <c r="T15" s="81">
        <v>0</v>
      </c>
      <c r="U15" s="21">
        <f>SUM(D16:T16)/60</f>
        <v>17.449999999999999</v>
      </c>
      <c r="V15" s="21">
        <f>SUM(D15:T15)</f>
        <v>10</v>
      </c>
      <c r="W15" s="22">
        <f>17-V15</f>
        <v>7</v>
      </c>
      <c r="X15" s="5">
        <v>0</v>
      </c>
      <c r="Y15" s="5">
        <v>8</v>
      </c>
      <c r="Z15" s="5">
        <v>1</v>
      </c>
      <c r="AA15" s="5">
        <v>1</v>
      </c>
      <c r="AB15" s="5">
        <v>1</v>
      </c>
      <c r="AC15" s="5">
        <v>0</v>
      </c>
      <c r="AD15" s="5">
        <v>0</v>
      </c>
      <c r="AE15" s="5">
        <v>1</v>
      </c>
      <c r="AF15" s="21">
        <f>V15/17</f>
        <v>0.58823529411764708</v>
      </c>
      <c r="AG15" s="6"/>
      <c r="AH15" s="11" t="s">
        <v>43</v>
      </c>
      <c r="AI15" s="105">
        <v>0.0504</v>
      </c>
      <c r="AJ15" s="106" t="s">
        <v>82</v>
      </c>
    </row>
    <row r="16" ht="14.25">
      <c r="A16" s="77"/>
      <c r="B16" s="78"/>
      <c r="C16" s="78"/>
      <c r="D16" s="79">
        <v>20</v>
      </c>
      <c r="E16" s="81">
        <v>56</v>
      </c>
      <c r="F16" s="81">
        <v>35</v>
      </c>
      <c r="G16" s="81">
        <v>52</v>
      </c>
      <c r="H16" s="80">
        <v>23</v>
      </c>
      <c r="I16" s="81">
        <v>30</v>
      </c>
      <c r="J16" s="81">
        <v>17</v>
      </c>
      <c r="K16" s="81">
        <v>24</v>
      </c>
      <c r="L16" s="81">
        <v>77</v>
      </c>
      <c r="M16" s="81">
        <v>24</v>
      </c>
      <c r="N16" s="80">
        <v>43</v>
      </c>
      <c r="O16" s="81">
        <v>25</v>
      </c>
      <c r="P16" s="107">
        <v>44</v>
      </c>
      <c r="Q16" s="107">
        <v>115</v>
      </c>
      <c r="R16" s="107">
        <v>27</v>
      </c>
      <c r="S16" s="107">
        <v>362</v>
      </c>
      <c r="T16" s="81">
        <v>73</v>
      </c>
      <c r="U16" s="20"/>
      <c r="V16" s="20"/>
      <c r="W16" s="80"/>
      <c r="X16" s="100"/>
      <c r="Y16" s="100"/>
      <c r="Z16" s="100"/>
      <c r="AA16" s="100"/>
      <c r="AB16" s="100"/>
      <c r="AC16" s="100"/>
      <c r="AD16" s="100"/>
      <c r="AE16" s="100"/>
      <c r="AF16" s="20"/>
      <c r="AG16" s="6"/>
      <c r="AH16" s="6"/>
      <c r="AI16" s="108" t="s">
        <v>83</v>
      </c>
    </row>
    <row r="17" ht="14.25">
      <c r="A17" s="73">
        <v>45412.5</v>
      </c>
      <c r="B17" s="74" t="s">
        <v>64</v>
      </c>
      <c r="C17" s="74" t="s">
        <v>74</v>
      </c>
      <c r="D17" s="79">
        <v>1</v>
      </c>
      <c r="E17" s="81">
        <v>1</v>
      </c>
      <c r="F17" s="81">
        <v>0</v>
      </c>
      <c r="G17" s="81">
        <v>1</v>
      </c>
      <c r="H17" s="80">
        <v>1</v>
      </c>
      <c r="I17" s="81">
        <v>0</v>
      </c>
      <c r="J17" s="81">
        <v>1</v>
      </c>
      <c r="K17" s="81">
        <v>0</v>
      </c>
      <c r="L17" s="81">
        <v>0</v>
      </c>
      <c r="M17" s="81">
        <v>1</v>
      </c>
      <c r="N17" s="80">
        <v>1</v>
      </c>
      <c r="O17" s="81">
        <v>1</v>
      </c>
      <c r="P17" s="81">
        <v>1</v>
      </c>
      <c r="Q17" s="81">
        <v>1</v>
      </c>
      <c r="R17" s="81">
        <v>1</v>
      </c>
      <c r="S17" s="81">
        <v>1</v>
      </c>
      <c r="T17" s="81">
        <v>0</v>
      </c>
      <c r="U17" s="21">
        <f>SUM(D18:T18)/60</f>
        <v>12.533333333333333</v>
      </c>
      <c r="V17" s="21">
        <f>SUM(D17:T17)</f>
        <v>12</v>
      </c>
      <c r="W17" s="22">
        <f>17-V17</f>
        <v>5</v>
      </c>
      <c r="X17" s="100"/>
      <c r="Y17" s="100"/>
      <c r="Z17" s="100"/>
      <c r="AA17" s="100"/>
      <c r="AB17" s="100"/>
      <c r="AC17" s="100"/>
      <c r="AD17" s="100"/>
      <c r="AE17" s="100"/>
      <c r="AF17" s="21">
        <f>V17/17</f>
        <v>0.70588235294117652</v>
      </c>
      <c r="AG17" s="6"/>
      <c r="AH17" s="6"/>
    </row>
    <row r="18" ht="14.25">
      <c r="A18" s="77"/>
      <c r="B18" s="78"/>
      <c r="C18" s="78"/>
      <c r="D18" s="79">
        <v>31</v>
      </c>
      <c r="E18" s="81">
        <v>48</v>
      </c>
      <c r="F18" s="81">
        <v>49</v>
      </c>
      <c r="G18" s="81">
        <v>51</v>
      </c>
      <c r="H18" s="80">
        <v>51</v>
      </c>
      <c r="I18" s="81">
        <v>77</v>
      </c>
      <c r="J18" s="81">
        <v>20</v>
      </c>
      <c r="K18" s="81">
        <v>70</v>
      </c>
      <c r="L18" s="81">
        <v>37</v>
      </c>
      <c r="M18" s="81">
        <v>39</v>
      </c>
      <c r="N18" s="80">
        <v>34</v>
      </c>
      <c r="O18" s="81">
        <v>43</v>
      </c>
      <c r="P18" s="81">
        <v>45</v>
      </c>
      <c r="Q18" s="81">
        <v>61</v>
      </c>
      <c r="R18" s="81">
        <v>20</v>
      </c>
      <c r="S18" s="81">
        <v>35</v>
      </c>
      <c r="T18" s="81">
        <v>41</v>
      </c>
      <c r="U18" s="20"/>
      <c r="V18" s="20"/>
      <c r="W18" s="80"/>
      <c r="X18" s="14"/>
      <c r="Y18" s="14"/>
      <c r="Z18" s="14"/>
      <c r="AA18" s="14"/>
      <c r="AB18" s="14"/>
      <c r="AC18" s="14"/>
      <c r="AD18" s="14"/>
      <c r="AE18" s="14"/>
      <c r="AF18" s="20"/>
      <c r="AG18" s="6">
        <f>AVERAGE(AF15:AF18)*30</f>
        <v>19.411764705882355</v>
      </c>
      <c r="AH18" s="6"/>
    </row>
    <row r="19" ht="14.25">
      <c r="A19" s="73">
        <v>45426.375</v>
      </c>
      <c r="B19" s="74" t="s">
        <v>67</v>
      </c>
      <c r="C19" s="74" t="s">
        <v>73</v>
      </c>
      <c r="D19" s="79">
        <v>1</v>
      </c>
      <c r="E19" s="81">
        <v>1</v>
      </c>
      <c r="F19" s="81">
        <v>1</v>
      </c>
      <c r="G19" s="81">
        <v>0</v>
      </c>
      <c r="H19" s="80">
        <v>1</v>
      </c>
      <c r="I19" s="79">
        <v>1</v>
      </c>
      <c r="J19" s="81">
        <v>1</v>
      </c>
      <c r="K19" s="81">
        <v>1</v>
      </c>
      <c r="L19" s="81">
        <v>0</v>
      </c>
      <c r="M19" s="81">
        <v>1</v>
      </c>
      <c r="N19" s="80">
        <v>0</v>
      </c>
      <c r="O19" s="79">
        <v>0</v>
      </c>
      <c r="P19" s="81">
        <v>1</v>
      </c>
      <c r="Q19" s="81">
        <v>0</v>
      </c>
      <c r="R19" s="81">
        <v>1</v>
      </c>
      <c r="S19" s="81">
        <v>1</v>
      </c>
      <c r="T19" s="80">
        <v>0</v>
      </c>
      <c r="U19" s="21">
        <f>SUM(D20:T20)/60</f>
        <v>12.1</v>
      </c>
      <c r="V19" s="21">
        <f>SUM(D19:T19)</f>
        <v>11</v>
      </c>
      <c r="W19" s="21">
        <f>17-V19</f>
        <v>6</v>
      </c>
      <c r="X19" s="109">
        <v>0</v>
      </c>
      <c r="Y19" s="109">
        <v>7</v>
      </c>
      <c r="Z19" s="109">
        <v>1</v>
      </c>
      <c r="AA19" s="109">
        <v>0</v>
      </c>
      <c r="AB19" s="109">
        <v>1</v>
      </c>
      <c r="AC19" s="109">
        <v>0</v>
      </c>
      <c r="AD19" s="109">
        <v>0</v>
      </c>
      <c r="AE19" s="109">
        <v>0</v>
      </c>
      <c r="AF19" s="21">
        <f>V19/17</f>
        <v>0.6470588235294118</v>
      </c>
      <c r="AG19" s="6"/>
    </row>
    <row r="20" ht="14.25">
      <c r="A20" s="77"/>
      <c r="B20" s="78"/>
      <c r="C20" s="78"/>
      <c r="D20" s="79">
        <v>17</v>
      </c>
      <c r="E20" s="81">
        <v>51</v>
      </c>
      <c r="F20" s="81">
        <v>24</v>
      </c>
      <c r="G20" s="81">
        <v>64</v>
      </c>
      <c r="H20" s="80">
        <v>18</v>
      </c>
      <c r="I20" s="79">
        <v>37</v>
      </c>
      <c r="J20" s="81">
        <v>30</v>
      </c>
      <c r="K20" s="81">
        <v>61</v>
      </c>
      <c r="L20" s="81">
        <v>67</v>
      </c>
      <c r="M20" s="81">
        <v>25</v>
      </c>
      <c r="N20" s="80">
        <v>49</v>
      </c>
      <c r="O20" s="79">
        <v>78</v>
      </c>
      <c r="P20" s="6">
        <v>75</v>
      </c>
      <c r="Q20" s="6">
        <v>30</v>
      </c>
      <c r="R20" s="6">
        <v>40</v>
      </c>
      <c r="S20" s="6">
        <v>22</v>
      </c>
      <c r="T20" s="80">
        <v>38</v>
      </c>
      <c r="U20" s="20"/>
      <c r="V20" s="20"/>
      <c r="W20" s="20"/>
      <c r="X20" s="110"/>
      <c r="Y20" s="110"/>
      <c r="Z20" s="110"/>
      <c r="AA20" s="110"/>
      <c r="AB20" s="110"/>
      <c r="AC20" s="110"/>
      <c r="AD20" s="110"/>
      <c r="AE20" s="110"/>
      <c r="AF20" s="20"/>
      <c r="AG20" s="6"/>
    </row>
    <row r="21" ht="14.25">
      <c r="A21" s="73">
        <v>45426.375</v>
      </c>
      <c r="B21" s="74" t="s">
        <v>67</v>
      </c>
      <c r="C21" s="74" t="s">
        <v>74</v>
      </c>
      <c r="D21" s="79">
        <v>1</v>
      </c>
      <c r="E21" s="81">
        <v>1</v>
      </c>
      <c r="F21" s="81">
        <v>1</v>
      </c>
      <c r="G21" s="81">
        <v>0</v>
      </c>
      <c r="H21" s="80">
        <v>1</v>
      </c>
      <c r="I21" s="79">
        <v>1</v>
      </c>
      <c r="J21" s="81">
        <v>1</v>
      </c>
      <c r="K21" s="81">
        <v>0</v>
      </c>
      <c r="L21" s="81">
        <v>1</v>
      </c>
      <c r="M21" s="81">
        <v>1</v>
      </c>
      <c r="N21" s="80">
        <v>1</v>
      </c>
      <c r="O21" s="79">
        <v>1</v>
      </c>
      <c r="P21" s="81">
        <v>1</v>
      </c>
      <c r="Q21" s="81">
        <v>1</v>
      </c>
      <c r="R21" s="81">
        <v>1</v>
      </c>
      <c r="S21" s="81">
        <v>1</v>
      </c>
      <c r="T21" s="80">
        <v>0</v>
      </c>
      <c r="U21" s="21">
        <f>SUM(D22:T22)/60</f>
        <v>9.0666666666666664</v>
      </c>
      <c r="V21" s="21">
        <f>SUM(D21:T21)</f>
        <v>14</v>
      </c>
      <c r="W21" s="21">
        <f>17-V21</f>
        <v>3</v>
      </c>
      <c r="X21" s="110"/>
      <c r="Y21" s="110"/>
      <c r="Z21" s="110"/>
      <c r="AA21" s="110"/>
      <c r="AB21" s="110"/>
      <c r="AC21" s="110"/>
      <c r="AD21" s="110"/>
      <c r="AE21" s="110"/>
      <c r="AF21" s="21">
        <f>V21/17</f>
        <v>0.82352941176470584</v>
      </c>
      <c r="AG21" s="6"/>
    </row>
    <row r="22" ht="14.25">
      <c r="A22" s="77"/>
      <c r="B22" s="78"/>
      <c r="C22" s="78"/>
      <c r="D22" s="79">
        <v>33</v>
      </c>
      <c r="E22" s="81">
        <v>67</v>
      </c>
      <c r="F22" s="81">
        <v>14</v>
      </c>
      <c r="G22" s="81">
        <v>41</v>
      </c>
      <c r="H22" s="80">
        <v>67</v>
      </c>
      <c r="I22" s="79">
        <v>32</v>
      </c>
      <c r="J22" s="81">
        <v>29</v>
      </c>
      <c r="K22" s="81">
        <v>30</v>
      </c>
      <c r="L22" s="81">
        <v>27</v>
      </c>
      <c r="M22" s="81">
        <v>19</v>
      </c>
      <c r="N22" s="80">
        <v>11</v>
      </c>
      <c r="O22" s="79">
        <v>31</v>
      </c>
      <c r="P22" s="81">
        <v>24</v>
      </c>
      <c r="Q22" s="81">
        <v>24</v>
      </c>
      <c r="R22" s="81">
        <v>34</v>
      </c>
      <c r="S22" s="81">
        <v>22</v>
      </c>
      <c r="T22" s="80">
        <v>39</v>
      </c>
      <c r="U22" s="20"/>
      <c r="V22" s="20"/>
      <c r="W22" s="20"/>
      <c r="X22" s="111"/>
      <c r="Y22" s="111"/>
      <c r="Z22" s="111"/>
      <c r="AA22" s="111"/>
      <c r="AB22" s="111"/>
      <c r="AC22" s="111"/>
      <c r="AD22" s="111"/>
      <c r="AE22" s="111"/>
      <c r="AF22" s="20"/>
      <c r="AG22" s="6">
        <f>AVERAGE(AF19:AF22)*30</f>
        <v>22.058823529411768</v>
      </c>
    </row>
    <row r="23" ht="14.25">
      <c r="A23" s="73">
        <v>45431.375</v>
      </c>
      <c r="B23" s="74" t="s">
        <v>66</v>
      </c>
      <c r="C23" s="74" t="s">
        <v>73</v>
      </c>
      <c r="D23" s="79">
        <v>1</v>
      </c>
      <c r="E23" s="81">
        <v>1</v>
      </c>
      <c r="F23" s="81">
        <v>0</v>
      </c>
      <c r="G23" s="81">
        <v>1</v>
      </c>
      <c r="H23" s="80">
        <v>1</v>
      </c>
      <c r="I23" s="79">
        <v>1</v>
      </c>
      <c r="J23" s="81">
        <v>1</v>
      </c>
      <c r="K23" s="81">
        <v>1</v>
      </c>
      <c r="L23" s="81">
        <v>0</v>
      </c>
      <c r="M23" s="81">
        <v>1</v>
      </c>
      <c r="N23" s="80">
        <v>1</v>
      </c>
      <c r="O23" s="79">
        <v>1</v>
      </c>
      <c r="P23" s="81">
        <v>1</v>
      </c>
      <c r="Q23" s="81">
        <v>1</v>
      </c>
      <c r="R23" s="81">
        <v>0</v>
      </c>
      <c r="S23" s="81">
        <v>1</v>
      </c>
      <c r="T23" s="80">
        <v>1</v>
      </c>
      <c r="U23" s="21">
        <f>SUM(D24:T24)/60</f>
        <v>9.75</v>
      </c>
      <c r="V23" s="21">
        <f>SUM(D23:T23)</f>
        <v>14</v>
      </c>
      <c r="W23" s="21">
        <f>17-V23</f>
        <v>3</v>
      </c>
      <c r="X23" s="109">
        <v>0</v>
      </c>
      <c r="Y23" s="109">
        <v>5</v>
      </c>
      <c r="Z23" s="109">
        <v>1</v>
      </c>
      <c r="AA23" s="109">
        <v>0</v>
      </c>
      <c r="AB23" s="109">
        <v>2</v>
      </c>
      <c r="AC23" s="109">
        <v>0</v>
      </c>
      <c r="AD23" s="109">
        <v>0</v>
      </c>
      <c r="AE23" s="109">
        <v>0</v>
      </c>
      <c r="AF23" s="21">
        <f>V23/17</f>
        <v>0.82352941176470584</v>
      </c>
      <c r="AG23" s="6"/>
    </row>
    <row r="24" ht="14.25">
      <c r="A24" s="77"/>
      <c r="B24" s="78"/>
      <c r="C24" s="78"/>
      <c r="D24" s="79">
        <v>17</v>
      </c>
      <c r="E24" s="81">
        <v>58</v>
      </c>
      <c r="F24" s="81">
        <v>55</v>
      </c>
      <c r="G24" s="81">
        <v>16</v>
      </c>
      <c r="H24" s="80">
        <v>16</v>
      </c>
      <c r="I24" s="79">
        <v>29</v>
      </c>
      <c r="J24" s="81">
        <v>46</v>
      </c>
      <c r="K24" s="81">
        <v>66</v>
      </c>
      <c r="L24" s="81">
        <v>27</v>
      </c>
      <c r="M24" s="81">
        <v>15</v>
      </c>
      <c r="N24" s="80">
        <v>41</v>
      </c>
      <c r="O24" s="79">
        <v>13</v>
      </c>
      <c r="P24" s="81">
        <v>41</v>
      </c>
      <c r="Q24" s="81">
        <v>26</v>
      </c>
      <c r="R24" s="81">
        <v>76</v>
      </c>
      <c r="S24" s="81">
        <v>20</v>
      </c>
      <c r="T24" s="80">
        <v>23</v>
      </c>
      <c r="U24" s="20"/>
      <c r="V24" s="20"/>
      <c r="W24" s="20"/>
      <c r="X24" s="110"/>
      <c r="Y24" s="110"/>
      <c r="Z24" s="110"/>
      <c r="AA24" s="110"/>
      <c r="AB24" s="110"/>
      <c r="AC24" s="110"/>
      <c r="AD24" s="110"/>
      <c r="AE24" s="110"/>
      <c r="AF24" s="20"/>
      <c r="AG24" s="6"/>
    </row>
    <row r="25" ht="14.25">
      <c r="A25" s="73">
        <v>45431.375</v>
      </c>
      <c r="B25" s="74" t="s">
        <v>66</v>
      </c>
      <c r="C25" s="74" t="s">
        <v>74</v>
      </c>
      <c r="D25" s="79">
        <v>1</v>
      </c>
      <c r="E25" s="81">
        <v>0</v>
      </c>
      <c r="F25" s="81">
        <v>1</v>
      </c>
      <c r="G25" s="81">
        <v>1</v>
      </c>
      <c r="H25" s="80">
        <v>0</v>
      </c>
      <c r="I25" s="79">
        <v>1</v>
      </c>
      <c r="J25" s="81">
        <v>1</v>
      </c>
      <c r="K25" s="81">
        <v>1</v>
      </c>
      <c r="L25" s="81">
        <v>1</v>
      </c>
      <c r="M25" s="81">
        <v>1</v>
      </c>
      <c r="N25" s="80">
        <v>0</v>
      </c>
      <c r="O25" s="79">
        <v>0</v>
      </c>
      <c r="P25" s="81">
        <v>1</v>
      </c>
      <c r="Q25" s="81">
        <v>1</v>
      </c>
      <c r="R25" s="81">
        <v>1</v>
      </c>
      <c r="S25" s="81">
        <v>0</v>
      </c>
      <c r="T25" s="80">
        <v>1</v>
      </c>
      <c r="U25" s="21">
        <f>SUM(D26:T26)/60</f>
        <v>9.75</v>
      </c>
      <c r="V25" s="21">
        <f>SUM(D25:T25)</f>
        <v>12</v>
      </c>
      <c r="W25" s="21">
        <f>17-V25</f>
        <v>5</v>
      </c>
      <c r="X25" s="110"/>
      <c r="Y25" s="110"/>
      <c r="Z25" s="110"/>
      <c r="AA25" s="110"/>
      <c r="AB25" s="110"/>
      <c r="AC25" s="110"/>
      <c r="AD25" s="110"/>
      <c r="AE25" s="110"/>
      <c r="AF25" s="21">
        <f>V25/17</f>
        <v>0.70588235294117652</v>
      </c>
      <c r="AG25" s="6"/>
    </row>
    <row r="26" ht="14.25">
      <c r="A26" s="77"/>
      <c r="B26" s="78"/>
      <c r="C26" s="78"/>
      <c r="D26" s="79">
        <v>17</v>
      </c>
      <c r="E26" s="81">
        <v>41</v>
      </c>
      <c r="F26" s="81">
        <v>22</v>
      </c>
      <c r="G26" s="81">
        <v>30</v>
      </c>
      <c r="H26" s="80">
        <v>64</v>
      </c>
      <c r="I26" s="79">
        <v>17</v>
      </c>
      <c r="J26" s="81">
        <v>36</v>
      </c>
      <c r="K26" s="81">
        <v>40</v>
      </c>
      <c r="L26" s="81">
        <v>10</v>
      </c>
      <c r="M26" s="81">
        <v>67</v>
      </c>
      <c r="N26" s="80">
        <v>33</v>
      </c>
      <c r="O26" s="79">
        <v>18</v>
      </c>
      <c r="P26" s="81">
        <v>27</v>
      </c>
      <c r="Q26" s="81">
        <v>40</v>
      </c>
      <c r="R26" s="81">
        <v>55</v>
      </c>
      <c r="S26" s="81">
        <v>43</v>
      </c>
      <c r="T26" s="80">
        <v>25</v>
      </c>
      <c r="U26" s="20"/>
      <c r="V26" s="20"/>
      <c r="W26" s="20"/>
      <c r="X26" s="111"/>
      <c r="Y26" s="111"/>
      <c r="Z26" s="111"/>
      <c r="AA26" s="111"/>
      <c r="AB26" s="111"/>
      <c r="AC26" s="111"/>
      <c r="AD26" s="111"/>
      <c r="AE26" s="111"/>
      <c r="AF26" s="20"/>
      <c r="AG26" s="6">
        <f>AVERAGE(AF23:AF26)*30</f>
        <v>22.941176470588232</v>
      </c>
    </row>
    <row r="27" ht="14.25">
      <c r="A27" s="73">
        <v>45431.375</v>
      </c>
      <c r="B27" s="74" t="s">
        <v>68</v>
      </c>
      <c r="C27" s="74" t="s">
        <v>73</v>
      </c>
      <c r="D27" s="79">
        <v>1</v>
      </c>
      <c r="E27" s="81">
        <v>0</v>
      </c>
      <c r="F27" s="81">
        <v>1</v>
      </c>
      <c r="G27" s="81">
        <v>1</v>
      </c>
      <c r="H27" s="80">
        <v>0</v>
      </c>
      <c r="I27" s="79">
        <v>0</v>
      </c>
      <c r="J27" s="81">
        <v>0</v>
      </c>
      <c r="K27" s="81">
        <v>1</v>
      </c>
      <c r="L27" s="81">
        <v>0</v>
      </c>
      <c r="M27" s="81">
        <v>1</v>
      </c>
      <c r="N27" s="80">
        <v>0</v>
      </c>
      <c r="O27" s="79">
        <v>1</v>
      </c>
      <c r="P27" s="81">
        <v>1</v>
      </c>
      <c r="Q27" s="81">
        <v>0</v>
      </c>
      <c r="R27" s="81">
        <v>1</v>
      </c>
      <c r="S27" s="81">
        <v>0</v>
      </c>
      <c r="T27" s="80">
        <v>0</v>
      </c>
      <c r="U27" s="21">
        <f>SUM(D28:T28)/60</f>
        <v>13.366666666666667</v>
      </c>
      <c r="V27" s="21">
        <f>SUM(D27:T27)</f>
        <v>8</v>
      </c>
      <c r="W27" s="21">
        <f>17-V27</f>
        <v>9</v>
      </c>
      <c r="X27" s="109">
        <v>1</v>
      </c>
      <c r="Y27" s="109">
        <v>7</v>
      </c>
      <c r="Z27" s="109">
        <v>1</v>
      </c>
      <c r="AA27" s="109">
        <v>0</v>
      </c>
      <c r="AB27" s="109">
        <v>1</v>
      </c>
      <c r="AC27" s="109">
        <v>0</v>
      </c>
      <c r="AD27" s="109">
        <v>0</v>
      </c>
      <c r="AE27" s="109">
        <v>2</v>
      </c>
      <c r="AF27" s="21">
        <f>V27/17</f>
        <v>0.47058823529411764</v>
      </c>
      <c r="AG27" s="6"/>
    </row>
    <row r="28" ht="14.25">
      <c r="A28" s="77"/>
      <c r="B28" s="78"/>
      <c r="C28" s="78"/>
      <c r="D28" s="79">
        <v>17</v>
      </c>
      <c r="E28" s="81">
        <v>56</v>
      </c>
      <c r="F28" s="81">
        <v>78</v>
      </c>
      <c r="G28" s="81">
        <v>65</v>
      </c>
      <c r="H28" s="80">
        <v>19</v>
      </c>
      <c r="I28" s="79">
        <v>55</v>
      </c>
      <c r="J28" s="81">
        <v>51</v>
      </c>
      <c r="K28" s="81">
        <v>73</v>
      </c>
      <c r="L28" s="81">
        <v>32</v>
      </c>
      <c r="M28" s="81">
        <v>19</v>
      </c>
      <c r="N28" s="80">
        <v>34</v>
      </c>
      <c r="O28" s="79">
        <v>38</v>
      </c>
      <c r="P28" s="81">
        <v>45</v>
      </c>
      <c r="Q28" s="81">
        <v>32</v>
      </c>
      <c r="R28" s="81">
        <v>27</v>
      </c>
      <c r="S28" s="81">
        <v>65</v>
      </c>
      <c r="T28" s="80">
        <v>96</v>
      </c>
      <c r="U28" s="20"/>
      <c r="V28" s="20"/>
      <c r="W28" s="20"/>
      <c r="X28" s="110"/>
      <c r="Y28" s="110"/>
      <c r="Z28" s="110"/>
      <c r="AA28" s="110"/>
      <c r="AB28" s="110"/>
      <c r="AC28" s="110"/>
      <c r="AD28" s="110"/>
      <c r="AE28" s="110"/>
      <c r="AF28" s="20"/>
      <c r="AG28" s="6"/>
    </row>
    <row r="29" ht="14.25">
      <c r="A29" s="73">
        <v>45431.375</v>
      </c>
      <c r="B29" s="74" t="s">
        <v>68</v>
      </c>
      <c r="C29" s="74" t="s">
        <v>74</v>
      </c>
      <c r="D29" s="79">
        <v>1</v>
      </c>
      <c r="E29" s="81">
        <v>1</v>
      </c>
      <c r="F29" s="81">
        <v>1</v>
      </c>
      <c r="G29" s="81">
        <v>0</v>
      </c>
      <c r="H29" s="80">
        <v>1</v>
      </c>
      <c r="I29" s="79">
        <v>1</v>
      </c>
      <c r="J29" s="81">
        <v>1</v>
      </c>
      <c r="K29" s="81">
        <v>0</v>
      </c>
      <c r="L29" s="81">
        <v>1</v>
      </c>
      <c r="M29" s="81">
        <v>1</v>
      </c>
      <c r="N29" s="80">
        <v>1</v>
      </c>
      <c r="O29" s="79">
        <v>1</v>
      </c>
      <c r="P29" s="81">
        <v>0</v>
      </c>
      <c r="Q29" s="81">
        <v>1</v>
      </c>
      <c r="R29" s="81">
        <v>1</v>
      </c>
      <c r="S29" s="81">
        <v>1</v>
      </c>
      <c r="T29" s="80">
        <v>1</v>
      </c>
      <c r="U29" s="21">
        <f>SUM(D30:T30)/60</f>
        <v>12.333333333333334</v>
      </c>
      <c r="V29" s="21">
        <f>SUM(D29:T29)</f>
        <v>14</v>
      </c>
      <c r="W29" s="21">
        <f>17-V29</f>
        <v>3</v>
      </c>
      <c r="X29" s="110"/>
      <c r="Y29" s="110"/>
      <c r="Z29" s="110"/>
      <c r="AA29" s="110"/>
      <c r="AB29" s="110"/>
      <c r="AC29" s="110"/>
      <c r="AD29" s="110"/>
      <c r="AE29" s="110"/>
      <c r="AF29" s="21">
        <f>V29/17</f>
        <v>0.82352941176470584</v>
      </c>
      <c r="AG29" s="6"/>
    </row>
    <row r="30" ht="14.25">
      <c r="A30" s="77"/>
      <c r="B30" s="78"/>
      <c r="C30" s="78"/>
      <c r="D30" s="79">
        <v>15</v>
      </c>
      <c r="E30" s="81">
        <v>29</v>
      </c>
      <c r="F30" s="81">
        <v>23</v>
      </c>
      <c r="G30" s="81">
        <v>153</v>
      </c>
      <c r="H30" s="80">
        <v>24</v>
      </c>
      <c r="I30" s="79">
        <v>42</v>
      </c>
      <c r="J30" s="81">
        <v>63</v>
      </c>
      <c r="K30" s="81">
        <v>36</v>
      </c>
      <c r="L30" s="81">
        <v>21</v>
      </c>
      <c r="M30" s="81">
        <v>42</v>
      </c>
      <c r="N30" s="80">
        <v>25</v>
      </c>
      <c r="O30" s="79">
        <v>38</v>
      </c>
      <c r="P30" s="81">
        <v>97</v>
      </c>
      <c r="Q30" s="81">
        <v>28</v>
      </c>
      <c r="R30" s="81">
        <v>36</v>
      </c>
      <c r="S30" s="81">
        <v>27</v>
      </c>
      <c r="T30" s="80">
        <v>41</v>
      </c>
      <c r="U30" s="20"/>
      <c r="V30" s="20"/>
      <c r="W30" s="20"/>
      <c r="X30" s="111"/>
      <c r="Y30" s="111"/>
      <c r="Z30" s="111"/>
      <c r="AA30" s="111"/>
      <c r="AB30" s="111"/>
      <c r="AC30" s="111"/>
      <c r="AD30" s="111"/>
      <c r="AE30" s="111"/>
      <c r="AF30" s="20"/>
      <c r="AG30" s="6">
        <f>AVERAGE(AF27:AF30)*30</f>
        <v>19.411764705882351</v>
      </c>
    </row>
    <row r="31" ht="14.25">
      <c r="A31" s="73">
        <v>45444.708333333336</v>
      </c>
      <c r="B31" s="74" t="s">
        <v>69</v>
      </c>
      <c r="C31" s="74" t="s">
        <v>73</v>
      </c>
      <c r="D31" s="79">
        <v>1</v>
      </c>
      <c r="E31" s="81">
        <v>1</v>
      </c>
      <c r="F31" s="81">
        <v>1</v>
      </c>
      <c r="G31" s="81">
        <v>1</v>
      </c>
      <c r="H31" s="80">
        <v>1</v>
      </c>
      <c r="I31" s="79">
        <v>1</v>
      </c>
      <c r="J31" s="81">
        <v>1</v>
      </c>
      <c r="K31" s="81">
        <v>1</v>
      </c>
      <c r="L31" s="81">
        <v>0</v>
      </c>
      <c r="M31" s="81">
        <v>0</v>
      </c>
      <c r="N31" s="80">
        <v>0</v>
      </c>
      <c r="O31" s="79">
        <v>1</v>
      </c>
      <c r="P31" s="81">
        <v>1</v>
      </c>
      <c r="Q31" s="81">
        <v>1</v>
      </c>
      <c r="R31" s="81">
        <v>1</v>
      </c>
      <c r="S31" s="81">
        <v>1</v>
      </c>
      <c r="T31" s="80">
        <v>1</v>
      </c>
      <c r="U31" s="21">
        <f>SUM(D32:T32)/60</f>
        <v>10.533333333333333</v>
      </c>
      <c r="V31" s="21">
        <f>SUM(D31:T31)</f>
        <v>14</v>
      </c>
      <c r="W31" s="21">
        <f>17-V31</f>
        <v>3</v>
      </c>
      <c r="X31" s="109">
        <v>0</v>
      </c>
      <c r="Y31" s="109">
        <v>4</v>
      </c>
      <c r="Z31" s="109">
        <v>0</v>
      </c>
      <c r="AA31" s="109">
        <v>0</v>
      </c>
      <c r="AB31" s="109">
        <v>1</v>
      </c>
      <c r="AC31" s="109">
        <v>0</v>
      </c>
      <c r="AD31" s="109">
        <v>1</v>
      </c>
      <c r="AE31" s="109">
        <v>0</v>
      </c>
      <c r="AF31" s="21">
        <f>V31/17</f>
        <v>0.82352941176470584</v>
      </c>
      <c r="AG31" s="6"/>
    </row>
    <row r="32" ht="14.25">
      <c r="A32" s="77"/>
      <c r="B32" s="78"/>
      <c r="C32" s="78"/>
      <c r="D32" s="79">
        <v>52</v>
      </c>
      <c r="E32" s="81">
        <v>17</v>
      </c>
      <c r="F32" s="81">
        <v>33</v>
      </c>
      <c r="G32" s="81">
        <v>22</v>
      </c>
      <c r="H32" s="80">
        <v>15</v>
      </c>
      <c r="I32" s="79">
        <v>29</v>
      </c>
      <c r="J32" s="81">
        <v>30</v>
      </c>
      <c r="K32" s="81">
        <v>23</v>
      </c>
      <c r="L32" s="81">
        <v>52</v>
      </c>
      <c r="M32" s="81">
        <v>52</v>
      </c>
      <c r="N32" s="80">
        <v>61</v>
      </c>
      <c r="O32" s="79">
        <v>28</v>
      </c>
      <c r="P32" s="81">
        <v>65</v>
      </c>
      <c r="Q32" s="81">
        <v>16</v>
      </c>
      <c r="R32" s="81">
        <v>69</v>
      </c>
      <c r="S32" s="81">
        <v>23</v>
      </c>
      <c r="T32" s="80">
        <v>45</v>
      </c>
      <c r="U32" s="20"/>
      <c r="V32" s="20"/>
      <c r="W32" s="20"/>
      <c r="X32" s="110"/>
      <c r="Y32" s="110"/>
      <c r="Z32" s="110"/>
      <c r="AA32" s="110"/>
      <c r="AB32" s="110"/>
      <c r="AC32" s="110"/>
      <c r="AD32" s="110"/>
      <c r="AE32" s="110"/>
      <c r="AF32" s="20"/>
      <c r="AG32" s="6"/>
    </row>
    <row r="33" ht="14.25">
      <c r="A33" s="73">
        <v>45444.708333333336</v>
      </c>
      <c r="B33" s="74" t="s">
        <v>69</v>
      </c>
      <c r="C33" s="74" t="s">
        <v>74</v>
      </c>
      <c r="D33" s="79">
        <v>1</v>
      </c>
      <c r="E33" s="81">
        <v>1</v>
      </c>
      <c r="F33" s="81">
        <v>1</v>
      </c>
      <c r="G33" s="81">
        <v>1</v>
      </c>
      <c r="H33" s="80">
        <v>1</v>
      </c>
      <c r="I33" s="79">
        <v>1</v>
      </c>
      <c r="J33" s="81">
        <v>1</v>
      </c>
      <c r="K33" s="81">
        <v>1</v>
      </c>
      <c r="L33" s="81">
        <v>0</v>
      </c>
      <c r="M33" s="81">
        <v>1</v>
      </c>
      <c r="N33" s="80">
        <v>0</v>
      </c>
      <c r="O33" s="79">
        <v>1</v>
      </c>
      <c r="P33" s="81">
        <v>1</v>
      </c>
      <c r="Q33" s="81">
        <v>1</v>
      </c>
      <c r="R33" s="81">
        <v>0</v>
      </c>
      <c r="S33" s="81">
        <v>1</v>
      </c>
      <c r="T33" s="80">
        <v>1</v>
      </c>
      <c r="U33" s="21">
        <f>SUM(D34:T34)/60</f>
        <v>9.3000000000000007</v>
      </c>
      <c r="V33" s="21">
        <f>SUM(D33:T33)</f>
        <v>14</v>
      </c>
      <c r="W33" s="21">
        <f>17-V33</f>
        <v>3</v>
      </c>
      <c r="X33" s="110"/>
      <c r="Y33" s="110"/>
      <c r="Z33" s="110"/>
      <c r="AA33" s="110"/>
      <c r="AB33" s="110"/>
      <c r="AC33" s="110"/>
      <c r="AD33" s="110"/>
      <c r="AE33" s="110"/>
      <c r="AF33" s="21">
        <f>V33/17</f>
        <v>0.82352941176470584</v>
      </c>
      <c r="AG33" s="6"/>
    </row>
    <row r="34" ht="14.25">
      <c r="A34" s="77"/>
      <c r="B34" s="78"/>
      <c r="C34" s="78"/>
      <c r="D34" s="79">
        <v>27</v>
      </c>
      <c r="E34" s="81">
        <v>22</v>
      </c>
      <c r="F34" s="81">
        <v>18</v>
      </c>
      <c r="G34" s="81">
        <v>27</v>
      </c>
      <c r="H34" s="80">
        <v>24</v>
      </c>
      <c r="I34" s="79">
        <v>21</v>
      </c>
      <c r="J34" s="81">
        <v>23</v>
      </c>
      <c r="K34" s="81">
        <v>34</v>
      </c>
      <c r="L34" s="81">
        <v>19</v>
      </c>
      <c r="M34" s="81">
        <v>33</v>
      </c>
      <c r="N34" s="80">
        <v>50</v>
      </c>
      <c r="O34" s="79">
        <v>33</v>
      </c>
      <c r="P34" s="81">
        <v>81</v>
      </c>
      <c r="Q34" s="81">
        <v>26</v>
      </c>
      <c r="R34" s="81">
        <v>74</v>
      </c>
      <c r="S34" s="81">
        <v>15</v>
      </c>
      <c r="T34" s="80">
        <v>31</v>
      </c>
      <c r="U34" s="20"/>
      <c r="V34" s="20"/>
      <c r="W34" s="20"/>
      <c r="X34" s="111"/>
      <c r="Y34" s="111"/>
      <c r="Z34" s="111"/>
      <c r="AA34" s="111"/>
      <c r="AB34" s="111"/>
      <c r="AC34" s="111"/>
      <c r="AD34" s="111"/>
      <c r="AE34" s="111"/>
      <c r="AF34" s="20"/>
      <c r="AG34" s="6">
        <f>AVERAGE(AF31:AF34)*30</f>
        <v>24.705882352941174</v>
      </c>
    </row>
    <row r="35" ht="14.25">
      <c r="A35" s="94">
        <v>45445.875</v>
      </c>
      <c r="B35" s="95" t="s">
        <v>70</v>
      </c>
      <c r="C35" s="74" t="s">
        <v>73</v>
      </c>
      <c r="D35" s="79">
        <v>1</v>
      </c>
      <c r="E35" s="81">
        <v>1</v>
      </c>
      <c r="F35" s="81">
        <v>1</v>
      </c>
      <c r="G35" s="81">
        <v>1</v>
      </c>
      <c r="H35" s="80">
        <v>1</v>
      </c>
      <c r="I35" s="79">
        <v>1</v>
      </c>
      <c r="J35" s="81">
        <v>1</v>
      </c>
      <c r="K35" s="81">
        <v>1</v>
      </c>
      <c r="L35" s="81">
        <v>1</v>
      </c>
      <c r="M35" s="81">
        <v>1</v>
      </c>
      <c r="N35" s="80">
        <v>1</v>
      </c>
      <c r="O35" s="79">
        <v>0</v>
      </c>
      <c r="P35" s="81">
        <v>1</v>
      </c>
      <c r="Q35" s="81">
        <v>1</v>
      </c>
      <c r="R35" s="81">
        <v>0</v>
      </c>
      <c r="S35" s="81">
        <v>1</v>
      </c>
      <c r="T35" s="80">
        <v>1</v>
      </c>
      <c r="U35" s="21">
        <f>SUM(D36:T36)/60</f>
        <v>9</v>
      </c>
      <c r="V35" s="21">
        <f>SUM(D35:T35)</f>
        <v>15</v>
      </c>
      <c r="W35" s="21">
        <f>17-V35</f>
        <v>2</v>
      </c>
      <c r="X35" s="109">
        <v>0</v>
      </c>
      <c r="Y35" s="109">
        <v>3</v>
      </c>
      <c r="Z35" s="109">
        <v>1</v>
      </c>
      <c r="AA35" s="109">
        <v>0</v>
      </c>
      <c r="AB35" s="109">
        <v>0</v>
      </c>
      <c r="AC35" s="109">
        <v>0</v>
      </c>
      <c r="AD35" s="109">
        <v>0</v>
      </c>
      <c r="AE35" s="109">
        <v>1</v>
      </c>
      <c r="AF35" s="21">
        <f>V35/17</f>
        <v>0.88235294117647056</v>
      </c>
      <c r="AG35" s="6"/>
    </row>
    <row r="36" ht="14.25">
      <c r="A36" s="96"/>
      <c r="B36" s="78"/>
      <c r="C36" s="78"/>
      <c r="D36" s="79">
        <v>22</v>
      </c>
      <c r="E36" s="81">
        <v>16</v>
      </c>
      <c r="F36" s="81">
        <v>30</v>
      </c>
      <c r="G36" s="81">
        <v>41</v>
      </c>
      <c r="H36" s="80">
        <v>23</v>
      </c>
      <c r="I36" s="79">
        <v>24</v>
      </c>
      <c r="J36" s="81">
        <v>44</v>
      </c>
      <c r="K36" s="81">
        <v>16</v>
      </c>
      <c r="L36" s="81">
        <v>23</v>
      </c>
      <c r="M36" s="81">
        <v>30</v>
      </c>
      <c r="N36" s="80">
        <v>19</v>
      </c>
      <c r="O36" s="79">
        <v>33</v>
      </c>
      <c r="P36" s="81">
        <v>27</v>
      </c>
      <c r="Q36" s="81">
        <v>57</v>
      </c>
      <c r="R36" s="81">
        <v>53</v>
      </c>
      <c r="S36" s="81">
        <v>56</v>
      </c>
      <c r="T36" s="80">
        <v>26</v>
      </c>
      <c r="U36" s="20"/>
      <c r="V36" s="20"/>
      <c r="W36" s="20"/>
      <c r="X36" s="110"/>
      <c r="Y36" s="110"/>
      <c r="Z36" s="110"/>
      <c r="AA36" s="110"/>
      <c r="AB36" s="110"/>
      <c r="AC36" s="110"/>
      <c r="AD36" s="110"/>
      <c r="AE36" s="110"/>
      <c r="AF36" s="20"/>
      <c r="AG36" s="6"/>
    </row>
    <row r="37" ht="14.25">
      <c r="A37" s="97">
        <v>45445.958333333336</v>
      </c>
      <c r="B37" s="98" t="s">
        <v>70</v>
      </c>
      <c r="C37" s="74" t="s">
        <v>74</v>
      </c>
      <c r="D37" s="79">
        <v>1</v>
      </c>
      <c r="E37" s="81">
        <v>0</v>
      </c>
      <c r="F37" s="81">
        <v>1</v>
      </c>
      <c r="G37" s="81">
        <v>0</v>
      </c>
      <c r="H37" s="80">
        <v>1</v>
      </c>
      <c r="I37" s="79">
        <v>1</v>
      </c>
      <c r="J37" s="81">
        <v>1</v>
      </c>
      <c r="K37" s="81">
        <v>1</v>
      </c>
      <c r="L37" s="81">
        <v>1</v>
      </c>
      <c r="M37" s="81">
        <v>1</v>
      </c>
      <c r="N37" s="80">
        <v>1</v>
      </c>
      <c r="O37" s="79">
        <v>1</v>
      </c>
      <c r="P37" s="81">
        <v>0</v>
      </c>
      <c r="Q37" s="81">
        <v>1</v>
      </c>
      <c r="R37" s="81">
        <v>1</v>
      </c>
      <c r="S37" s="81">
        <v>1</v>
      </c>
      <c r="T37" s="80">
        <v>1</v>
      </c>
      <c r="U37" s="21">
        <f>SUM(D38:T38)/60</f>
        <v>10.816666666666666</v>
      </c>
      <c r="V37" s="21">
        <f>SUM(D37:T37)</f>
        <v>14</v>
      </c>
      <c r="W37" s="21">
        <f>17-V37</f>
        <v>3</v>
      </c>
      <c r="X37" s="110"/>
      <c r="Y37" s="110"/>
      <c r="Z37" s="110"/>
      <c r="AA37" s="110"/>
      <c r="AB37" s="110"/>
      <c r="AC37" s="110"/>
      <c r="AD37" s="110"/>
      <c r="AE37" s="110"/>
      <c r="AF37" s="21">
        <f>V37/17</f>
        <v>0.82352941176470584</v>
      </c>
      <c r="AG37" s="6"/>
    </row>
    <row r="38" ht="14.25">
      <c r="A38" s="96"/>
      <c r="B38" s="78"/>
      <c r="C38" s="78"/>
      <c r="D38" s="79">
        <v>19</v>
      </c>
      <c r="E38" s="81">
        <v>74</v>
      </c>
      <c r="F38" s="81">
        <v>25</v>
      </c>
      <c r="G38" s="81">
        <v>31</v>
      </c>
      <c r="H38" s="80">
        <v>33</v>
      </c>
      <c r="I38" s="79">
        <v>21</v>
      </c>
      <c r="J38" s="81">
        <v>84</v>
      </c>
      <c r="K38" s="81">
        <v>57</v>
      </c>
      <c r="L38" s="81">
        <v>40</v>
      </c>
      <c r="M38" s="81">
        <v>25</v>
      </c>
      <c r="N38" s="80">
        <v>24</v>
      </c>
      <c r="O38" s="79">
        <v>37</v>
      </c>
      <c r="P38" s="81">
        <v>27</v>
      </c>
      <c r="Q38" s="81">
        <v>44</v>
      </c>
      <c r="R38" s="81">
        <v>51</v>
      </c>
      <c r="S38" s="81">
        <v>35</v>
      </c>
      <c r="T38" s="80">
        <v>22</v>
      </c>
      <c r="U38" s="20"/>
      <c r="V38" s="20"/>
      <c r="W38" s="20"/>
      <c r="X38" s="111"/>
      <c r="Y38" s="111"/>
      <c r="Z38" s="111"/>
      <c r="AA38" s="111"/>
      <c r="AB38" s="111"/>
      <c r="AC38" s="111"/>
      <c r="AD38" s="111"/>
      <c r="AE38" s="111"/>
      <c r="AF38" s="20"/>
      <c r="AG38" s="6">
        <f>AVERAGE(AF35:AF38)*30</f>
        <v>25.588235294117645</v>
      </c>
    </row>
  </sheetData>
  <mergeCells count="199">
    <mergeCell ref="A1:AF1"/>
    <mergeCell ref="A3:A4"/>
    <mergeCell ref="B3:B4"/>
    <mergeCell ref="C3:C4"/>
    <mergeCell ref="U3:U4"/>
    <mergeCell ref="V3:V4"/>
    <mergeCell ref="W3:W4"/>
    <mergeCell ref="X3:X6"/>
    <mergeCell ref="Y3:Y6"/>
    <mergeCell ref="Z3:Z6"/>
    <mergeCell ref="AA3:AA6"/>
    <mergeCell ref="AB3:AB6"/>
    <mergeCell ref="AC3:AC6"/>
    <mergeCell ref="AD3:AD6"/>
    <mergeCell ref="AE3:AE6"/>
    <mergeCell ref="AF3:AF4"/>
    <mergeCell ref="A5:A6"/>
    <mergeCell ref="B5:B6"/>
    <mergeCell ref="C5:C6"/>
    <mergeCell ref="U5:U6"/>
    <mergeCell ref="V5:V6"/>
    <mergeCell ref="W5:W6"/>
    <mergeCell ref="AF5:AF6"/>
    <mergeCell ref="A7:A8"/>
    <mergeCell ref="B7:B8"/>
    <mergeCell ref="C7:C8"/>
    <mergeCell ref="U7:U8"/>
    <mergeCell ref="V7:V8"/>
    <mergeCell ref="W7:W8"/>
    <mergeCell ref="X7:X10"/>
    <mergeCell ref="Y7:Y10"/>
    <mergeCell ref="Z7:Z10"/>
    <mergeCell ref="AA7:AA10"/>
    <mergeCell ref="AB7:AB10"/>
    <mergeCell ref="AC7:AC10"/>
    <mergeCell ref="AD7:AD10"/>
    <mergeCell ref="AE7:AE10"/>
    <mergeCell ref="AF7:AF8"/>
    <mergeCell ref="A9:A10"/>
    <mergeCell ref="B9:B10"/>
    <mergeCell ref="C9:C10"/>
    <mergeCell ref="U9:U10"/>
    <mergeCell ref="V9:V10"/>
    <mergeCell ref="W9:W10"/>
    <mergeCell ref="AF9:AF10"/>
    <mergeCell ref="A11:A12"/>
    <mergeCell ref="B11:B12"/>
    <mergeCell ref="C11:C12"/>
    <mergeCell ref="U11:U12"/>
    <mergeCell ref="V11:V12"/>
    <mergeCell ref="W11:W12"/>
    <mergeCell ref="X11:X14"/>
    <mergeCell ref="Y11:Y14"/>
    <mergeCell ref="Z11:Z14"/>
    <mergeCell ref="AA11:AA14"/>
    <mergeCell ref="AB11:AB14"/>
    <mergeCell ref="AC11:AC14"/>
    <mergeCell ref="AD11:AD14"/>
    <mergeCell ref="AE11:AE14"/>
    <mergeCell ref="AF11:AF12"/>
    <mergeCell ref="A13:A14"/>
    <mergeCell ref="B13:B14"/>
    <mergeCell ref="C13:C14"/>
    <mergeCell ref="U13:U14"/>
    <mergeCell ref="V13:V14"/>
    <mergeCell ref="W13:W14"/>
    <mergeCell ref="AF13:AF14"/>
    <mergeCell ref="A15:A16"/>
    <mergeCell ref="B15:B16"/>
    <mergeCell ref="C15:C16"/>
    <mergeCell ref="U15:U16"/>
    <mergeCell ref="V15:V16"/>
    <mergeCell ref="W15:W16"/>
    <mergeCell ref="X15:X18"/>
    <mergeCell ref="Y15:Y18"/>
    <mergeCell ref="Z15:Z18"/>
    <mergeCell ref="AA15:AA18"/>
    <mergeCell ref="AB15:AB18"/>
    <mergeCell ref="AC15:AC18"/>
    <mergeCell ref="AD15:AD18"/>
    <mergeCell ref="AE15:AE18"/>
    <mergeCell ref="AF15:AF16"/>
    <mergeCell ref="A17:A18"/>
    <mergeCell ref="B17:B18"/>
    <mergeCell ref="C17:C18"/>
    <mergeCell ref="U17:U18"/>
    <mergeCell ref="V17:V18"/>
    <mergeCell ref="W17:W18"/>
    <mergeCell ref="AF17:AF18"/>
    <mergeCell ref="A19:A20"/>
    <mergeCell ref="B19:B20"/>
    <mergeCell ref="C19:C20"/>
    <mergeCell ref="U19:U20"/>
    <mergeCell ref="V19:V20"/>
    <mergeCell ref="W19:W20"/>
    <mergeCell ref="X19:X22"/>
    <mergeCell ref="Y19:Y22"/>
    <mergeCell ref="Z19:Z22"/>
    <mergeCell ref="AA19:AA22"/>
    <mergeCell ref="AB19:AB22"/>
    <mergeCell ref="AC19:AC22"/>
    <mergeCell ref="AD19:AD22"/>
    <mergeCell ref="AE19:AE22"/>
    <mergeCell ref="AF19:AF20"/>
    <mergeCell ref="A21:A22"/>
    <mergeCell ref="B21:B22"/>
    <mergeCell ref="C21:C22"/>
    <mergeCell ref="U21:U22"/>
    <mergeCell ref="V21:V22"/>
    <mergeCell ref="W21:W22"/>
    <mergeCell ref="AF21:AF22"/>
    <mergeCell ref="A23:A24"/>
    <mergeCell ref="B23:B24"/>
    <mergeCell ref="C23:C24"/>
    <mergeCell ref="U23:U24"/>
    <mergeCell ref="V23:V24"/>
    <mergeCell ref="W23:W24"/>
    <mergeCell ref="X23:X26"/>
    <mergeCell ref="Y23:Y26"/>
    <mergeCell ref="Z23:Z26"/>
    <mergeCell ref="AA23:AA26"/>
    <mergeCell ref="AB23:AB26"/>
    <mergeCell ref="AC23:AC26"/>
    <mergeCell ref="AD23:AD26"/>
    <mergeCell ref="AE23:AE26"/>
    <mergeCell ref="AF23:AF24"/>
    <mergeCell ref="A25:A26"/>
    <mergeCell ref="B25:B26"/>
    <mergeCell ref="C25:C26"/>
    <mergeCell ref="U25:U26"/>
    <mergeCell ref="V25:V26"/>
    <mergeCell ref="W25:W26"/>
    <mergeCell ref="AF25:AF26"/>
    <mergeCell ref="A27:A28"/>
    <mergeCell ref="B27:B28"/>
    <mergeCell ref="C27:C28"/>
    <mergeCell ref="U27:U28"/>
    <mergeCell ref="V27:V28"/>
    <mergeCell ref="W27:W28"/>
    <mergeCell ref="X27:X30"/>
    <mergeCell ref="Y27:Y30"/>
    <mergeCell ref="Z27:Z30"/>
    <mergeCell ref="AA27:AA30"/>
    <mergeCell ref="AB27:AB30"/>
    <mergeCell ref="AC27:AC30"/>
    <mergeCell ref="AD27:AD30"/>
    <mergeCell ref="AE27:AE30"/>
    <mergeCell ref="AF27:AF28"/>
    <mergeCell ref="A29:A30"/>
    <mergeCell ref="B29:B30"/>
    <mergeCell ref="C29:C30"/>
    <mergeCell ref="U29:U30"/>
    <mergeCell ref="V29:V30"/>
    <mergeCell ref="W29:W30"/>
    <mergeCell ref="AF29:AF30"/>
    <mergeCell ref="A31:A32"/>
    <mergeCell ref="B31:B32"/>
    <mergeCell ref="C31:C32"/>
    <mergeCell ref="U31:U32"/>
    <mergeCell ref="V31:V32"/>
    <mergeCell ref="W31:W32"/>
    <mergeCell ref="X31:X34"/>
    <mergeCell ref="Y31:Y34"/>
    <mergeCell ref="Z31:Z34"/>
    <mergeCell ref="AA31:AA34"/>
    <mergeCell ref="AB31:AB34"/>
    <mergeCell ref="AC31:AC34"/>
    <mergeCell ref="AD31:AD34"/>
    <mergeCell ref="AE31:AE34"/>
    <mergeCell ref="AF31:AF32"/>
    <mergeCell ref="A33:A34"/>
    <mergeCell ref="B33:B34"/>
    <mergeCell ref="C33:C34"/>
    <mergeCell ref="U33:U34"/>
    <mergeCell ref="V33:V34"/>
    <mergeCell ref="W33:W34"/>
    <mergeCell ref="AF33:AF34"/>
    <mergeCell ref="A35:A36"/>
    <mergeCell ref="B35:B36"/>
    <mergeCell ref="C35:C36"/>
    <mergeCell ref="U35:U36"/>
    <mergeCell ref="V35:V36"/>
    <mergeCell ref="W35:W36"/>
    <mergeCell ref="X35:X38"/>
    <mergeCell ref="Y35:Y38"/>
    <mergeCell ref="Z35:Z38"/>
    <mergeCell ref="AA35:AA38"/>
    <mergeCell ref="AB35:AB38"/>
    <mergeCell ref="AC35:AC38"/>
    <mergeCell ref="AD35:AD38"/>
    <mergeCell ref="AE35:AE38"/>
    <mergeCell ref="AF35:AF36"/>
    <mergeCell ref="A37:A38"/>
    <mergeCell ref="B37:B38"/>
    <mergeCell ref="C37:C38"/>
    <mergeCell ref="U37:U38"/>
    <mergeCell ref="V37:V38"/>
    <mergeCell ref="W37:W38"/>
    <mergeCell ref="AF37:AF38"/>
  </mergeCells>
  <conditionalFormatting sqref="X7:AE22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23:AE2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27:AE30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:AE6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1:AE34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conditionalFormatting sqref="X35:AE38">
    <cfRule type="colorScale" priority="1">
      <colorScale>
        <cfvo type="min" val="&quot;&quot;"/>
        <cfvo type="num" val="0"/>
        <cfvo type="max" val="&quot;&quot;"/>
        <color rgb="FF92D050"/>
        <color rgb="FFFFC000"/>
        <color rgb="FFC00000"/>
      </colorScale>
    </cfRule>
  </conditionalFormatting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004400E0-00AD-45D9-8E43-00150040003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L7:T7 L11:T11 L13:T13 L15:T15</xm:sqref>
        </x14:conditionalFormatting>
        <x14:conditionalFormatting xmlns:xm="http://schemas.microsoft.com/office/excel/2006/main">
          <x14:cfRule type="cellIs" priority="4" operator="equal" id="{00D600A7-00D4-40FE-825F-00CB00D1002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D7:K7 D11:K11 D13:K13 D15:K15</xm:sqref>
        </x14:conditionalFormatting>
        <x14:conditionalFormatting xmlns:xm="http://schemas.microsoft.com/office/excel/2006/main">
          <x14:cfRule type="cellIs" priority="4" operator="equal" id="{007D006C-00D0-4DCF-BCFB-00E9008D005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L9:T9</xm:sqref>
        </x14:conditionalFormatting>
        <x14:conditionalFormatting xmlns:xm="http://schemas.microsoft.com/office/excel/2006/main">
          <x14:cfRule type="cellIs" priority="4" operator="equal" id="{00F3006B-0044-44B6-BB2A-000600E6000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D9:K9</xm:sqref>
        </x14:conditionalFormatting>
        <x14:conditionalFormatting xmlns:xm="http://schemas.microsoft.com/office/excel/2006/main">
          <x14:cfRule type="cellIs" priority="4" operator="equal" id="{005100A1-0037-442E-8548-00560081008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L15:T15</xm:sqref>
        </x14:conditionalFormatting>
        <x14:conditionalFormatting xmlns:xm="http://schemas.microsoft.com/office/excel/2006/main">
          <x14:cfRule type="cellIs" priority="4" operator="equal" id="{009900DD-00C0-4041-833C-0019006D000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D15:K15</xm:sqref>
        </x14:conditionalFormatting>
        <x14:conditionalFormatting xmlns:xm="http://schemas.microsoft.com/office/excel/2006/main">
          <x14:cfRule type="cellIs" priority="4" operator="equal" id="{009D009A-004E-4396-B0DE-00E100C6004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L17:T17</xm:sqref>
        </x14:conditionalFormatting>
        <x14:conditionalFormatting xmlns:xm="http://schemas.microsoft.com/office/excel/2006/main">
          <x14:cfRule type="cellIs" priority="4" operator="equal" id="{006900DD-00E1-4BE4-A2AC-007600A0003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D17:K17</xm:sqref>
        </x14:conditionalFormatting>
        <x14:conditionalFormatting xmlns:xm="http://schemas.microsoft.com/office/excel/2006/main">
          <x14:cfRule type="cellIs" priority="4" operator="equal" id="{007200E2-0068-4D6A-90D5-00C600330062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L11:T11</xm:sqref>
        </x14:conditionalFormatting>
        <x14:conditionalFormatting xmlns:xm="http://schemas.microsoft.com/office/excel/2006/main">
          <x14:cfRule type="cellIs" priority="4" operator="equal" id="{000800B0-0056-4ABB-8B0C-007900FB00D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D11:K11</xm:sqref>
        </x14:conditionalFormatting>
        <x14:conditionalFormatting xmlns:xm="http://schemas.microsoft.com/office/excel/2006/main">
          <x14:cfRule type="cellIs" priority="4" operator="equal" id="{00130050-00BF-4DDF-A333-00250091001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L13:T13</xm:sqref>
        </x14:conditionalFormatting>
        <x14:conditionalFormatting xmlns:xm="http://schemas.microsoft.com/office/excel/2006/main">
          <x14:cfRule type="cellIs" priority="4" operator="equal" id="{000A00AD-00DA-4AA7-A0EB-00FD00C6005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D13:K13</xm:sqref>
        </x14:conditionalFormatting>
        <x14:conditionalFormatting xmlns:xm="http://schemas.microsoft.com/office/excel/2006/main">
          <x14:cfRule type="cellIs" priority="4" operator="equal" id="{00B000EB-007C-47DB-BF74-009A0073000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4" operator="equal" id="{00D6003B-0077-4EBA-B52A-00C70064007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4" operator="equal" id="{007F00FB-00D9-4220-8DCF-00890060000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4" operator="equal" id="{00E10051-0070-4DD3-BB3A-00C300F9009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4" operator="equal" id="{00DF0070-0045-4A68-999C-005A00EB00E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L21:T21</xm:sqref>
        </x14:conditionalFormatting>
        <x14:conditionalFormatting xmlns:xm="http://schemas.microsoft.com/office/excel/2006/main">
          <x14:cfRule type="cellIs" priority="4" operator="equal" id="{00B60039-004D-46AE-923D-0012003700A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D21:K21</xm:sqref>
        </x14:conditionalFormatting>
        <x14:conditionalFormatting xmlns:xm="http://schemas.microsoft.com/office/excel/2006/main">
          <x14:cfRule type="cellIs" priority="4" operator="equal" id="{003C004D-009A-419C-A76B-009E00C300AD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4" operator="equal" id="{00650048-00D4-4081-9FFA-00830010009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4" operator="equal" id="{00900007-0094-48E7-BB00-002400A200B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4" operator="equal" id="{00130030-002C-4E66-A810-00F3001900C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4" operator="equal" id="{00FB00C8-002E-4C68-8818-00E100CE00E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L25:T25</xm:sqref>
        </x14:conditionalFormatting>
        <x14:conditionalFormatting xmlns:xm="http://schemas.microsoft.com/office/excel/2006/main">
          <x14:cfRule type="cellIs" priority="4" operator="equal" id="{00DE0024-00AA-4D1F-9530-0062004B003E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D25:K25</xm:sqref>
        </x14:conditionalFormatting>
        <x14:conditionalFormatting xmlns:xm="http://schemas.microsoft.com/office/excel/2006/main">
          <x14:cfRule type="cellIs" priority="4" operator="equal" id="{00A900C3-000D-4CDD-92AB-00060049004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4" operator="equal" id="{00D2009F-0052-41E2-B685-002200B6002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4" operator="equal" id="{00ED0085-0026-44AE-AF41-005E0080002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4" operator="equal" id="{00DD006E-00D1-4F91-A980-00AC00E7007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4" operator="equal" id="{00A700A0-00D3-4481-B322-00100074001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L29:T29</xm:sqref>
        </x14:conditionalFormatting>
        <x14:conditionalFormatting xmlns:xm="http://schemas.microsoft.com/office/excel/2006/main">
          <x14:cfRule type="cellIs" priority="4" operator="equal" id="{0036003D-00D3-4C15-8143-003300C3008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D29:K29</xm:sqref>
        </x14:conditionalFormatting>
        <x14:conditionalFormatting xmlns:xm="http://schemas.microsoft.com/office/excel/2006/main">
          <x14:cfRule type="cellIs" priority="4" operator="equal" id="{003200EF-0045-4AC1-AD69-00C0009B0053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L3:T3</xm:sqref>
        </x14:conditionalFormatting>
        <x14:conditionalFormatting xmlns:xm="http://schemas.microsoft.com/office/excel/2006/main">
          <x14:cfRule type="cellIs" priority="4" operator="equal" id="{0086009A-0031-476C-A2E5-00C2009B002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D3:K3</xm:sqref>
        </x14:conditionalFormatting>
        <x14:conditionalFormatting xmlns:xm="http://schemas.microsoft.com/office/excel/2006/main">
          <x14:cfRule type="cellIs" priority="4" operator="equal" id="{000600CE-001E-4C7D-A705-007E00AA00A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L5:T5</xm:sqref>
        </x14:conditionalFormatting>
        <x14:conditionalFormatting xmlns:xm="http://schemas.microsoft.com/office/excel/2006/main">
          <x14:cfRule type="cellIs" priority="4" operator="equal" id="{0028002D-00AF-4ED5-9C98-0071000200E1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D5:K5</xm:sqref>
        </x14:conditionalFormatting>
        <x14:conditionalFormatting xmlns:xm="http://schemas.microsoft.com/office/excel/2006/main">
          <x14:cfRule type="cellIs" priority="4" operator="equal" id="{005E003E-0019-4D32-BEA9-002A00ED004A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4" operator="equal" id="{00D700A8-00B5-4732-8F7D-001B000100B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4" operator="equal" id="{002600E2-00CD-4244-913E-00FE0026005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4" operator="equal" id="{004D00CC-004A-4003-8325-001D005400CF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4" operator="equal" id="{00C500C9-0098-4B10-BD6B-005900F70038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L33:T33</xm:sqref>
        </x14:conditionalFormatting>
        <x14:conditionalFormatting xmlns:xm="http://schemas.microsoft.com/office/excel/2006/main">
          <x14:cfRule type="cellIs" priority="4" operator="equal" id="{00F900A2-008F-489A-A1C0-00E700E40099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D33:K33</xm:sqref>
        </x14:conditionalFormatting>
        <x14:conditionalFormatting xmlns:xm="http://schemas.microsoft.com/office/excel/2006/main">
          <x14:cfRule type="cellIs" priority="4" operator="equal" id="{003D001F-00B8-426E-8604-00D600A100B5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4" operator="equal" id="{00BF005D-00AD-4087-8FEA-00E1003C000C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4" operator="equal" id="{00E7007A-00F2-4C4E-9416-002900B600A4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4" operator="equal" id="{00A5006A-0055-4CF0-B109-00B2006100D7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4" operator="equal" id="{000500A1-00BE-4CF9-9D6D-009F004000F6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L37:T37</xm:sqref>
        </x14:conditionalFormatting>
        <x14:conditionalFormatting xmlns:xm="http://schemas.microsoft.com/office/excel/2006/main">
          <x14:cfRule type="cellIs" priority="4" operator="equal" id="{00D40041-0072-4D2F-8B36-0015008200FB}">
            <xm:f>0</xm:f>
            <x14:dxf>
              <fill>
                <patternFill patternType="solid">
                  <fgColor indexed="2"/>
                  <bgColor indexed="2"/>
                </patternFill>
              </fill>
            </x14:dxf>
          </x14:cfRule>
          <xm:sqref>D37:K37</xm:sqref>
        </x14:conditionalFormatting>
        <x14:conditionalFormatting xmlns:xm="http://schemas.microsoft.com/office/excel/2006/main">
          <x14:cfRule type="cellIs" priority="3" operator="equal" id="{0034005E-0003-465D-82C4-0089006A002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L7:T7 L11:T11 L13:T13 L15:T15</xm:sqref>
        </x14:conditionalFormatting>
        <x14:conditionalFormatting xmlns:xm="http://schemas.microsoft.com/office/excel/2006/main">
          <x14:cfRule type="cellIs" priority="3" operator="equal" id="{005C00FB-000F-4F66-828D-00A50011006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D7:K7 D11:K11 D13:K13 D15:K15</xm:sqref>
        </x14:conditionalFormatting>
        <x14:conditionalFormatting xmlns:xm="http://schemas.microsoft.com/office/excel/2006/main">
          <x14:cfRule type="cellIs" priority="3" operator="equal" id="{0053004E-0061-4A58-8072-00C0009A005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L9:T9</xm:sqref>
        </x14:conditionalFormatting>
        <x14:conditionalFormatting xmlns:xm="http://schemas.microsoft.com/office/excel/2006/main">
          <x14:cfRule type="cellIs" priority="3" operator="equal" id="{00FE00E6-0016-40D5-B783-00D5006300E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D9:K9</xm:sqref>
        </x14:conditionalFormatting>
        <x14:conditionalFormatting xmlns:xm="http://schemas.microsoft.com/office/excel/2006/main">
          <x14:cfRule type="cellIs" priority="3" operator="equal" id="{00D80012-00D3-4E73-BE04-0075006F008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L15:T15</xm:sqref>
        </x14:conditionalFormatting>
        <x14:conditionalFormatting xmlns:xm="http://schemas.microsoft.com/office/excel/2006/main">
          <x14:cfRule type="cellIs" priority="3" operator="equal" id="{001600A6-0028-49C6-B175-002D00B700E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D15:K15</xm:sqref>
        </x14:conditionalFormatting>
        <x14:conditionalFormatting xmlns:xm="http://schemas.microsoft.com/office/excel/2006/main">
          <x14:cfRule type="cellIs" priority="3" operator="equal" id="{00AA006E-00AE-45C7-A3EA-005F006600C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L17:T17</xm:sqref>
        </x14:conditionalFormatting>
        <x14:conditionalFormatting xmlns:xm="http://schemas.microsoft.com/office/excel/2006/main">
          <x14:cfRule type="cellIs" priority="3" operator="equal" id="{00DB00E5-00A3-4B5A-A73E-00BD00440011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D17:K17</xm:sqref>
        </x14:conditionalFormatting>
        <x14:conditionalFormatting xmlns:xm="http://schemas.microsoft.com/office/excel/2006/main">
          <x14:cfRule type="cellIs" priority="3" operator="equal" id="{0012005E-00CB-412D-8ABE-00B9005A001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L11:T11</xm:sqref>
        </x14:conditionalFormatting>
        <x14:conditionalFormatting xmlns:xm="http://schemas.microsoft.com/office/excel/2006/main">
          <x14:cfRule type="cellIs" priority="3" operator="equal" id="{0076005F-0003-4DB4-A6EF-005C008B008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D11:K11</xm:sqref>
        </x14:conditionalFormatting>
        <x14:conditionalFormatting xmlns:xm="http://schemas.microsoft.com/office/excel/2006/main">
          <x14:cfRule type="cellIs" priority="3" operator="equal" id="{007E00DB-0000-4B6D-B81E-009100BF006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L13:T13</xm:sqref>
        </x14:conditionalFormatting>
        <x14:conditionalFormatting xmlns:xm="http://schemas.microsoft.com/office/excel/2006/main">
          <x14:cfRule type="cellIs" priority="3" operator="equal" id="{004F007A-004A-433C-9A29-00650098004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D13:K13</xm:sqref>
        </x14:conditionalFormatting>
        <x14:conditionalFormatting xmlns:xm="http://schemas.microsoft.com/office/excel/2006/main">
          <x14:cfRule type="cellIs" priority="3" operator="equal" id="{008100E4-0033-4FFF-834E-00D5003300A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3" operator="equal" id="{00AD00E9-002A-4E43-B1E4-00CA004000B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3" operator="equal" id="{00BE00D4-00B9-4A7A-BF5D-00DE007A00E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L19:T19</xm:sqref>
        </x14:conditionalFormatting>
        <x14:conditionalFormatting xmlns:xm="http://schemas.microsoft.com/office/excel/2006/main">
          <x14:cfRule type="cellIs" priority="3" operator="equal" id="{002900DD-00D7-4384-8BBD-005D003A0052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D19:K19</xm:sqref>
        </x14:conditionalFormatting>
        <x14:conditionalFormatting xmlns:xm="http://schemas.microsoft.com/office/excel/2006/main">
          <x14:cfRule type="cellIs" priority="3" operator="equal" id="{00A3008B-00DF-4EE5-93E2-00FB00B2000A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L21:T21</xm:sqref>
        </x14:conditionalFormatting>
        <x14:conditionalFormatting xmlns:xm="http://schemas.microsoft.com/office/excel/2006/main">
          <x14:cfRule type="cellIs" priority="3" operator="equal" id="{00680010-00FF-4B7F-B8C1-00160055001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D21:K21</xm:sqref>
        </x14:conditionalFormatting>
        <x14:conditionalFormatting xmlns:xm="http://schemas.microsoft.com/office/excel/2006/main">
          <x14:cfRule type="cellIs" priority="3" operator="equal" id="{00F900B2-0093-40A7-A2A2-00BE00EE007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3" operator="equal" id="{00F1007A-0064-4FE6-AE53-0087000F00C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3" operator="equal" id="{0074009F-0085-4E54-983F-00FA0075001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L23:T23</xm:sqref>
        </x14:conditionalFormatting>
        <x14:conditionalFormatting xmlns:xm="http://schemas.microsoft.com/office/excel/2006/main">
          <x14:cfRule type="cellIs" priority="3" operator="equal" id="{002D00C3-00E7-4DB4-919B-00D700B500D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D23:K23</xm:sqref>
        </x14:conditionalFormatting>
        <x14:conditionalFormatting xmlns:xm="http://schemas.microsoft.com/office/excel/2006/main">
          <x14:cfRule type="cellIs" priority="3" operator="equal" id="{00E10076-00D4-4E14-9DF6-0021008100D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L25:T25</xm:sqref>
        </x14:conditionalFormatting>
        <x14:conditionalFormatting xmlns:xm="http://schemas.microsoft.com/office/excel/2006/main">
          <x14:cfRule type="cellIs" priority="3" operator="equal" id="{007800BB-00AD-4D62-9EE1-003300FD00E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D25:K25</xm:sqref>
        </x14:conditionalFormatting>
        <x14:conditionalFormatting xmlns:xm="http://schemas.microsoft.com/office/excel/2006/main">
          <x14:cfRule type="cellIs" priority="3" operator="equal" id="{001600EB-0013-463B-A315-007400B50023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3" operator="equal" id="{007E00A9-0033-40A9-BC0E-007000C200C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3" operator="equal" id="{008200AB-0071-4C9F-8E84-00FB00CB00B5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L27:T27</xm:sqref>
        </x14:conditionalFormatting>
        <x14:conditionalFormatting xmlns:xm="http://schemas.microsoft.com/office/excel/2006/main">
          <x14:cfRule type="cellIs" priority="3" operator="equal" id="{00AE0049-0007-428B-9415-004C00DE006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D27:K27</xm:sqref>
        </x14:conditionalFormatting>
        <x14:conditionalFormatting xmlns:xm="http://schemas.microsoft.com/office/excel/2006/main">
          <x14:cfRule type="cellIs" priority="3" operator="equal" id="{0098000E-0011-46D0-9D88-002600BD00B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L29:T29</xm:sqref>
        </x14:conditionalFormatting>
        <x14:conditionalFormatting xmlns:xm="http://schemas.microsoft.com/office/excel/2006/main">
          <x14:cfRule type="cellIs" priority="3" operator="equal" id="{006700FC-00BD-40B2-9F0B-0014007E00D4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D29:K29</xm:sqref>
        </x14:conditionalFormatting>
        <x14:conditionalFormatting xmlns:xm="http://schemas.microsoft.com/office/excel/2006/main">
          <x14:cfRule type="cellIs" priority="3" operator="equal" id="{00D600AA-00DB-4F68-8F85-003000F7008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L3:T3</xm:sqref>
        </x14:conditionalFormatting>
        <x14:conditionalFormatting xmlns:xm="http://schemas.microsoft.com/office/excel/2006/main">
          <x14:cfRule type="cellIs" priority="3" operator="equal" id="{00BB00F3-00F0-4BFE-9F9E-00A700F600B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D3:K3</xm:sqref>
        </x14:conditionalFormatting>
        <x14:conditionalFormatting xmlns:xm="http://schemas.microsoft.com/office/excel/2006/main">
          <x14:cfRule type="cellIs" priority="3" operator="equal" id="{00FF0015-00C1-4F2B-A789-00B3001900A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L5:T5</xm:sqref>
        </x14:conditionalFormatting>
        <x14:conditionalFormatting xmlns:xm="http://schemas.microsoft.com/office/excel/2006/main">
          <x14:cfRule type="cellIs" priority="3" operator="equal" id="{006F0058-0078-4AE6-A8E5-007C0029003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D5:K5</xm:sqref>
        </x14:conditionalFormatting>
        <x14:conditionalFormatting xmlns:xm="http://schemas.microsoft.com/office/excel/2006/main">
          <x14:cfRule type="cellIs" priority="3" operator="equal" id="{001E00AE-0040-4164-A6D1-00960089006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3" operator="equal" id="{00F200F0-0056-4845-8F8C-006300550037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3" operator="equal" id="{00A3009A-0084-4364-BE86-006F00A30070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L31:T31</xm:sqref>
        </x14:conditionalFormatting>
        <x14:conditionalFormatting xmlns:xm="http://schemas.microsoft.com/office/excel/2006/main">
          <x14:cfRule type="cellIs" priority="3" operator="equal" id="{00FE0002-00ED-488F-A0DB-0095001600AD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D31:K31</xm:sqref>
        </x14:conditionalFormatting>
        <x14:conditionalFormatting xmlns:xm="http://schemas.microsoft.com/office/excel/2006/main">
          <x14:cfRule type="cellIs" priority="3" operator="equal" id="{001000F9-0084-4CD9-A806-00D600990076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L33:T33</xm:sqref>
        </x14:conditionalFormatting>
        <x14:conditionalFormatting xmlns:xm="http://schemas.microsoft.com/office/excel/2006/main">
          <x14:cfRule type="cellIs" priority="3" operator="equal" id="{00220010-0035-47B2-A901-0045005C00D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D33:K33</xm:sqref>
        </x14:conditionalFormatting>
        <x14:conditionalFormatting xmlns:xm="http://schemas.microsoft.com/office/excel/2006/main">
          <x14:cfRule type="cellIs" priority="3" operator="equal" id="{00B000E0-0057-4603-9BCF-00BD007F00D8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3" operator="equal" id="{00D900FB-0046-4062-BD9F-00430075006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3" operator="equal" id="{002E00C9-00AD-4F55-85AA-00B400D100DF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L35:T35</xm:sqref>
        </x14:conditionalFormatting>
        <x14:conditionalFormatting xmlns:xm="http://schemas.microsoft.com/office/excel/2006/main">
          <x14:cfRule type="cellIs" priority="3" operator="equal" id="{001C00DE-005C-4D44-9611-004C000E0009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D35:K35</xm:sqref>
        </x14:conditionalFormatting>
        <x14:conditionalFormatting xmlns:xm="http://schemas.microsoft.com/office/excel/2006/main">
          <x14:cfRule type="cellIs" priority="3" operator="equal" id="{0061008E-0039-45F3-AFF9-0059009B00DB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L37:T37</xm:sqref>
        </x14:conditionalFormatting>
        <x14:conditionalFormatting xmlns:xm="http://schemas.microsoft.com/office/excel/2006/main">
          <x14:cfRule type="cellIs" priority="3" operator="equal" id="{00F700E9-0059-4218-9733-005E00D200AE}">
            <xm:f>1</xm:f>
            <x14:dxf>
              <fill>
                <patternFill patternType="solid">
                  <fgColor rgb="FF70AD47"/>
                  <bgColor rgb="FF70AD47"/>
                </patternFill>
              </fill>
            </x14:dxf>
          </x14:cfRule>
          <xm:sqref>D37:K37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3.57421875"/>
    <col customWidth="1" min="2" max="2" width="11.421875"/>
    <col customWidth="1" min="3" max="3" width="23.8515625"/>
    <col customWidth="1" min="4" max="4" width="32.57421875"/>
    <col customWidth="1" min="5" max="5" width="35.28125"/>
  </cols>
  <sheetData>
    <row r="1" ht="15">
      <c r="A1" s="112"/>
      <c r="B1" s="113"/>
      <c r="C1" s="113"/>
      <c r="D1" s="113"/>
      <c r="E1" s="113"/>
      <c r="F1" s="114"/>
      <c r="G1" s="114"/>
      <c r="H1" s="114"/>
      <c r="I1" s="114"/>
      <c r="J1" s="114"/>
      <c r="K1" s="114"/>
      <c r="L1" s="114"/>
      <c r="M1" s="114"/>
      <c r="N1" s="114"/>
      <c r="O1" s="114"/>
    </row>
    <row r="2" ht="15.75">
      <c r="A2" s="115"/>
      <c r="B2" s="116" t="s">
        <v>13</v>
      </c>
      <c r="C2" s="117"/>
      <c r="D2" s="117"/>
      <c r="E2" s="118"/>
      <c r="F2" s="114"/>
      <c r="G2" s="114"/>
      <c r="H2" s="114"/>
      <c r="I2" s="114"/>
      <c r="J2" s="114"/>
      <c r="K2" s="114"/>
      <c r="L2" s="114"/>
      <c r="M2" s="114"/>
      <c r="N2" s="114"/>
      <c r="O2" s="114"/>
    </row>
    <row r="3" ht="21.75" customHeight="1">
      <c r="A3" s="115"/>
      <c r="B3" s="119"/>
      <c r="C3" s="120" t="s">
        <v>84</v>
      </c>
      <c r="D3" s="121"/>
      <c r="E3" s="122"/>
      <c r="F3" s="114"/>
      <c r="G3" s="114"/>
      <c r="H3" s="114"/>
      <c r="I3" s="114"/>
      <c r="J3" s="114"/>
      <c r="K3" s="114"/>
      <c r="L3" s="114"/>
      <c r="M3" s="114"/>
      <c r="N3" s="114"/>
      <c r="O3" s="114"/>
    </row>
    <row r="4" ht="41.25" customHeight="1">
      <c r="A4" s="115"/>
      <c r="B4" s="123"/>
      <c r="C4" s="124" t="s">
        <v>85</v>
      </c>
      <c r="D4" s="124" t="s">
        <v>86</v>
      </c>
      <c r="E4" s="125" t="s">
        <v>87</v>
      </c>
      <c r="F4" s="114"/>
      <c r="G4" s="114"/>
      <c r="H4" s="114"/>
      <c r="I4" s="114"/>
      <c r="J4" s="114"/>
      <c r="K4" s="114"/>
      <c r="L4" s="114"/>
      <c r="M4" s="114"/>
      <c r="N4" s="114"/>
      <c r="O4" s="114"/>
    </row>
    <row r="5" ht="15" customHeight="1">
      <c r="A5" s="115"/>
      <c r="B5" s="126" t="s">
        <v>88</v>
      </c>
      <c r="C5" s="127">
        <v>2</v>
      </c>
      <c r="D5" s="127">
        <v>0</v>
      </c>
      <c r="E5" s="128">
        <v>0</v>
      </c>
      <c r="F5" s="114"/>
      <c r="G5" s="114">
        <f t="shared" ref="G5:G7" si="12">IF(D5&gt;=2,2,0)</f>
        <v>0</v>
      </c>
      <c r="H5" s="114">
        <f t="shared" ref="H5:H7" si="13">IF(D5=1,1,0)</f>
        <v>0</v>
      </c>
      <c r="I5" s="114">
        <f t="shared" ref="I5:I7" si="14">IF(E5&gt;=3,3,0)</f>
        <v>0</v>
      </c>
      <c r="J5" s="114">
        <f t="shared" ref="J5:J7" si="15">IF(E5=2,2,0)</f>
        <v>0</v>
      </c>
      <c r="K5" s="114">
        <f t="shared" ref="K5:K7" si="16">IF(E5=1,1,0)</f>
        <v>0</v>
      </c>
      <c r="L5" s="114"/>
      <c r="M5" s="114"/>
      <c r="N5" s="114"/>
      <c r="O5" s="114"/>
    </row>
    <row r="6" ht="15.75" customHeight="1">
      <c r="A6" s="115"/>
      <c r="B6" s="126" t="s">
        <v>89</v>
      </c>
      <c r="C6" s="127">
        <v>3</v>
      </c>
      <c r="D6" s="127">
        <v>0</v>
      </c>
      <c r="E6" s="128">
        <v>2</v>
      </c>
      <c r="F6" s="114"/>
      <c r="G6" s="114">
        <f t="shared" si="12"/>
        <v>0</v>
      </c>
      <c r="H6" s="114">
        <f t="shared" si="13"/>
        <v>0</v>
      </c>
      <c r="I6" s="114">
        <f t="shared" si="14"/>
        <v>0</v>
      </c>
      <c r="J6" s="114">
        <f t="shared" si="15"/>
        <v>2</v>
      </c>
      <c r="K6" s="114">
        <f t="shared" si="16"/>
        <v>0</v>
      </c>
      <c r="L6" s="114"/>
      <c r="M6" s="114"/>
      <c r="N6" s="114"/>
      <c r="O6" s="114"/>
    </row>
    <row r="7" ht="15.75" customHeight="1">
      <c r="A7" s="115"/>
      <c r="B7" s="129" t="s">
        <v>90</v>
      </c>
      <c r="C7" s="130">
        <v>3</v>
      </c>
      <c r="D7" s="130">
        <v>0</v>
      </c>
      <c r="E7" s="131">
        <v>0</v>
      </c>
      <c r="F7" s="114"/>
      <c r="G7" s="114">
        <f t="shared" si="12"/>
        <v>0</v>
      </c>
      <c r="H7" s="114">
        <f t="shared" si="13"/>
        <v>0</v>
      </c>
      <c r="I7" s="114">
        <f t="shared" si="14"/>
        <v>0</v>
      </c>
      <c r="J7" s="114">
        <f t="shared" si="15"/>
        <v>0</v>
      </c>
      <c r="K7" s="114">
        <f t="shared" si="16"/>
        <v>0</v>
      </c>
      <c r="L7" s="114"/>
      <c r="M7" s="114"/>
      <c r="N7" s="114"/>
      <c r="O7" s="114"/>
    </row>
    <row r="8" ht="15.75">
      <c r="A8" s="112"/>
      <c r="B8" s="132"/>
      <c r="C8" s="133"/>
      <c r="D8" s="133"/>
      <c r="E8" s="133"/>
      <c r="F8" s="114"/>
      <c r="G8" s="114"/>
      <c r="H8" s="114"/>
      <c r="I8" s="114"/>
      <c r="J8" s="114"/>
      <c r="K8" s="114"/>
      <c r="L8" s="114"/>
      <c r="M8" s="114"/>
      <c r="N8" s="114"/>
      <c r="O8" s="114"/>
    </row>
    <row r="9" ht="17.25" customHeight="1">
      <c r="A9" s="112"/>
      <c r="B9" s="134"/>
      <c r="C9" s="135" t="s">
        <v>91</v>
      </c>
      <c r="D9" s="136" t="s">
        <v>92</v>
      </c>
      <c r="E9" s="137" t="s">
        <v>93</v>
      </c>
      <c r="F9" s="114"/>
      <c r="G9" s="114">
        <v>45</v>
      </c>
      <c r="H9" s="114">
        <v>30</v>
      </c>
      <c r="I9" s="114">
        <f>C10</f>
        <v>35</v>
      </c>
      <c r="J9" s="114">
        <f>IF(G9=I9,H9,0)</f>
        <v>0</v>
      </c>
      <c r="K9" s="114"/>
      <c r="L9" s="114">
        <v>34</v>
      </c>
      <c r="M9" s="114">
        <v>30</v>
      </c>
      <c r="N9" s="114">
        <f>C18</f>
        <v>29</v>
      </c>
      <c r="O9" s="114">
        <f>IF(N9=L9,M9,0)</f>
        <v>0</v>
      </c>
    </row>
    <row r="10" ht="15.75">
      <c r="A10" s="112"/>
      <c r="B10" s="134"/>
      <c r="C10" s="138">
        <f>45-SUM(C5:C7,G5:K7)</f>
        <v>35</v>
      </c>
      <c r="D10" s="139">
        <f>100*C10/45</f>
        <v>77.777777777777771</v>
      </c>
      <c r="E10" s="140">
        <f>SUM(J9:J54)</f>
        <v>24</v>
      </c>
      <c r="F10" s="114"/>
      <c r="G10" s="114">
        <v>44</v>
      </c>
      <c r="H10" s="114">
        <v>29</v>
      </c>
      <c r="I10" s="114">
        <f>C10</f>
        <v>35</v>
      </c>
      <c r="J10" s="114">
        <f t="shared" ref="J10:J54" si="17">IF(G10=I10,H10,0)</f>
        <v>0</v>
      </c>
      <c r="K10" s="114"/>
      <c r="L10" s="114">
        <v>33</v>
      </c>
      <c r="M10" s="114">
        <v>29</v>
      </c>
      <c r="N10" s="114">
        <f>C18</f>
        <v>29</v>
      </c>
      <c r="O10" s="114">
        <f t="shared" ref="O10:O43" si="18">IF(N10=L10,M10,0)</f>
        <v>0</v>
      </c>
    </row>
    <row r="11" ht="15.75">
      <c r="A11" s="112"/>
      <c r="B11" s="141"/>
      <c r="C11" s="133"/>
      <c r="D11" s="133"/>
      <c r="E11" s="133"/>
      <c r="F11" s="114"/>
      <c r="G11" s="114">
        <v>43</v>
      </c>
      <c r="H11" s="114">
        <v>28</v>
      </c>
      <c r="I11" s="114">
        <f>C10</f>
        <v>35</v>
      </c>
      <c r="J11" s="114">
        <f t="shared" si="17"/>
        <v>0</v>
      </c>
      <c r="K11" s="114"/>
      <c r="L11" s="114">
        <v>32</v>
      </c>
      <c r="M11" s="114">
        <v>28</v>
      </c>
      <c r="N11" s="114">
        <f>C18</f>
        <v>29</v>
      </c>
      <c r="O11" s="114">
        <f t="shared" si="18"/>
        <v>0</v>
      </c>
    </row>
    <row r="12" ht="15">
      <c r="A12" s="115"/>
      <c r="B12" s="142" t="s">
        <v>14</v>
      </c>
      <c r="C12" s="143"/>
      <c r="D12" s="143"/>
      <c r="E12" s="144"/>
      <c r="F12" s="114"/>
      <c r="G12" s="114">
        <v>42</v>
      </c>
      <c r="H12" s="114">
        <v>28</v>
      </c>
      <c r="I12" s="114">
        <f>C10</f>
        <v>35</v>
      </c>
      <c r="J12" s="114">
        <f t="shared" si="17"/>
        <v>0</v>
      </c>
      <c r="K12" s="114"/>
      <c r="L12" s="114">
        <v>31</v>
      </c>
      <c r="M12" s="114">
        <v>27</v>
      </c>
      <c r="N12" s="114">
        <f>C18</f>
        <v>29</v>
      </c>
      <c r="O12" s="114">
        <f t="shared" si="18"/>
        <v>0</v>
      </c>
    </row>
    <row r="13" ht="15.75">
      <c r="A13" s="115"/>
      <c r="B13" s="119"/>
      <c r="C13" s="120" t="s">
        <v>84</v>
      </c>
      <c r="D13" s="121"/>
      <c r="E13" s="122"/>
      <c r="F13" s="114"/>
      <c r="G13" s="114">
        <v>41</v>
      </c>
      <c r="H13" s="114">
        <v>27</v>
      </c>
      <c r="I13" s="114">
        <f>C10</f>
        <v>35</v>
      </c>
      <c r="J13" s="114">
        <f t="shared" si="17"/>
        <v>0</v>
      </c>
      <c r="K13" s="114"/>
      <c r="L13" s="114">
        <v>30</v>
      </c>
      <c r="M13" s="114">
        <v>26</v>
      </c>
      <c r="N13" s="114">
        <f>C18</f>
        <v>29</v>
      </c>
      <c r="O13" s="114">
        <f t="shared" si="18"/>
        <v>0</v>
      </c>
    </row>
    <row r="14" ht="15.75">
      <c r="A14" s="115"/>
      <c r="B14" s="126" t="s">
        <v>94</v>
      </c>
      <c r="C14" s="145">
        <v>3</v>
      </c>
      <c r="D14" s="146"/>
      <c r="E14" s="147"/>
      <c r="F14" s="114">
        <v>2</v>
      </c>
      <c r="G14" s="114">
        <v>40</v>
      </c>
      <c r="H14" s="114">
        <v>26</v>
      </c>
      <c r="I14" s="114">
        <f>C10</f>
        <v>35</v>
      </c>
      <c r="J14" s="114">
        <f t="shared" si="17"/>
        <v>0</v>
      </c>
      <c r="K14" s="114"/>
      <c r="L14" s="114">
        <v>29</v>
      </c>
      <c r="M14" s="114">
        <v>25</v>
      </c>
      <c r="N14" s="114">
        <f>C18</f>
        <v>29</v>
      </c>
      <c r="O14" s="114">
        <f t="shared" si="18"/>
        <v>25</v>
      </c>
    </row>
    <row r="15" ht="15.75">
      <c r="A15" s="115"/>
      <c r="B15" s="129" t="s">
        <v>95</v>
      </c>
      <c r="C15" s="148">
        <v>2</v>
      </c>
      <c r="D15" s="149"/>
      <c r="E15" s="150"/>
      <c r="F15" s="114"/>
      <c r="G15" s="114">
        <v>39</v>
      </c>
      <c r="H15" s="114">
        <v>26</v>
      </c>
      <c r="I15" s="114">
        <f>C10</f>
        <v>35</v>
      </c>
      <c r="J15" s="114">
        <f t="shared" si="17"/>
        <v>0</v>
      </c>
      <c r="K15" s="114"/>
      <c r="L15" s="114">
        <v>28</v>
      </c>
      <c r="M15" s="114">
        <v>25</v>
      </c>
      <c r="N15" s="114">
        <f>C18</f>
        <v>29</v>
      </c>
      <c r="O15" s="114">
        <f t="shared" si="18"/>
        <v>0</v>
      </c>
    </row>
    <row r="16" ht="15.75">
      <c r="A16" s="112"/>
      <c r="B16" s="132"/>
      <c r="C16" s="133"/>
      <c r="D16" s="133"/>
      <c r="E16" s="133"/>
      <c r="F16" s="114"/>
      <c r="G16" s="114">
        <v>38</v>
      </c>
      <c r="H16" s="114">
        <v>25</v>
      </c>
      <c r="I16" s="114">
        <f>C10</f>
        <v>35</v>
      </c>
      <c r="J16" s="114">
        <f t="shared" si="17"/>
        <v>0</v>
      </c>
      <c r="K16" s="114"/>
      <c r="L16" s="114">
        <v>27</v>
      </c>
      <c r="M16" s="114">
        <v>24</v>
      </c>
      <c r="N16" s="114">
        <f>C18</f>
        <v>29</v>
      </c>
      <c r="O16" s="114">
        <f t="shared" si="18"/>
        <v>0</v>
      </c>
    </row>
    <row r="17" ht="16.5" customHeight="1">
      <c r="A17" s="112"/>
      <c r="B17" s="134"/>
      <c r="C17" s="135" t="s">
        <v>91</v>
      </c>
      <c r="D17" s="136" t="s">
        <v>92</v>
      </c>
      <c r="E17" s="137" t="s">
        <v>93</v>
      </c>
      <c r="F17" s="114"/>
      <c r="G17" s="114">
        <v>37</v>
      </c>
      <c r="H17" s="114">
        <v>25</v>
      </c>
      <c r="I17" s="114">
        <f>C10</f>
        <v>35</v>
      </c>
      <c r="J17" s="114">
        <f t="shared" si="17"/>
        <v>0</v>
      </c>
      <c r="K17" s="114"/>
      <c r="L17" s="114">
        <v>26</v>
      </c>
      <c r="M17" s="114">
        <v>23</v>
      </c>
      <c r="N17" s="114">
        <f>C18</f>
        <v>29</v>
      </c>
      <c r="O17" s="114">
        <f t="shared" si="18"/>
        <v>0</v>
      </c>
    </row>
    <row r="18" ht="15.75">
      <c r="A18" s="112"/>
      <c r="B18" s="134"/>
      <c r="C18" s="138">
        <f>34-SUM(C14:E15)</f>
        <v>29</v>
      </c>
      <c r="D18" s="139">
        <f>100*C18/34</f>
        <v>85.294117647058826</v>
      </c>
      <c r="E18" s="140">
        <f>SUM(O9:O43)</f>
        <v>25</v>
      </c>
      <c r="F18" s="114"/>
      <c r="G18" s="114">
        <v>36</v>
      </c>
      <c r="H18" s="114">
        <v>24</v>
      </c>
      <c r="I18" s="114">
        <f>C10</f>
        <v>35</v>
      </c>
      <c r="J18" s="114">
        <f t="shared" si="17"/>
        <v>0</v>
      </c>
      <c r="K18" s="114"/>
      <c r="L18" s="114">
        <v>25</v>
      </c>
      <c r="M18" s="114">
        <v>23</v>
      </c>
      <c r="N18" s="114">
        <f>C18</f>
        <v>29</v>
      </c>
      <c r="O18" s="114">
        <f t="shared" si="18"/>
        <v>0</v>
      </c>
    </row>
    <row r="19" ht="15.75">
      <c r="A19" s="112"/>
      <c r="B19" s="132"/>
      <c r="C19" s="132"/>
      <c r="D19" s="132"/>
      <c r="E19" s="132"/>
      <c r="F19" s="114"/>
      <c r="G19" s="114">
        <v>35</v>
      </c>
      <c r="H19" s="114">
        <v>24</v>
      </c>
      <c r="I19" s="114">
        <f>C10</f>
        <v>35</v>
      </c>
      <c r="J19" s="114">
        <f t="shared" si="17"/>
        <v>24</v>
      </c>
      <c r="K19" s="114"/>
      <c r="L19" s="114">
        <v>24</v>
      </c>
      <c r="M19" s="114">
        <v>22</v>
      </c>
      <c r="N19" s="114">
        <f>C18</f>
        <v>29</v>
      </c>
      <c r="O19" s="114">
        <f t="shared" si="18"/>
        <v>0</v>
      </c>
    </row>
    <row r="20" ht="15.75">
      <c r="A20" s="112"/>
      <c r="B20" s="132"/>
      <c r="C20" s="132"/>
      <c r="D20" s="132"/>
      <c r="E20" s="132"/>
      <c r="F20" s="114"/>
      <c r="G20" s="114">
        <v>34</v>
      </c>
      <c r="H20" s="114">
        <v>23</v>
      </c>
      <c r="I20" s="114">
        <f>C10</f>
        <v>35</v>
      </c>
      <c r="J20" s="114">
        <f t="shared" si="17"/>
        <v>0</v>
      </c>
      <c r="K20" s="114"/>
      <c r="L20" s="114">
        <v>23</v>
      </c>
      <c r="M20" s="114">
        <v>22</v>
      </c>
      <c r="N20" s="114">
        <f>C18</f>
        <v>29</v>
      </c>
      <c r="O20" s="114">
        <f t="shared" si="18"/>
        <v>0</v>
      </c>
    </row>
    <row r="21" ht="15">
      <c r="A21" s="112"/>
      <c r="B21" s="112"/>
      <c r="C21" s="112"/>
      <c r="D21" s="112"/>
      <c r="E21" s="112"/>
      <c r="F21" s="114"/>
      <c r="G21" s="114">
        <v>33</v>
      </c>
      <c r="H21" s="114">
        <v>23</v>
      </c>
      <c r="I21" s="114">
        <f>C10</f>
        <v>35</v>
      </c>
      <c r="J21" s="114">
        <f t="shared" si="17"/>
        <v>0</v>
      </c>
      <c r="K21" s="114"/>
      <c r="L21" s="114">
        <v>22</v>
      </c>
      <c r="M21" s="114">
        <v>21</v>
      </c>
      <c r="N21" s="114">
        <f>C18</f>
        <v>29</v>
      </c>
      <c r="O21" s="114">
        <f t="shared" si="18"/>
        <v>0</v>
      </c>
    </row>
    <row r="22" ht="15">
      <c r="A22" s="112"/>
      <c r="B22" s="112"/>
      <c r="C22" s="112"/>
      <c r="D22" s="112"/>
      <c r="E22" s="112"/>
      <c r="F22" s="114"/>
      <c r="G22" s="114">
        <v>32</v>
      </c>
      <c r="H22" s="114">
        <v>22</v>
      </c>
      <c r="I22" s="114">
        <f>C10</f>
        <v>35</v>
      </c>
      <c r="J22" s="114">
        <f t="shared" si="17"/>
        <v>0</v>
      </c>
      <c r="K22" s="114"/>
      <c r="L22" s="114">
        <v>21</v>
      </c>
      <c r="M22" s="114">
        <v>21</v>
      </c>
      <c r="N22" s="114">
        <f>C18</f>
        <v>29</v>
      </c>
      <c r="O22" s="114">
        <f t="shared" si="18"/>
        <v>0</v>
      </c>
    </row>
    <row r="23" ht="15">
      <c r="A23" s="112"/>
      <c r="B23" s="112"/>
      <c r="C23" s="112"/>
      <c r="D23" s="112"/>
      <c r="E23" s="112"/>
      <c r="F23" s="114"/>
      <c r="G23" s="114">
        <v>31</v>
      </c>
      <c r="H23" s="114">
        <v>21</v>
      </c>
      <c r="I23" s="114">
        <f>C10</f>
        <v>35</v>
      </c>
      <c r="J23" s="114">
        <f t="shared" si="17"/>
        <v>0</v>
      </c>
      <c r="K23" s="114"/>
      <c r="L23" s="114">
        <v>20</v>
      </c>
      <c r="M23" s="114">
        <v>20</v>
      </c>
      <c r="N23" s="114">
        <f>C18</f>
        <v>29</v>
      </c>
      <c r="O23" s="114">
        <f t="shared" si="18"/>
        <v>0</v>
      </c>
    </row>
    <row r="24" ht="15">
      <c r="A24" s="112"/>
      <c r="B24" s="112"/>
      <c r="C24" s="112"/>
      <c r="D24" s="112"/>
      <c r="E24" s="112"/>
      <c r="F24" s="114"/>
      <c r="G24" s="114">
        <v>30</v>
      </c>
      <c r="H24" s="114">
        <v>21</v>
      </c>
      <c r="I24" s="114">
        <f>C10</f>
        <v>35</v>
      </c>
      <c r="J24" s="114">
        <f t="shared" si="17"/>
        <v>0</v>
      </c>
      <c r="K24" s="114"/>
      <c r="L24" s="114">
        <v>19</v>
      </c>
      <c r="M24" s="114">
        <v>19</v>
      </c>
      <c r="N24" s="114">
        <f>C18</f>
        <v>29</v>
      </c>
      <c r="O24" s="114">
        <f t="shared" si="18"/>
        <v>0</v>
      </c>
    </row>
    <row r="25" ht="15">
      <c r="A25" s="112"/>
      <c r="B25" s="112"/>
      <c r="C25" s="112"/>
      <c r="D25" s="112"/>
      <c r="E25" s="112"/>
      <c r="F25" s="114"/>
      <c r="G25" s="114">
        <v>29</v>
      </c>
      <c r="H25" s="114">
        <v>21</v>
      </c>
      <c r="I25" s="114">
        <f>C10</f>
        <v>35</v>
      </c>
      <c r="J25" s="114">
        <f t="shared" si="17"/>
        <v>0</v>
      </c>
      <c r="K25" s="114"/>
      <c r="L25" s="114">
        <v>18</v>
      </c>
      <c r="M25" s="114">
        <v>19</v>
      </c>
      <c r="N25" s="114">
        <f>C18</f>
        <v>29</v>
      </c>
      <c r="O25" s="114">
        <f t="shared" si="18"/>
        <v>0</v>
      </c>
    </row>
    <row r="26" ht="15">
      <c r="A26" s="112"/>
      <c r="B26" s="112"/>
      <c r="C26" s="112"/>
      <c r="D26" s="112"/>
      <c r="E26" s="112"/>
      <c r="F26" s="114"/>
      <c r="G26" s="114">
        <v>28</v>
      </c>
      <c r="H26" s="114">
        <v>20</v>
      </c>
      <c r="I26" s="114">
        <f>C10</f>
        <v>35</v>
      </c>
      <c r="J26" s="114">
        <f t="shared" si="17"/>
        <v>0</v>
      </c>
      <c r="K26" s="114"/>
      <c r="L26" s="114">
        <v>17</v>
      </c>
      <c r="M26" s="114">
        <v>18</v>
      </c>
      <c r="N26" s="114">
        <f>C18</f>
        <v>29</v>
      </c>
      <c r="O26" s="114">
        <f t="shared" si="18"/>
        <v>0</v>
      </c>
    </row>
    <row r="27" ht="15">
      <c r="A27" s="112"/>
      <c r="B27" s="112"/>
      <c r="C27" s="112"/>
      <c r="D27" s="112"/>
      <c r="E27" s="112"/>
      <c r="F27" s="114"/>
      <c r="G27" s="114">
        <v>27</v>
      </c>
      <c r="H27" s="114">
        <v>20</v>
      </c>
      <c r="I27" s="114">
        <f>C10</f>
        <v>35</v>
      </c>
      <c r="J27" s="114">
        <f t="shared" si="17"/>
        <v>0</v>
      </c>
      <c r="K27" s="114"/>
      <c r="L27" s="114">
        <v>16</v>
      </c>
      <c r="M27" s="114">
        <v>17</v>
      </c>
      <c r="N27" s="114">
        <f>C18</f>
        <v>29</v>
      </c>
      <c r="O27" s="114">
        <f t="shared" si="18"/>
        <v>0</v>
      </c>
    </row>
    <row r="28" ht="15">
      <c r="A28" s="112"/>
      <c r="B28" s="112"/>
      <c r="C28" s="112"/>
      <c r="D28" s="112"/>
      <c r="E28" s="112"/>
      <c r="F28" s="114"/>
      <c r="G28" s="114">
        <v>26</v>
      </c>
      <c r="H28" s="114">
        <v>19</v>
      </c>
      <c r="I28" s="114">
        <f>C10</f>
        <v>35</v>
      </c>
      <c r="J28" s="114">
        <f t="shared" si="17"/>
        <v>0</v>
      </c>
      <c r="K28" s="114"/>
      <c r="L28" s="114">
        <v>15</v>
      </c>
      <c r="M28" s="114">
        <v>17</v>
      </c>
      <c r="N28" s="114">
        <f>C18</f>
        <v>29</v>
      </c>
      <c r="O28" s="114">
        <f t="shared" si="18"/>
        <v>0</v>
      </c>
    </row>
    <row r="29" ht="15">
      <c r="A29" s="112"/>
      <c r="B29" s="112"/>
      <c r="C29" s="112"/>
      <c r="D29" s="112"/>
      <c r="E29" s="112"/>
      <c r="F29" s="114"/>
      <c r="G29" s="114">
        <v>25</v>
      </c>
      <c r="H29" s="114">
        <v>19</v>
      </c>
      <c r="I29" s="114">
        <f>C10</f>
        <v>35</v>
      </c>
      <c r="J29" s="114">
        <f t="shared" si="17"/>
        <v>0</v>
      </c>
      <c r="K29" s="114"/>
      <c r="L29" s="114">
        <v>14</v>
      </c>
      <c r="M29" s="114">
        <v>16</v>
      </c>
      <c r="N29" s="114">
        <f>C18</f>
        <v>29</v>
      </c>
      <c r="O29" s="114">
        <f t="shared" si="18"/>
        <v>0</v>
      </c>
    </row>
    <row r="30" ht="15">
      <c r="A30" s="112"/>
      <c r="B30" s="112"/>
      <c r="C30" s="112"/>
      <c r="D30" s="112"/>
      <c r="E30" s="112"/>
      <c r="F30" s="114"/>
      <c r="G30" s="114">
        <v>24</v>
      </c>
      <c r="H30" s="114">
        <v>19</v>
      </c>
      <c r="I30" s="114">
        <f>C10</f>
        <v>35</v>
      </c>
      <c r="J30" s="114">
        <f t="shared" si="17"/>
        <v>0</v>
      </c>
      <c r="K30" s="114"/>
      <c r="L30" s="114">
        <v>13</v>
      </c>
      <c r="M30" s="114">
        <v>15</v>
      </c>
      <c r="N30" s="114">
        <f>C18</f>
        <v>29</v>
      </c>
      <c r="O30" s="114">
        <f t="shared" si="18"/>
        <v>0</v>
      </c>
    </row>
    <row r="31" ht="15">
      <c r="A31" s="112"/>
      <c r="B31" s="112"/>
      <c r="C31" s="112"/>
      <c r="D31" s="112"/>
      <c r="E31" s="112"/>
      <c r="F31" s="114"/>
      <c r="G31" s="114">
        <v>23</v>
      </c>
      <c r="H31" s="114">
        <v>18</v>
      </c>
      <c r="I31" s="114">
        <f>C10</f>
        <v>35</v>
      </c>
      <c r="J31" s="114">
        <f t="shared" si="17"/>
        <v>0</v>
      </c>
      <c r="K31" s="114"/>
      <c r="L31" s="114">
        <v>12</v>
      </c>
      <c r="M31" s="114">
        <v>15</v>
      </c>
      <c r="N31" s="114">
        <f>C18</f>
        <v>29</v>
      </c>
      <c r="O31" s="114">
        <f t="shared" si="18"/>
        <v>0</v>
      </c>
    </row>
    <row r="32" ht="15">
      <c r="A32" s="112"/>
      <c r="B32" s="112"/>
      <c r="C32" s="112"/>
      <c r="D32" s="112"/>
      <c r="E32" s="112"/>
      <c r="F32" s="114"/>
      <c r="G32" s="114">
        <v>22</v>
      </c>
      <c r="H32" s="114">
        <v>18</v>
      </c>
      <c r="I32" s="114">
        <f>C10</f>
        <v>35</v>
      </c>
      <c r="J32" s="114">
        <f t="shared" si="17"/>
        <v>0</v>
      </c>
      <c r="K32" s="114"/>
      <c r="L32" s="114">
        <v>11</v>
      </c>
      <c r="M32" s="114">
        <v>14</v>
      </c>
      <c r="N32" s="114">
        <f>C18</f>
        <v>29</v>
      </c>
      <c r="O32" s="114">
        <f t="shared" si="18"/>
        <v>0</v>
      </c>
    </row>
    <row r="33" ht="15">
      <c r="A33" s="112"/>
      <c r="B33" s="112"/>
      <c r="C33" s="112"/>
      <c r="D33" s="112"/>
      <c r="E33" s="112"/>
      <c r="F33" s="114"/>
      <c r="G33" s="114">
        <v>21</v>
      </c>
      <c r="H33" s="114">
        <v>17</v>
      </c>
      <c r="I33" s="114">
        <f>C10</f>
        <v>35</v>
      </c>
      <c r="J33" s="114">
        <f t="shared" si="17"/>
        <v>0</v>
      </c>
      <c r="K33" s="114"/>
      <c r="L33" s="114">
        <v>10</v>
      </c>
      <c r="M33" s="114">
        <v>14</v>
      </c>
      <c r="N33" s="114">
        <f>C18</f>
        <v>29</v>
      </c>
      <c r="O33" s="114">
        <f t="shared" si="18"/>
        <v>0</v>
      </c>
    </row>
    <row r="34" ht="15">
      <c r="A34" s="112"/>
      <c r="B34" s="112"/>
      <c r="C34" s="112"/>
      <c r="D34" s="112"/>
      <c r="E34" s="112"/>
      <c r="F34" s="114"/>
      <c r="G34" s="114">
        <v>20</v>
      </c>
      <c r="H34" s="114">
        <v>17</v>
      </c>
      <c r="I34" s="114">
        <f>C10</f>
        <v>35</v>
      </c>
      <c r="J34" s="114">
        <f t="shared" si="17"/>
        <v>0</v>
      </c>
      <c r="K34" s="114"/>
      <c r="L34" s="114">
        <v>9</v>
      </c>
      <c r="M34" s="114">
        <v>13</v>
      </c>
      <c r="N34" s="114">
        <f>C18</f>
        <v>29</v>
      </c>
      <c r="O34" s="114">
        <f t="shared" si="18"/>
        <v>0</v>
      </c>
    </row>
    <row r="35" ht="15">
      <c r="A35" s="112"/>
      <c r="B35" s="112"/>
      <c r="C35" s="112"/>
      <c r="D35" s="112"/>
      <c r="E35" s="112"/>
      <c r="F35" s="114"/>
      <c r="G35" s="114">
        <v>19</v>
      </c>
      <c r="H35" s="114">
        <v>16</v>
      </c>
      <c r="I35" s="114">
        <f>C10</f>
        <v>35</v>
      </c>
      <c r="J35" s="114">
        <f t="shared" si="17"/>
        <v>0</v>
      </c>
      <c r="K35" s="114"/>
      <c r="L35" s="114">
        <v>8</v>
      </c>
      <c r="M35" s="114">
        <v>12</v>
      </c>
      <c r="N35" s="114">
        <f>C18</f>
        <v>29</v>
      </c>
      <c r="O35" s="114">
        <f t="shared" si="18"/>
        <v>0</v>
      </c>
    </row>
    <row r="36" ht="15">
      <c r="A36" s="112"/>
      <c r="B36" s="112"/>
      <c r="C36" s="112"/>
      <c r="D36" s="112"/>
      <c r="E36" s="112"/>
      <c r="F36" s="114"/>
      <c r="G36" s="114">
        <v>18</v>
      </c>
      <c r="H36" s="114">
        <v>16</v>
      </c>
      <c r="I36" s="114">
        <f>C10</f>
        <v>35</v>
      </c>
      <c r="J36" s="114">
        <f t="shared" si="17"/>
        <v>0</v>
      </c>
      <c r="K36" s="114"/>
      <c r="L36" s="114">
        <v>7</v>
      </c>
      <c r="M36" s="114">
        <v>11</v>
      </c>
      <c r="N36" s="114">
        <f>C18</f>
        <v>29</v>
      </c>
      <c r="O36" s="114">
        <f t="shared" si="18"/>
        <v>0</v>
      </c>
    </row>
    <row r="37" ht="15">
      <c r="A37" s="112"/>
      <c r="B37" s="112"/>
      <c r="C37" s="112"/>
      <c r="D37" s="112"/>
      <c r="E37" s="112"/>
      <c r="F37" s="114"/>
      <c r="G37" s="114">
        <v>17</v>
      </c>
      <c r="H37" s="114">
        <v>15</v>
      </c>
      <c r="I37" s="114">
        <f>C10</f>
        <v>35</v>
      </c>
      <c r="J37" s="114">
        <f t="shared" si="17"/>
        <v>0</v>
      </c>
      <c r="K37" s="114"/>
      <c r="L37" s="114">
        <v>6</v>
      </c>
      <c r="M37" s="114">
        <v>10</v>
      </c>
      <c r="N37" s="114">
        <f>C18</f>
        <v>29</v>
      </c>
      <c r="O37" s="114">
        <f t="shared" si="18"/>
        <v>0</v>
      </c>
    </row>
    <row r="38" ht="15">
      <c r="A38" s="112"/>
      <c r="B38" s="112"/>
      <c r="C38" s="112"/>
      <c r="D38" s="112"/>
      <c r="E38" s="112"/>
      <c r="F38" s="114"/>
      <c r="G38" s="114">
        <v>16</v>
      </c>
      <c r="H38" s="114">
        <v>14</v>
      </c>
      <c r="I38" s="114">
        <f>C10</f>
        <v>35</v>
      </c>
      <c r="J38" s="114">
        <f t="shared" si="17"/>
        <v>0</v>
      </c>
      <c r="K38" s="114"/>
      <c r="L38" s="114">
        <v>5</v>
      </c>
      <c r="M38" s="114">
        <v>9</v>
      </c>
      <c r="N38" s="114">
        <f>C18</f>
        <v>29</v>
      </c>
      <c r="O38" s="114">
        <f t="shared" si="18"/>
        <v>0</v>
      </c>
    </row>
    <row r="39" ht="15">
      <c r="A39" s="112"/>
      <c r="B39" s="112"/>
      <c r="C39" s="112"/>
      <c r="D39" s="112"/>
      <c r="E39" s="112"/>
      <c r="F39" s="114"/>
      <c r="G39" s="114">
        <v>15</v>
      </c>
      <c r="H39" s="114">
        <v>14</v>
      </c>
      <c r="I39" s="114">
        <f>C10</f>
        <v>35</v>
      </c>
      <c r="J39" s="114">
        <f t="shared" si="17"/>
        <v>0</v>
      </c>
      <c r="K39" s="114"/>
      <c r="L39" s="114">
        <v>4</v>
      </c>
      <c r="M39" s="114">
        <v>8</v>
      </c>
      <c r="N39" s="114">
        <f>C18</f>
        <v>29</v>
      </c>
      <c r="O39" s="114">
        <f t="shared" si="18"/>
        <v>0</v>
      </c>
    </row>
    <row r="40" ht="15">
      <c r="A40" s="112"/>
      <c r="B40" s="112"/>
      <c r="C40" s="112"/>
      <c r="D40" s="112"/>
      <c r="E40" s="112"/>
      <c r="F40" s="114"/>
      <c r="G40" s="114">
        <v>14</v>
      </c>
      <c r="H40" s="114">
        <v>13</v>
      </c>
      <c r="I40" s="114">
        <f>C10</f>
        <v>35</v>
      </c>
      <c r="J40" s="114">
        <f t="shared" si="17"/>
        <v>0</v>
      </c>
      <c r="K40" s="114"/>
      <c r="L40" s="114">
        <v>3</v>
      </c>
      <c r="M40" s="114">
        <v>6</v>
      </c>
      <c r="N40" s="114">
        <f>C18</f>
        <v>29</v>
      </c>
      <c r="O40" s="114">
        <f t="shared" si="18"/>
        <v>0</v>
      </c>
    </row>
    <row r="41" ht="15">
      <c r="A41" s="112"/>
      <c r="B41" s="112"/>
      <c r="C41" s="112"/>
      <c r="D41" s="112"/>
      <c r="E41" s="112"/>
      <c r="F41" s="114"/>
      <c r="G41" s="114">
        <v>13</v>
      </c>
      <c r="H41" s="114">
        <v>13</v>
      </c>
      <c r="I41" s="114">
        <f>C10</f>
        <v>35</v>
      </c>
      <c r="J41" s="114">
        <f t="shared" si="17"/>
        <v>0</v>
      </c>
      <c r="K41" s="114"/>
      <c r="L41" s="114">
        <v>2</v>
      </c>
      <c r="M41" s="114">
        <v>5</v>
      </c>
      <c r="N41" s="114">
        <f>C18</f>
        <v>29</v>
      </c>
      <c r="O41" s="114">
        <f t="shared" si="18"/>
        <v>0</v>
      </c>
    </row>
    <row r="42" ht="15">
      <c r="A42" s="112"/>
      <c r="B42" s="112"/>
      <c r="C42" s="112"/>
      <c r="D42" s="112"/>
      <c r="E42" s="112"/>
      <c r="F42" s="114"/>
      <c r="G42" s="114">
        <v>12</v>
      </c>
      <c r="H42" s="114">
        <v>13</v>
      </c>
      <c r="I42" s="114">
        <f>C10</f>
        <v>35</v>
      </c>
      <c r="J42" s="114">
        <f t="shared" si="17"/>
        <v>0</v>
      </c>
      <c r="K42" s="114"/>
      <c r="L42" s="114">
        <v>1</v>
      </c>
      <c r="M42" s="114">
        <v>3</v>
      </c>
      <c r="N42" s="114">
        <f>C18</f>
        <v>29</v>
      </c>
      <c r="O42" s="114">
        <f t="shared" si="18"/>
        <v>0</v>
      </c>
    </row>
    <row r="43" ht="15">
      <c r="A43" s="112"/>
      <c r="B43" s="112"/>
      <c r="C43" s="112"/>
      <c r="D43" s="112"/>
      <c r="E43" s="112"/>
      <c r="F43" s="114"/>
      <c r="G43" s="114">
        <v>11</v>
      </c>
      <c r="H43" s="114">
        <v>12</v>
      </c>
      <c r="I43" s="114">
        <f>C10</f>
        <v>35</v>
      </c>
      <c r="J43" s="114">
        <f t="shared" si="17"/>
        <v>0</v>
      </c>
      <c r="K43" s="114"/>
      <c r="L43" s="114">
        <v>0</v>
      </c>
      <c r="M43" s="114">
        <v>0</v>
      </c>
      <c r="N43" s="114">
        <f>C18</f>
        <v>29</v>
      </c>
      <c r="O43" s="114">
        <f t="shared" si="18"/>
        <v>0</v>
      </c>
    </row>
    <row r="44" ht="15">
      <c r="A44" s="112"/>
      <c r="B44" s="112"/>
      <c r="C44" s="112"/>
      <c r="D44" s="112"/>
      <c r="E44" s="112"/>
      <c r="F44" s="114"/>
      <c r="G44" s="114">
        <v>10</v>
      </c>
      <c r="H44" s="114">
        <v>11</v>
      </c>
      <c r="I44" s="114">
        <f>C10</f>
        <v>35</v>
      </c>
      <c r="J44" s="114">
        <f t="shared" si="17"/>
        <v>0</v>
      </c>
      <c r="K44" s="114"/>
      <c r="L44" s="114"/>
      <c r="M44" s="114"/>
      <c r="N44" s="114"/>
      <c r="O44" s="114"/>
    </row>
    <row r="45" ht="15">
      <c r="A45" s="112"/>
      <c r="B45" s="112"/>
      <c r="C45" s="112"/>
      <c r="D45" s="112"/>
      <c r="E45" s="112"/>
      <c r="F45" s="114"/>
      <c r="G45" s="114">
        <v>9</v>
      </c>
      <c r="H45" s="114">
        <v>11</v>
      </c>
      <c r="I45" s="114">
        <f>C10</f>
        <v>35</v>
      </c>
      <c r="J45" s="114">
        <f t="shared" si="17"/>
        <v>0</v>
      </c>
      <c r="K45" s="114"/>
      <c r="L45" s="114"/>
      <c r="M45" s="114"/>
      <c r="N45" s="114"/>
      <c r="O45" s="114"/>
    </row>
    <row r="46" ht="15">
      <c r="A46" s="112"/>
      <c r="B46" s="112"/>
      <c r="C46" s="112"/>
      <c r="D46" s="112"/>
      <c r="E46" s="112"/>
      <c r="F46" s="114"/>
      <c r="G46" s="114">
        <v>8</v>
      </c>
      <c r="H46" s="114">
        <v>10</v>
      </c>
      <c r="I46" s="114">
        <f>C10</f>
        <v>35</v>
      </c>
      <c r="J46" s="114">
        <f t="shared" si="17"/>
        <v>0</v>
      </c>
      <c r="K46" s="114"/>
      <c r="L46" s="114"/>
      <c r="M46" s="114"/>
      <c r="N46" s="114"/>
      <c r="O46" s="114"/>
    </row>
    <row r="47" ht="15">
      <c r="A47" s="112"/>
      <c r="B47" s="112"/>
      <c r="C47" s="112"/>
      <c r="D47" s="112"/>
      <c r="E47" s="112"/>
      <c r="F47" s="114"/>
      <c r="G47" s="114">
        <v>7</v>
      </c>
      <c r="H47" s="114">
        <v>10</v>
      </c>
      <c r="I47" s="114">
        <f>C10</f>
        <v>35</v>
      </c>
      <c r="J47" s="114">
        <f t="shared" si="17"/>
        <v>0</v>
      </c>
      <c r="K47" s="114"/>
      <c r="L47" s="114"/>
      <c r="M47" s="114"/>
      <c r="N47" s="114"/>
      <c r="O47" s="114"/>
    </row>
    <row r="48" ht="15">
      <c r="A48" s="112"/>
      <c r="B48" s="112"/>
      <c r="C48" s="112"/>
      <c r="D48" s="112"/>
      <c r="E48" s="112"/>
      <c r="F48" s="114"/>
      <c r="G48" s="114">
        <v>6</v>
      </c>
      <c r="H48" s="114">
        <v>9</v>
      </c>
      <c r="I48" s="114">
        <f>C10</f>
        <v>35</v>
      </c>
      <c r="J48" s="114">
        <f t="shared" si="17"/>
        <v>0</v>
      </c>
      <c r="K48" s="114"/>
      <c r="L48" s="114"/>
      <c r="M48" s="114"/>
      <c r="N48" s="114"/>
      <c r="O48" s="114"/>
    </row>
    <row r="49" ht="15">
      <c r="A49" s="112"/>
      <c r="B49" s="112"/>
      <c r="C49" s="112"/>
      <c r="D49" s="112"/>
      <c r="E49" s="112"/>
      <c r="F49" s="114"/>
      <c r="G49" s="114">
        <v>5</v>
      </c>
      <c r="H49" s="114">
        <v>8</v>
      </c>
      <c r="I49" s="114">
        <f>C10</f>
        <v>35</v>
      </c>
      <c r="J49" s="114">
        <f t="shared" si="17"/>
        <v>0</v>
      </c>
      <c r="K49" s="114"/>
      <c r="L49" s="114"/>
      <c r="M49" s="114"/>
      <c r="N49" s="114"/>
      <c r="O49" s="114"/>
    </row>
    <row r="50" ht="15">
      <c r="A50" s="112"/>
      <c r="B50" s="112"/>
      <c r="C50" s="112"/>
      <c r="D50" s="112"/>
      <c r="E50" s="112"/>
      <c r="F50" s="114"/>
      <c r="G50" s="114">
        <v>4</v>
      </c>
      <c r="H50" s="114">
        <v>7</v>
      </c>
      <c r="I50" s="114">
        <f>C10</f>
        <v>35</v>
      </c>
      <c r="J50" s="114">
        <f t="shared" si="17"/>
        <v>0</v>
      </c>
      <c r="K50" s="114"/>
      <c r="L50" s="114"/>
      <c r="M50" s="114"/>
      <c r="N50" s="114"/>
      <c r="O50" s="114"/>
    </row>
    <row r="51" ht="15">
      <c r="A51" s="112"/>
      <c r="B51" s="112"/>
      <c r="C51" s="112"/>
      <c r="D51" s="112"/>
      <c r="E51" s="112"/>
      <c r="F51" s="114"/>
      <c r="G51" s="114">
        <v>3</v>
      </c>
      <c r="H51" s="114">
        <v>6</v>
      </c>
      <c r="I51" s="114">
        <f>C10</f>
        <v>35</v>
      </c>
      <c r="J51" s="114">
        <f t="shared" si="17"/>
        <v>0</v>
      </c>
      <c r="K51" s="114"/>
      <c r="L51" s="114"/>
      <c r="M51" s="114"/>
      <c r="N51" s="114"/>
      <c r="O51" s="114"/>
    </row>
    <row r="52" ht="15">
      <c r="A52" s="112"/>
      <c r="B52" s="112"/>
      <c r="C52" s="112"/>
      <c r="D52" s="112"/>
      <c r="E52" s="112"/>
      <c r="F52" s="114"/>
      <c r="G52" s="114">
        <v>2</v>
      </c>
      <c r="H52" s="114">
        <v>5</v>
      </c>
      <c r="I52" s="114">
        <f>C10</f>
        <v>35</v>
      </c>
      <c r="J52" s="114">
        <f t="shared" si="17"/>
        <v>0</v>
      </c>
      <c r="K52" s="114"/>
      <c r="L52" s="114"/>
      <c r="M52" s="114"/>
      <c r="N52" s="114"/>
      <c r="O52" s="114"/>
    </row>
    <row r="53" ht="15">
      <c r="A53" s="112"/>
      <c r="B53" s="112"/>
      <c r="C53" s="112"/>
      <c r="D53" s="112"/>
      <c r="E53" s="112"/>
      <c r="F53" s="114"/>
      <c r="G53" s="114">
        <v>1</v>
      </c>
      <c r="H53" s="114">
        <v>3</v>
      </c>
      <c r="I53" s="114">
        <f>C10</f>
        <v>35</v>
      </c>
      <c r="J53" s="114">
        <f t="shared" si="17"/>
        <v>0</v>
      </c>
      <c r="K53" s="114"/>
      <c r="L53" s="114"/>
      <c r="M53" s="114"/>
      <c r="N53" s="114"/>
      <c r="O53" s="114"/>
    </row>
    <row r="54" ht="15">
      <c r="A54" s="112"/>
      <c r="B54" s="112"/>
      <c r="C54" s="112"/>
      <c r="D54" s="112"/>
      <c r="E54" s="112"/>
      <c r="F54" s="114"/>
      <c r="G54" s="114">
        <v>0</v>
      </c>
      <c r="H54" s="114">
        <v>0</v>
      </c>
      <c r="I54" s="114">
        <f>C10</f>
        <v>35</v>
      </c>
      <c r="J54" s="114">
        <f t="shared" si="17"/>
        <v>0</v>
      </c>
      <c r="K54" s="114"/>
      <c r="L54" s="114"/>
      <c r="M54" s="114"/>
      <c r="N54" s="114"/>
      <c r="O54" s="114"/>
    </row>
  </sheetData>
  <mergeCells count="5">
    <mergeCell ref="C3:E3"/>
    <mergeCell ref="B12:E12"/>
    <mergeCell ref="C13:E13"/>
    <mergeCell ref="C14:E14"/>
    <mergeCell ref="C15:E15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4" disablePrompts="0">
        <x14:dataValidation xr:uid="{005300AF-0078-4D4A-8D67-00AF009D002B}" type="list" allowBlank="1" errorStyle="stop" imeMode="noControl" operator="between" showDropDown="0" showErrorMessage="1" showInputMessage="1">
          <x14:formula1>
            <xm:f>"0,1,2,3,4,5,6,7,8,9,10,11,12,13,14,15,16,17"</xm:f>
          </x14:formula1>
          <xm:sqref>C14 C15</xm:sqref>
        </x14:dataValidation>
        <x14:dataValidation xr:uid="{003300E7-00ED-4658-8BA8-000F00FB0087}" type="list" allowBlank="1" errorStyle="stop" imeMode="noControl" operator="between" showDropDown="0" showErrorMessage="1" showInputMessage="1">
          <x14:formula1>
            <xm:f>"0,1,2,3,4,5,6,7,8,9,10,11,12,13"</xm:f>
          </x14:formula1>
          <xm:sqref>C5:C7</xm:sqref>
        </x14:dataValidation>
        <x14:dataValidation xr:uid="{002700DC-00A0-4E79-85B8-001200400088}" type="list" allowBlank="1" errorStyle="stop" imeMode="noControl" operator="between" showDropDown="0" showErrorMessage="1" showInputMessage="1">
          <x14:formula1>
            <xm:f>"0,1,2,3"</xm:f>
          </x14:formula1>
          <xm:sqref>D5:D7</xm:sqref>
        </x14:dataValidation>
        <x14:dataValidation xr:uid="{00BF0081-0021-4B94-8F23-0038003A0072}" type="list" allowBlank="1" errorStyle="stop" imeMode="noControl" operator="between" showDropDown="0" showErrorMessage="1" showInputMessage="1">
          <x14:formula1>
            <xm:f>"0,1,2,3,4,5"</xm:f>
          </x14:formula1>
          <xm:sqref>E5:E7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25</cp:revision>
  <dcterms:modified xsi:type="dcterms:W3CDTF">2024-06-02T22:02:39Z</dcterms:modified>
</cp:coreProperties>
</file>