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tr\PycharmProjects\Project72-master\"/>
    </mc:Choice>
  </mc:AlternateContent>
  <xr:revisionPtr revIDLastSave="0" documentId="13_ncr:1_{907D7F00-9735-4CC2-8FC7-0AFE7FA3D718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ΟΡΙΖΟΝΤΑΣ" sheetId="4" r:id="rId1"/>
    <sheet name="ΠΡΟΒΟΛΟΣ" sheetId="7" r:id="rId2"/>
    <sheet name="ΠΛΕΥΡΙΚΑ 2" sheetId="10" r:id="rId3"/>
    <sheet name="Sheet1" sheetId="11" r:id="rId4"/>
    <sheet name="318" sheetId="6" r:id="rId5"/>
    <sheet name="319" sheetId="2" r:id="rId6"/>
    <sheet name="320a" sheetId="8" r:id="rId7"/>
    <sheet name="320b" sheetId="9" r:id="rId8"/>
  </sheets>
  <externalReferences>
    <externalReference r:id="rId9"/>
  </externalReferences>
  <definedNames>
    <definedName name="opaque_sk">[1]!opaque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1" l="1"/>
  <c r="G2" i="11"/>
  <c r="G3" i="11"/>
  <c r="G4" i="11"/>
  <c r="G5" i="11"/>
  <c r="G6" i="11"/>
  <c r="G7" i="11"/>
  <c r="G8" i="11"/>
  <c r="F2" i="11"/>
  <c r="F3" i="11"/>
  <c r="F4" i="11"/>
  <c r="F5" i="11"/>
  <c r="F6" i="11"/>
  <c r="F7" i="11"/>
  <c r="F8" i="11"/>
  <c r="F1" i="11"/>
  <c r="D2" i="1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E1" i="11"/>
  <c r="D1" i="11"/>
  <c r="C2" i="11"/>
  <c r="C3" i="11"/>
  <c r="C4" i="11"/>
  <c r="C5" i="11"/>
  <c r="C6" i="11"/>
  <c r="C7" i="11"/>
  <c r="C8" i="11"/>
  <c r="C1" i="11"/>
  <c r="B2" i="11"/>
  <c r="B3" i="11"/>
  <c r="B4" i="11"/>
  <c r="B5" i="11"/>
  <c r="B6" i="11"/>
  <c r="B7" i="11"/>
  <c r="B8" i="11"/>
  <c r="B1" i="11"/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J4" i="10"/>
  <c r="I4" i="10"/>
  <c r="M8" i="7"/>
  <c r="J8" i="7"/>
  <c r="J9" i="7" l="1"/>
  <c r="J4" i="7"/>
  <c r="P6" i="7"/>
  <c r="M4" i="7"/>
  <c r="K5" i="10" l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J6" i="7"/>
  <c r="M6" i="7"/>
  <c r="J4" i="4" l="1"/>
  <c r="W4" i="4" s="1"/>
  <c r="N4" i="10"/>
  <c r="AL4" i="10" s="1"/>
  <c r="M7" i="7"/>
  <c r="AT7" i="7" s="1"/>
  <c r="J8" i="4"/>
  <c r="O8" i="4" s="1"/>
  <c r="AS4" i="7"/>
  <c r="AF6" i="7"/>
  <c r="N5" i="10"/>
  <c r="AI5" i="10" s="1"/>
  <c r="N6" i="10"/>
  <c r="AI6" i="10" s="1"/>
  <c r="N7" i="10"/>
  <c r="AH7" i="10" s="1"/>
  <c r="N8" i="10"/>
  <c r="AL8" i="10" s="1"/>
  <c r="N9" i="10"/>
  <c r="AI9" i="10" s="1"/>
  <c r="N10" i="10"/>
  <c r="AK10" i="10" s="1"/>
  <c r="N11" i="10"/>
  <c r="AK11" i="10" s="1"/>
  <c r="N12" i="10"/>
  <c r="AJ12" i="10" s="1"/>
  <c r="N13" i="10"/>
  <c r="N14" i="10"/>
  <c r="AP14" i="10" s="1"/>
  <c r="N15" i="10"/>
  <c r="AJ15" i="10" s="1"/>
  <c r="N16" i="10"/>
  <c r="AR16" i="10" s="1"/>
  <c r="N17" i="10"/>
  <c r="AH17" i="10" s="1"/>
  <c r="N18" i="10"/>
  <c r="AS18" i="10" s="1"/>
  <c r="AW9" i="4"/>
  <c r="AV10" i="4"/>
  <c r="BB11" i="4"/>
  <c r="AS12" i="4"/>
  <c r="BC14" i="4"/>
  <c r="AT15" i="4"/>
  <c r="BB16" i="4"/>
  <c r="BA17" i="4"/>
  <c r="AS4" i="4"/>
  <c r="BD5" i="4"/>
  <c r="AV6" i="4"/>
  <c r="AT7" i="4"/>
  <c r="AN10" i="4"/>
  <c r="AO11" i="4"/>
  <c r="AL12" i="4"/>
  <c r="AG13" i="4"/>
  <c r="AN14" i="4"/>
  <c r="AH15" i="4"/>
  <c r="AM4" i="4"/>
  <c r="AM5" i="4"/>
  <c r="AF6" i="4"/>
  <c r="AG7" i="4"/>
  <c r="AG8" i="4"/>
  <c r="J9" i="4"/>
  <c r="X9" i="4" s="1"/>
  <c r="J10" i="4"/>
  <c r="O10" i="4" s="1"/>
  <c r="J11" i="4"/>
  <c r="R11" i="4" s="1"/>
  <c r="J12" i="4"/>
  <c r="P12" i="4" s="1"/>
  <c r="J13" i="4"/>
  <c r="R13" i="4" s="1"/>
  <c r="J14" i="4"/>
  <c r="X14" i="4" s="1"/>
  <c r="J15" i="4"/>
  <c r="R15" i="4" s="1"/>
  <c r="J16" i="4"/>
  <c r="W16" i="4" s="1"/>
  <c r="J17" i="4"/>
  <c r="Z17" i="4" s="1"/>
  <c r="J5" i="4"/>
  <c r="W5" i="4" s="1"/>
  <c r="J6" i="4"/>
  <c r="Q6" i="4" s="1"/>
  <c r="P10" i="7"/>
  <c r="BJ10" i="7" s="1"/>
  <c r="P11" i="7"/>
  <c r="BB11" i="7" s="1"/>
  <c r="P12" i="7"/>
  <c r="BH12" i="7" s="1"/>
  <c r="P13" i="7"/>
  <c r="BC13" i="7" s="1"/>
  <c r="P14" i="7"/>
  <c r="BG14" i="7" s="1"/>
  <c r="P15" i="7"/>
  <c r="P16" i="7"/>
  <c r="BJ16" i="7" s="1"/>
  <c r="P17" i="7"/>
  <c r="BA17" i="7" s="1"/>
  <c r="P4" i="7"/>
  <c r="BC4" i="7" s="1"/>
  <c r="P5" i="7"/>
  <c r="AZ5" i="7" s="1"/>
  <c r="AY6" i="7"/>
  <c r="P7" i="7"/>
  <c r="BG7" i="7" s="1"/>
  <c r="P8" i="7"/>
  <c r="BB8" i="7" s="1"/>
  <c r="M14" i="7"/>
  <c r="AS14" i="7" s="1"/>
  <c r="M15" i="7"/>
  <c r="AM15" i="7" s="1"/>
  <c r="M16" i="7"/>
  <c r="AM16" i="7" s="1"/>
  <c r="M17" i="7"/>
  <c r="AJ17" i="7" s="1"/>
  <c r="M5" i="7"/>
  <c r="AM5" i="7" s="1"/>
  <c r="AS6" i="7"/>
  <c r="AT8" i="7"/>
  <c r="M9" i="7"/>
  <c r="AU9" i="7" s="1"/>
  <c r="M10" i="7"/>
  <c r="AU10" i="7" s="1"/>
  <c r="M11" i="7"/>
  <c r="AM11" i="7" s="1"/>
  <c r="M12" i="7"/>
  <c r="AK12" i="7" s="1"/>
  <c r="J11" i="7"/>
  <c r="AC11" i="7" s="1"/>
  <c r="J12" i="7"/>
  <c r="AD12" i="7" s="1"/>
  <c r="J13" i="7"/>
  <c r="Y13" i="7" s="1"/>
  <c r="J14" i="7"/>
  <c r="Y14" i="7" s="1"/>
  <c r="J15" i="7"/>
  <c r="AF15" i="7" s="1"/>
  <c r="J16" i="7"/>
  <c r="AC16" i="7" s="1"/>
  <c r="J17" i="7"/>
  <c r="W17" i="7" s="1"/>
  <c r="J5" i="7"/>
  <c r="W5" i="7" s="1"/>
  <c r="J7" i="7"/>
  <c r="AF7" i="7" s="1"/>
  <c r="V8" i="7"/>
  <c r="W9" i="7"/>
  <c r="AK18" i="10"/>
  <c r="K4" i="10"/>
  <c r="AD4" i="10" s="1"/>
  <c r="AD5" i="10"/>
  <c r="U6" i="10"/>
  <c r="V7" i="10"/>
  <c r="T9" i="10"/>
  <c r="S10" i="10"/>
  <c r="U11" i="10"/>
  <c r="AW8" i="4"/>
  <c r="AN6" i="4"/>
  <c r="AO9" i="4"/>
  <c r="J7" i="4"/>
  <c r="R7" i="4" s="1"/>
  <c r="V12" i="10"/>
  <c r="J10" i="7"/>
  <c r="W10" i="7" s="1"/>
  <c r="P9" i="7"/>
  <c r="BA9" i="7" s="1"/>
  <c r="S13" i="10"/>
  <c r="U15" i="10"/>
  <c r="AA16" i="10"/>
  <c r="AB17" i="10"/>
  <c r="R4" i="10"/>
  <c r="R5" i="10"/>
  <c r="S5" i="10"/>
  <c r="R6" i="10"/>
  <c r="R7" i="10"/>
  <c r="R8" i="10"/>
  <c r="W8" i="10"/>
  <c r="V8" i="10"/>
  <c r="S8" i="10"/>
  <c r="U8" i="10"/>
  <c r="T8" i="10"/>
  <c r="R9" i="10"/>
  <c r="R10" i="10"/>
  <c r="U10" i="10"/>
  <c r="T10" i="10"/>
  <c r="AJ10" i="10"/>
  <c r="M13" i="7"/>
  <c r="AK13" i="7" s="1"/>
  <c r="N5" i="4"/>
  <c r="AD8" i="10"/>
  <c r="AD11" i="10"/>
  <c r="AD14" i="10"/>
  <c r="R18" i="10"/>
  <c r="T17" i="10"/>
  <c r="T14" i="10"/>
  <c r="T11" i="10"/>
  <c r="U17" i="10"/>
  <c r="U14" i="10"/>
  <c r="U12" i="10"/>
  <c r="V17" i="10"/>
  <c r="V16" i="10"/>
  <c r="V14" i="10"/>
  <c r="V11" i="10"/>
  <c r="W17" i="10"/>
  <c r="W14" i="10"/>
  <c r="W12" i="10"/>
  <c r="AA15" i="10"/>
  <c r="AA14" i="10"/>
  <c r="AA11" i="10"/>
  <c r="AA10" i="10"/>
  <c r="AA8" i="10"/>
  <c r="AB16" i="10"/>
  <c r="AB14" i="10"/>
  <c r="AB8" i="10"/>
  <c r="AC16" i="10"/>
  <c r="AC14" i="10"/>
  <c r="AC11" i="10"/>
  <c r="AC8" i="10"/>
  <c r="AI15" i="10"/>
  <c r="AI14" i="10"/>
  <c r="AJ14" i="10"/>
  <c r="AK15" i="10"/>
  <c r="AL15" i="10"/>
  <c r="AQ15" i="10"/>
  <c r="AR7" i="10"/>
  <c r="AH18" i="10"/>
  <c r="S18" i="10"/>
  <c r="R17" i="10"/>
  <c r="S17" i="10"/>
  <c r="R16" i="10"/>
  <c r="R15" i="10"/>
  <c r="AH15" i="10"/>
  <c r="R14" i="10"/>
  <c r="S14" i="10"/>
  <c r="R13" i="10"/>
  <c r="R12" i="10"/>
  <c r="S12" i="10"/>
  <c r="R11" i="10"/>
  <c r="S11" i="10"/>
  <c r="C19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U19" i="2"/>
  <c r="V19" i="2"/>
  <c r="W19" i="2"/>
  <c r="C21" i="2"/>
  <c r="D21" i="2"/>
  <c r="E21" i="2"/>
  <c r="F21" i="2"/>
  <c r="G21" i="2"/>
  <c r="H21" i="2"/>
  <c r="I21" i="2"/>
  <c r="J21" i="2"/>
  <c r="K21" i="2"/>
  <c r="O21" i="2"/>
  <c r="P21" i="2"/>
  <c r="Q21" i="2"/>
  <c r="R21" i="2"/>
  <c r="S21" i="2"/>
  <c r="T21" i="2"/>
  <c r="U21" i="2"/>
  <c r="V21" i="2"/>
  <c r="W21" i="2"/>
  <c r="C39" i="2"/>
  <c r="D39" i="2"/>
  <c r="E39" i="2"/>
  <c r="F39" i="2"/>
  <c r="G39" i="2"/>
  <c r="H39" i="2"/>
  <c r="I39" i="2"/>
  <c r="J39" i="2"/>
  <c r="K39" i="2"/>
  <c r="O39" i="2"/>
  <c r="P39" i="2"/>
  <c r="Q39" i="2"/>
  <c r="R39" i="2"/>
  <c r="S39" i="2"/>
  <c r="T39" i="2"/>
  <c r="U39" i="2"/>
  <c r="V39" i="2"/>
  <c r="W39" i="2"/>
  <c r="C41" i="2"/>
  <c r="D41" i="2"/>
  <c r="E41" i="2"/>
  <c r="F41" i="2"/>
  <c r="G41" i="2"/>
  <c r="H41" i="2"/>
  <c r="I41" i="2"/>
  <c r="J41" i="2"/>
  <c r="K41" i="2"/>
  <c r="O41" i="2"/>
  <c r="P41" i="2"/>
  <c r="Q41" i="2"/>
  <c r="R41" i="2"/>
  <c r="S41" i="2"/>
  <c r="T41" i="2"/>
  <c r="U41" i="2"/>
  <c r="AD4" i="7" s="1"/>
  <c r="V41" i="2"/>
  <c r="W41" i="2"/>
  <c r="N4" i="4"/>
  <c r="N6" i="4"/>
  <c r="N7" i="4"/>
  <c r="N8" i="4"/>
  <c r="N9" i="4"/>
  <c r="N10" i="4"/>
  <c r="N11" i="4"/>
  <c r="N12" i="4"/>
  <c r="AE12" i="4"/>
  <c r="AG12" i="4"/>
  <c r="AM12" i="4"/>
  <c r="AN12" i="4"/>
  <c r="AV12" i="4"/>
  <c r="N13" i="4"/>
  <c r="N14" i="4"/>
  <c r="AE15" i="4"/>
  <c r="N15" i="4"/>
  <c r="AE16" i="4"/>
  <c r="AU16" i="4"/>
  <c r="AT16" i="4"/>
  <c r="N16" i="4"/>
  <c r="AF16" i="4"/>
  <c r="AM16" i="4"/>
  <c r="AE17" i="4"/>
  <c r="N17" i="4"/>
  <c r="AD17" i="4"/>
  <c r="AH17" i="4"/>
  <c r="AO17" i="4"/>
  <c r="T4" i="7"/>
  <c r="T5" i="7"/>
  <c r="T6" i="7"/>
  <c r="AT6" i="7"/>
  <c r="T7" i="7"/>
  <c r="T8" i="7"/>
  <c r="T9" i="7"/>
  <c r="X9" i="7"/>
  <c r="AC9" i="7"/>
  <c r="AE9" i="7"/>
  <c r="T10" i="7"/>
  <c r="T11" i="7"/>
  <c r="T12" i="7"/>
  <c r="U13" i="7"/>
  <c r="T13" i="7"/>
  <c r="T14" i="7"/>
  <c r="AY14" i="7"/>
  <c r="AZ14" i="7"/>
  <c r="BA14" i="7"/>
  <c r="BJ14" i="7"/>
  <c r="AZ15" i="7"/>
  <c r="T15" i="7"/>
  <c r="BA15" i="7"/>
  <c r="T16" i="7"/>
  <c r="T17" i="7"/>
  <c r="BC17" i="7"/>
  <c r="BJ17" i="7"/>
  <c r="AD15" i="7"/>
  <c r="AF13" i="7"/>
  <c r="AD13" i="7"/>
  <c r="AN17" i="4"/>
  <c r="AL17" i="4"/>
  <c r="AG17" i="4"/>
  <c r="BC16" i="4"/>
  <c r="BA16" i="4"/>
  <c r="AV16" i="4"/>
  <c r="AT13" i="4"/>
  <c r="AV11" i="4"/>
  <c r="BJ15" i="7"/>
  <c r="BI15" i="7"/>
  <c r="BG15" i="7"/>
  <c r="BC15" i="7"/>
  <c r="BB15" i="7"/>
  <c r="AE13" i="7"/>
  <c r="AO16" i="4"/>
  <c r="AN16" i="4"/>
  <c r="AL16" i="4"/>
  <c r="AH16" i="4"/>
  <c r="AG16" i="4"/>
  <c r="BI17" i="7"/>
  <c r="BB17" i="7"/>
  <c r="BH15" i="7"/>
  <c r="AY15" i="7"/>
  <c r="AC15" i="7"/>
  <c r="AM17" i="4"/>
  <c r="AF17" i="4"/>
  <c r="W17" i="4"/>
  <c r="R17" i="4"/>
  <c r="BD16" i="4"/>
  <c r="AW16" i="4"/>
  <c r="AS16" i="4"/>
  <c r="BD13" i="4"/>
  <c r="AJ13" i="7"/>
  <c r="AM13" i="7"/>
  <c r="AL13" i="7"/>
  <c r="T13" i="10"/>
  <c r="U13" i="10"/>
  <c r="W13" i="10"/>
  <c r="AB13" i="10"/>
  <c r="AS13" i="7"/>
  <c r="AT13" i="7"/>
  <c r="BC10" i="4"/>
  <c r="Q10" i="4"/>
  <c r="X16" i="7"/>
  <c r="U16" i="7"/>
  <c r="V16" i="7"/>
  <c r="AF16" i="7"/>
  <c r="Y16" i="7"/>
  <c r="BC13" i="4"/>
  <c r="BA13" i="4"/>
  <c r="BB13" i="4"/>
  <c r="AV13" i="4"/>
  <c r="AW13" i="4"/>
  <c r="AU13" i="4"/>
  <c r="AT10" i="4"/>
  <c r="BA11" i="4"/>
  <c r="AS11" i="4"/>
  <c r="BC11" i="4"/>
  <c r="BD11" i="4"/>
  <c r="AT11" i="4"/>
  <c r="BH16" i="7"/>
  <c r="S16" i="4"/>
  <c r="AU11" i="4"/>
  <c r="AK14" i="7"/>
  <c r="AM14" i="7"/>
  <c r="U15" i="7"/>
  <c r="X15" i="7"/>
  <c r="AE15" i="7"/>
  <c r="S15" i="10"/>
  <c r="AD12" i="10"/>
  <c r="AA12" i="10"/>
  <c r="AC12" i="10"/>
  <c r="T18" i="10"/>
  <c r="U18" i="10"/>
  <c r="V18" i="10"/>
  <c r="W18" i="10"/>
  <c r="AB18" i="10"/>
  <c r="AC18" i="10"/>
  <c r="AD18" i="10"/>
  <c r="AA18" i="10"/>
  <c r="AO15" i="4"/>
  <c r="T12" i="10"/>
  <c r="AL15" i="4"/>
  <c r="AD15" i="4"/>
  <c r="AM15" i="4"/>
  <c r="AH14" i="4"/>
  <c r="AL16" i="7"/>
  <c r="AU16" i="7"/>
  <c r="U14" i="7"/>
  <c r="AB12" i="10"/>
  <c r="AD16" i="4"/>
  <c r="BJ12" i="7"/>
  <c r="Y17" i="4"/>
  <c r="W10" i="4" l="1"/>
  <c r="P10" i="4"/>
  <c r="Y10" i="4"/>
  <c r="W13" i="4"/>
  <c r="P13" i="4"/>
  <c r="S10" i="4"/>
  <c r="S17" i="4"/>
  <c r="O13" i="4"/>
  <c r="R10" i="4"/>
  <c r="Y13" i="4"/>
  <c r="S13" i="4"/>
  <c r="S15" i="4"/>
  <c r="AI11" i="10"/>
  <c r="AJ17" i="4"/>
  <c r="W15" i="4"/>
  <c r="AE10" i="7"/>
  <c r="AQ12" i="10"/>
  <c r="V10" i="7"/>
  <c r="AH9" i="4"/>
  <c r="BI12" i="7"/>
  <c r="AL12" i="7"/>
  <c r="AE12" i="7"/>
  <c r="AN11" i="7"/>
  <c r="AT10" i="7"/>
  <c r="AF10" i="7"/>
  <c r="AD10" i="7"/>
  <c r="Y10" i="7"/>
  <c r="AR10" i="7"/>
  <c r="X10" i="7"/>
  <c r="AC10" i="7"/>
  <c r="AN10" i="7"/>
  <c r="AL10" i="7"/>
  <c r="AM10" i="7"/>
  <c r="AS10" i="7"/>
  <c r="AK10" i="7"/>
  <c r="AJ10" i="7"/>
  <c r="U10" i="7"/>
  <c r="BJ9" i="7"/>
  <c r="AN9" i="7"/>
  <c r="AS9" i="7"/>
  <c r="AL9" i="7"/>
  <c r="AJ9" i="7"/>
  <c r="AK9" i="7"/>
  <c r="AM9" i="7"/>
  <c r="X10" i="4"/>
  <c r="AA10" i="4" s="1"/>
  <c r="AO12" i="4"/>
  <c r="Z10" i="4"/>
  <c r="AB10" i="4" s="1"/>
  <c r="Q12" i="4"/>
  <c r="AF12" i="4"/>
  <c r="AE12" i="10"/>
  <c r="Y9" i="4"/>
  <c r="Q9" i="4"/>
  <c r="S9" i="4"/>
  <c r="Z9" i="4"/>
  <c r="X4" i="4"/>
  <c r="AH11" i="10"/>
  <c r="AQ11" i="10"/>
  <c r="AR11" i="10"/>
  <c r="AJ11" i="10"/>
  <c r="AA9" i="10"/>
  <c r="AS11" i="10"/>
  <c r="AB9" i="10"/>
  <c r="AC10" i="10"/>
  <c r="V9" i="10"/>
  <c r="AL11" i="10"/>
  <c r="AP7" i="10"/>
  <c r="AB11" i="10"/>
  <c r="AE11" i="10" s="1"/>
  <c r="W10" i="10"/>
  <c r="AD10" i="10"/>
  <c r="W11" i="10"/>
  <c r="Y11" i="10" s="1"/>
  <c r="AB10" i="10"/>
  <c r="AE10" i="10" s="1"/>
  <c r="V10" i="10"/>
  <c r="BC8" i="7"/>
  <c r="AU7" i="4"/>
  <c r="X7" i="4"/>
  <c r="AW6" i="4"/>
  <c r="BA6" i="4"/>
  <c r="BB6" i="4"/>
  <c r="BC6" i="4"/>
  <c r="AT6" i="4"/>
  <c r="AV5" i="4"/>
  <c r="AS5" i="4"/>
  <c r="BG9" i="7"/>
  <c r="AF12" i="10"/>
  <c r="BA16" i="7"/>
  <c r="BB14" i="4"/>
  <c r="AS11" i="7"/>
  <c r="S11" i="4"/>
  <c r="X11" i="10"/>
  <c r="AQ17" i="10"/>
  <c r="AK12" i="10"/>
  <c r="AC15" i="10"/>
  <c r="AB15" i="10"/>
  <c r="AE15" i="10" s="1"/>
  <c r="T16" i="10"/>
  <c r="AT9" i="4"/>
  <c r="AP16" i="4"/>
  <c r="AY9" i="7"/>
  <c r="AS16" i="7"/>
  <c r="V13" i="10"/>
  <c r="Y13" i="10" s="1"/>
  <c r="AU13" i="7"/>
  <c r="W13" i="7"/>
  <c r="BG17" i="7"/>
  <c r="AJ15" i="7"/>
  <c r="AD9" i="7"/>
  <c r="O15" i="4"/>
  <c r="AG11" i="4"/>
  <c r="AF14" i="10"/>
  <c r="AL17" i="10"/>
  <c r="AI12" i="10"/>
  <c r="W16" i="10"/>
  <c r="T15" i="10"/>
  <c r="X15" i="10" s="1"/>
  <c r="AH10" i="10"/>
  <c r="W9" i="10"/>
  <c r="BE16" i="4"/>
  <c r="BD15" i="7"/>
  <c r="BC11" i="7"/>
  <c r="O14" i="4"/>
  <c r="Y17" i="10"/>
  <c r="AM9" i="4"/>
  <c r="AY12" i="7"/>
  <c r="Y15" i="4"/>
  <c r="Q14" i="4"/>
  <c r="AH12" i="10"/>
  <c r="AQ10" i="10"/>
  <c r="AD16" i="10"/>
  <c r="AL10" i="10"/>
  <c r="AG15" i="4"/>
  <c r="AJ15" i="4" s="1"/>
  <c r="X14" i="7"/>
  <c r="AA14" i="7" s="1"/>
  <c r="Y17" i="7"/>
  <c r="BH17" i="7"/>
  <c r="BA12" i="7"/>
  <c r="Z15" i="4"/>
  <c r="Y14" i="4"/>
  <c r="BB9" i="4"/>
  <c r="S16" i="10"/>
  <c r="AE16" i="10" s="1"/>
  <c r="AR12" i="10"/>
  <c r="AP12" i="10"/>
  <c r="AC7" i="10"/>
  <c r="AB7" i="10"/>
  <c r="AA7" i="10"/>
  <c r="AA17" i="10"/>
  <c r="AE17" i="10" s="1"/>
  <c r="U16" i="10"/>
  <c r="AD17" i="10"/>
  <c r="AS12" i="10"/>
  <c r="W15" i="10"/>
  <c r="AN9" i="4"/>
  <c r="AL12" i="10"/>
  <c r="AN12" i="10" s="1"/>
  <c r="AD15" i="10"/>
  <c r="AF15" i="10" s="1"/>
  <c r="AU10" i="4"/>
  <c r="X17" i="7"/>
  <c r="AY11" i="7"/>
  <c r="AN16" i="7"/>
  <c r="R12" i="4"/>
  <c r="V15" i="10"/>
  <c r="AS10" i="4"/>
  <c r="AA13" i="10"/>
  <c r="AD13" i="10"/>
  <c r="AN13" i="7"/>
  <c r="AP13" i="7" s="1"/>
  <c r="BK15" i="7"/>
  <c r="AE14" i="4"/>
  <c r="AC14" i="7"/>
  <c r="BI16" i="7"/>
  <c r="AW11" i="4"/>
  <c r="AY11" i="4" s="1"/>
  <c r="BD10" i="4"/>
  <c r="AC13" i="10"/>
  <c r="AR13" i="7"/>
  <c r="AV13" i="7" s="1"/>
  <c r="AW14" i="4"/>
  <c r="AY17" i="7"/>
  <c r="BL17" i="7" s="1"/>
  <c r="BB12" i="7"/>
  <c r="AF15" i="4"/>
  <c r="AI15" i="4" s="1"/>
  <c r="Z14" i="4"/>
  <c r="AP10" i="10"/>
  <c r="AK17" i="10"/>
  <c r="AI18" i="10"/>
  <c r="AC17" i="10"/>
  <c r="AD7" i="10"/>
  <c r="AS17" i="10"/>
  <c r="BG4" i="7"/>
  <c r="BC9" i="7"/>
  <c r="V17" i="7"/>
  <c r="AY16" i="7"/>
  <c r="BL16" i="7" s="1"/>
  <c r="AF17" i="7"/>
  <c r="AR11" i="7"/>
  <c r="Y9" i="7"/>
  <c r="BJ6" i="7"/>
  <c r="BG10" i="7"/>
  <c r="AT11" i="7"/>
  <c r="AD11" i="7"/>
  <c r="BI11" i="7"/>
  <c r="BA10" i="7"/>
  <c r="BI9" i="7"/>
  <c r="AZ11" i="7"/>
  <c r="AF12" i="7"/>
  <c r="AK11" i="7"/>
  <c r="U17" i="7"/>
  <c r="X13" i="7"/>
  <c r="AA13" i="7" s="1"/>
  <c r="BB9" i="7"/>
  <c r="BD14" i="7"/>
  <c r="BC12" i="7"/>
  <c r="AZ12" i="7"/>
  <c r="Y12" i="7"/>
  <c r="AC17" i="7"/>
  <c r="BG16" i="7"/>
  <c r="AZ17" i="7"/>
  <c r="AT15" i="7"/>
  <c r="BG12" i="7"/>
  <c r="AK6" i="7"/>
  <c r="AO13" i="7"/>
  <c r="BB16" i="7"/>
  <c r="AD17" i="7"/>
  <c r="AN15" i="7"/>
  <c r="AP15" i="7" s="1"/>
  <c r="AU11" i="7"/>
  <c r="AJ11" i="7"/>
  <c r="BC16" i="7"/>
  <c r="BG11" i="7"/>
  <c r="AR15" i="7"/>
  <c r="AF9" i="7"/>
  <c r="AZ9" i="7"/>
  <c r="AJ6" i="7"/>
  <c r="AT16" i="7"/>
  <c r="AZ16" i="7"/>
  <c r="AE17" i="7"/>
  <c r="AR17" i="7"/>
  <c r="AL11" i="7"/>
  <c r="AW13" i="7"/>
  <c r="BH9" i="7"/>
  <c r="AR16" i="7"/>
  <c r="AT17" i="7"/>
  <c r="BL15" i="7"/>
  <c r="AU15" i="7"/>
  <c r="BH14" i="7"/>
  <c r="U12" i="7"/>
  <c r="U9" i="7"/>
  <c r="AN6" i="7"/>
  <c r="BB8" i="4"/>
  <c r="AH8" i="4"/>
  <c r="AN8" i="4"/>
  <c r="Z7" i="4"/>
  <c r="O7" i="4"/>
  <c r="Y7" i="4"/>
  <c r="S7" i="4"/>
  <c r="AE6" i="4"/>
  <c r="AL6" i="4"/>
  <c r="AU6" i="4"/>
  <c r="AO6" i="4"/>
  <c r="AG6" i="4"/>
  <c r="AS6" i="4"/>
  <c r="O6" i="4"/>
  <c r="AF5" i="4"/>
  <c r="AT5" i="4"/>
  <c r="AU5" i="4"/>
  <c r="AV14" i="4"/>
  <c r="AT14" i="4"/>
  <c r="Y11" i="4"/>
  <c r="BD8" i="4"/>
  <c r="AT8" i="4"/>
  <c r="AD4" i="4"/>
  <c r="O5" i="4"/>
  <c r="AO7" i="4"/>
  <c r="AS17" i="4"/>
  <c r="AU14" i="4"/>
  <c r="AF9" i="4"/>
  <c r="X15" i="4"/>
  <c r="P14" i="4"/>
  <c r="S12" i="4"/>
  <c r="AF11" i="4"/>
  <c r="R6" i="4"/>
  <c r="AE4" i="4"/>
  <c r="R5" i="4"/>
  <c r="BD14" i="4"/>
  <c r="AJ16" i="4"/>
  <c r="AL7" i="4"/>
  <c r="BF11" i="4"/>
  <c r="AM10" i="4"/>
  <c r="AG9" i="4"/>
  <c r="R14" i="4"/>
  <c r="AN4" i="4"/>
  <c r="AD9" i="4"/>
  <c r="BC15" i="4"/>
  <c r="X12" i="4"/>
  <c r="AL11" i="4"/>
  <c r="W6" i="4"/>
  <c r="P7" i="4"/>
  <c r="AL14" i="4"/>
  <c r="AE13" i="4"/>
  <c r="AE9" i="4"/>
  <c r="BA8" i="4"/>
  <c r="X6" i="4"/>
  <c r="W7" i="4"/>
  <c r="Q7" i="4"/>
  <c r="AF10" i="4"/>
  <c r="Q15" i="4"/>
  <c r="Z12" i="4"/>
  <c r="P11" i="4"/>
  <c r="AU8" i="4"/>
  <c r="Y6" i="4"/>
  <c r="X5" i="4"/>
  <c r="W12" i="4"/>
  <c r="S6" i="4"/>
  <c r="BA14" i="4"/>
  <c r="BC8" i="4"/>
  <c r="AT4" i="4"/>
  <c r="AH10" i="4"/>
  <c r="BD15" i="4"/>
  <c r="BA15" i="4"/>
  <c r="P15" i="4"/>
  <c r="S14" i="4"/>
  <c r="Y12" i="4"/>
  <c r="AS8" i="4"/>
  <c r="BD4" i="4"/>
  <c r="AH6" i="4"/>
  <c r="AD11" i="4"/>
  <c r="AL9" i="4"/>
  <c r="AU15" i="4"/>
  <c r="AW15" i="4"/>
  <c r="AV8" i="4"/>
  <c r="AN15" i="4"/>
  <c r="AQ15" i="4" s="1"/>
  <c r="W14" i="4"/>
  <c r="AM13" i="4"/>
  <c r="O12" i="4"/>
  <c r="AH5" i="4"/>
  <c r="AD6" i="4"/>
  <c r="AN5" i="4"/>
  <c r="AM14" i="4"/>
  <c r="BC17" i="4"/>
  <c r="AH11" i="4"/>
  <c r="AG5" i="4"/>
  <c r="AS15" i="4"/>
  <c r="Q17" i="4"/>
  <c r="BC9" i="4"/>
  <c r="AV15" i="4"/>
  <c r="BB15" i="4"/>
  <c r="AS14" i="4"/>
  <c r="BC12" i="4"/>
  <c r="AD12" i="4"/>
  <c r="AP12" i="4" s="1"/>
  <c r="BD6" i="4"/>
  <c r="Z6" i="4"/>
  <c r="Y5" i="4"/>
  <c r="W6" i="7"/>
  <c r="AC6" i="7"/>
  <c r="AR9" i="10"/>
  <c r="AD9" i="10"/>
  <c r="U9" i="10"/>
  <c r="AC9" i="10"/>
  <c r="S9" i="10"/>
  <c r="AL9" i="10"/>
  <c r="AQ7" i="10"/>
  <c r="AJ7" i="10"/>
  <c r="AL7" i="10"/>
  <c r="U7" i="10"/>
  <c r="S7" i="10"/>
  <c r="T7" i="10"/>
  <c r="AS7" i="10"/>
  <c r="AU7" i="10" s="1"/>
  <c r="AI7" i="10"/>
  <c r="W7" i="10"/>
  <c r="AD6" i="10"/>
  <c r="AA6" i="10"/>
  <c r="AC6" i="10"/>
  <c r="S6" i="10"/>
  <c r="T6" i="10"/>
  <c r="V6" i="10"/>
  <c r="AB6" i="10"/>
  <c r="W6" i="10"/>
  <c r="AQ6" i="10"/>
  <c r="AJ6" i="10"/>
  <c r="T5" i="10"/>
  <c r="AC5" i="10"/>
  <c r="AF5" i="10" s="1"/>
  <c r="AR5" i="10"/>
  <c r="U5" i="10"/>
  <c r="W5" i="10"/>
  <c r="AB5" i="10"/>
  <c r="T4" i="10"/>
  <c r="X13" i="10"/>
  <c r="X12" i="10"/>
  <c r="AF18" i="10"/>
  <c r="X14" i="10"/>
  <c r="AE14" i="10"/>
  <c r="AF11" i="10"/>
  <c r="X17" i="10"/>
  <c r="X10" i="10"/>
  <c r="Y12" i="10"/>
  <c r="AE18" i="10"/>
  <c r="X18" i="10"/>
  <c r="AE13" i="10"/>
  <c r="AE8" i="10"/>
  <c r="Y14" i="10"/>
  <c r="Y18" i="10"/>
  <c r="AN15" i="10"/>
  <c r="BJ8" i="7"/>
  <c r="AK8" i="7"/>
  <c r="AJ8" i="7"/>
  <c r="AR8" i="7"/>
  <c r="AY8" i="7"/>
  <c r="BI8" i="7"/>
  <c r="AU8" i="7"/>
  <c r="BG8" i="7"/>
  <c r="Y8" i="7"/>
  <c r="AN8" i="7"/>
  <c r="U8" i="7"/>
  <c r="W8" i="7"/>
  <c r="AC8" i="7"/>
  <c r="X8" i="10"/>
  <c r="AP15" i="4"/>
  <c r="AH15" i="7"/>
  <c r="T10" i="4"/>
  <c r="AQ16" i="4"/>
  <c r="BK14" i="7"/>
  <c r="AI16" i="4"/>
  <c r="AF8" i="10"/>
  <c r="Y8" i="10"/>
  <c r="Z8" i="10" s="1"/>
  <c r="L8" i="10" s="1"/>
  <c r="AQ17" i="4"/>
  <c r="BE11" i="4"/>
  <c r="AX16" i="4"/>
  <c r="BE15" i="7"/>
  <c r="BF16" i="4"/>
  <c r="AQ9" i="10"/>
  <c r="AP8" i="10"/>
  <c r="AL14" i="10"/>
  <c r="AS6" i="10"/>
  <c r="AK9" i="10"/>
  <c r="AI16" i="10"/>
  <c r="AK14" i="10"/>
  <c r="AR15" i="10"/>
  <c r="AQ14" i="10"/>
  <c r="AP15" i="10"/>
  <c r="AT15" i="10" s="1"/>
  <c r="AJ18" i="10"/>
  <c r="AS15" i="10"/>
  <c r="AK7" i="10"/>
  <c r="AP17" i="10"/>
  <c r="AA5" i="10"/>
  <c r="V5" i="10"/>
  <c r="W4" i="10"/>
  <c r="AB4" i="10"/>
  <c r="AC4" i="10"/>
  <c r="V4" i="10"/>
  <c r="S4" i="10"/>
  <c r="U4" i="10"/>
  <c r="AA4" i="10"/>
  <c r="AK4" i="10"/>
  <c r="AZ7" i="7"/>
  <c r="BH7" i="7"/>
  <c r="AS7" i="7"/>
  <c r="AU7" i="7"/>
  <c r="W7" i="7"/>
  <c r="AL7" i="7"/>
  <c r="AU6" i="7"/>
  <c r="X6" i="7"/>
  <c r="AZ6" i="7"/>
  <c r="Y6" i="7"/>
  <c r="BA6" i="7"/>
  <c r="BB6" i="7"/>
  <c r="BC6" i="7"/>
  <c r="AL6" i="7"/>
  <c r="V6" i="7"/>
  <c r="BI6" i="7"/>
  <c r="AM6" i="7"/>
  <c r="AD5" i="7"/>
  <c r="AJ5" i="7"/>
  <c r="AN5" i="7"/>
  <c r="AK5" i="7"/>
  <c r="BH5" i="7"/>
  <c r="BC5" i="7"/>
  <c r="V5" i="7"/>
  <c r="BA5" i="7"/>
  <c r="AS5" i="7"/>
  <c r="BB5" i="7"/>
  <c r="AT5" i="7"/>
  <c r="U5" i="7"/>
  <c r="AU17" i="4"/>
  <c r="BA9" i="4"/>
  <c r="BD12" i="4"/>
  <c r="AT12" i="4"/>
  <c r="BD9" i="4"/>
  <c r="BD17" i="4"/>
  <c r="AU12" i="4"/>
  <c r="AS9" i="4"/>
  <c r="AV17" i="4"/>
  <c r="AT17" i="4"/>
  <c r="AW12" i="4"/>
  <c r="AY12" i="4" s="1"/>
  <c r="AS13" i="4"/>
  <c r="BF13" i="4" s="1"/>
  <c r="AW10" i="4"/>
  <c r="BB10" i="4"/>
  <c r="BA12" i="4"/>
  <c r="AV9" i="4"/>
  <c r="AY9" i="4" s="1"/>
  <c r="AU9" i="4"/>
  <c r="BB17" i="4"/>
  <c r="AX11" i="4"/>
  <c r="AY16" i="4"/>
  <c r="BA10" i="4"/>
  <c r="BB12" i="4"/>
  <c r="AW17" i="4"/>
  <c r="AW7" i="4"/>
  <c r="AU4" i="4"/>
  <c r="BA5" i="4"/>
  <c r="AV4" i="4"/>
  <c r="AW4" i="4"/>
  <c r="BB5" i="4"/>
  <c r="BB4" i="4"/>
  <c r="AW5" i="4"/>
  <c r="BC7" i="4"/>
  <c r="BD7" i="4"/>
  <c r="BC4" i="4"/>
  <c r="BA7" i="4"/>
  <c r="AV7" i="4"/>
  <c r="AS7" i="4"/>
  <c r="BA4" i="4"/>
  <c r="BC5" i="4"/>
  <c r="BB7" i="4"/>
  <c r="AH13" i="4"/>
  <c r="AD10" i="4"/>
  <c r="AO13" i="4"/>
  <c r="AG14" i="4"/>
  <c r="AM11" i="4"/>
  <c r="AI17" i="4"/>
  <c r="AD13" i="4"/>
  <c r="AD14" i="4"/>
  <c r="AE11" i="4"/>
  <c r="AO10" i="4"/>
  <c r="AO14" i="4"/>
  <c r="AN11" i="4"/>
  <c r="AL13" i="4"/>
  <c r="AE10" i="4"/>
  <c r="AP17" i="4"/>
  <c r="AN13" i="4"/>
  <c r="AF14" i="4"/>
  <c r="AL10" i="4"/>
  <c r="AF13" i="4"/>
  <c r="AH12" i="4"/>
  <c r="AG10" i="4"/>
  <c r="AD7" i="4"/>
  <c r="AL8" i="4"/>
  <c r="AO4" i="4"/>
  <c r="AO5" i="4"/>
  <c r="AF7" i="4"/>
  <c r="AH7" i="4"/>
  <c r="AE7" i="4"/>
  <c r="AD5" i="4"/>
  <c r="AM8" i="4"/>
  <c r="AF4" i="4"/>
  <c r="AL5" i="4"/>
  <c r="AH4" i="4"/>
  <c r="AE8" i="4"/>
  <c r="AD8" i="4"/>
  <c r="AN7" i="4"/>
  <c r="AE5" i="4"/>
  <c r="AM6" i="4"/>
  <c r="AM7" i="4"/>
  <c r="AF8" i="4"/>
  <c r="AL4" i="4"/>
  <c r="AO8" i="4"/>
  <c r="AG4" i="4"/>
  <c r="R16" i="4"/>
  <c r="W8" i="4"/>
  <c r="P9" i="4"/>
  <c r="X17" i="4"/>
  <c r="X13" i="4"/>
  <c r="W11" i="4"/>
  <c r="Q8" i="4"/>
  <c r="Z16" i="4"/>
  <c r="R8" i="4"/>
  <c r="S8" i="4"/>
  <c r="X16" i="4"/>
  <c r="Y16" i="4"/>
  <c r="O9" i="4"/>
  <c r="W9" i="4"/>
  <c r="P17" i="4"/>
  <c r="O17" i="4"/>
  <c r="Z13" i="4"/>
  <c r="AB13" i="4" s="1"/>
  <c r="X11" i="4"/>
  <c r="O11" i="4"/>
  <c r="P8" i="4"/>
  <c r="X8" i="4"/>
  <c r="P16" i="4"/>
  <c r="Y8" i="4"/>
  <c r="R9" i="4"/>
  <c r="Q16" i="4"/>
  <c r="Q13" i="4"/>
  <c r="Z11" i="4"/>
  <c r="Q11" i="4"/>
  <c r="Z8" i="4"/>
  <c r="O16" i="4"/>
  <c r="Y4" i="4"/>
  <c r="O4" i="4"/>
  <c r="Z5" i="4"/>
  <c r="Z4" i="4"/>
  <c r="S5" i="4"/>
  <c r="Q4" i="4"/>
  <c r="R4" i="4"/>
  <c r="P5" i="4"/>
  <c r="P4" i="4"/>
  <c r="P6" i="4"/>
  <c r="S4" i="4"/>
  <c r="Q5" i="4"/>
  <c r="BB10" i="7"/>
  <c r="BI14" i="7"/>
  <c r="BL14" i="7" s="1"/>
  <c r="BI10" i="7"/>
  <c r="BJ11" i="7"/>
  <c r="BC10" i="7"/>
  <c r="BI13" i="7"/>
  <c r="BB14" i="7"/>
  <c r="BH13" i="7"/>
  <c r="AY13" i="7"/>
  <c r="BA13" i="7"/>
  <c r="BG13" i="7"/>
  <c r="BA11" i="7"/>
  <c r="BH11" i="7"/>
  <c r="AZ10" i="7"/>
  <c r="BB13" i="7"/>
  <c r="BC14" i="7"/>
  <c r="AZ13" i="7"/>
  <c r="BH10" i="7"/>
  <c r="BJ13" i="7"/>
  <c r="AY10" i="7"/>
  <c r="BI7" i="7"/>
  <c r="AY7" i="7"/>
  <c r="BH4" i="7"/>
  <c r="BG5" i="7"/>
  <c r="BH8" i="7"/>
  <c r="BJ7" i="7"/>
  <c r="BI4" i="7"/>
  <c r="AZ8" i="7"/>
  <c r="BB7" i="7"/>
  <c r="BA4" i="7"/>
  <c r="BJ4" i="7"/>
  <c r="BA7" i="7"/>
  <c r="BA8" i="7"/>
  <c r="BC7" i="7"/>
  <c r="BG6" i="7"/>
  <c r="AY5" i="7"/>
  <c r="BB4" i="7"/>
  <c r="AY4" i="7"/>
  <c r="AZ4" i="7"/>
  <c r="BI5" i="7"/>
  <c r="BJ5" i="7"/>
  <c r="BH6" i="7"/>
  <c r="AM17" i="7"/>
  <c r="AK17" i="7"/>
  <c r="AL14" i="7"/>
  <c r="AN17" i="7"/>
  <c r="AS15" i="7"/>
  <c r="AJ14" i="7"/>
  <c r="AN14" i="7"/>
  <c r="AU17" i="7"/>
  <c r="AT14" i="7"/>
  <c r="AR14" i="7"/>
  <c r="AU14" i="7"/>
  <c r="AS17" i="7"/>
  <c r="AK15" i="7"/>
  <c r="AJ16" i="7"/>
  <c r="AK16" i="7"/>
  <c r="AL15" i="7"/>
  <c r="AL17" i="7"/>
  <c r="AJ12" i="7"/>
  <c r="AN7" i="7"/>
  <c r="AJ7" i="7"/>
  <c r="AK4" i="7"/>
  <c r="AN12" i="7"/>
  <c r="AM8" i="7"/>
  <c r="AT4" i="7"/>
  <c r="AR7" i="7"/>
  <c r="AK7" i="7"/>
  <c r="AR5" i="7"/>
  <c r="AM4" i="7"/>
  <c r="AR4" i="7"/>
  <c r="AM12" i="7"/>
  <c r="AN4" i="7"/>
  <c r="AU4" i="7"/>
  <c r="AT12" i="7"/>
  <c r="AS8" i="7"/>
  <c r="AL4" i="7"/>
  <c r="AM7" i="7"/>
  <c r="AU5" i="7"/>
  <c r="AJ4" i="7"/>
  <c r="AU12" i="7"/>
  <c r="AL8" i="7"/>
  <c r="AT9" i="7"/>
  <c r="AR6" i="7"/>
  <c r="AL5" i="7"/>
  <c r="AR12" i="7"/>
  <c r="AR9" i="7"/>
  <c r="AS12" i="7"/>
  <c r="AH13" i="7"/>
  <c r="AE11" i="7"/>
  <c r="U11" i="7"/>
  <c r="W12" i="7"/>
  <c r="W15" i="7"/>
  <c r="Y15" i="7"/>
  <c r="AA15" i="7" s="1"/>
  <c r="AE14" i="7"/>
  <c r="AF11" i="7"/>
  <c r="AF14" i="7"/>
  <c r="AA16" i="7"/>
  <c r="V12" i="7"/>
  <c r="X11" i="7"/>
  <c r="AD14" i="7"/>
  <c r="V14" i="7"/>
  <c r="V15" i="7"/>
  <c r="X12" i="7"/>
  <c r="W14" i="7"/>
  <c r="AD16" i="7"/>
  <c r="AG16" i="7" s="1"/>
  <c r="V13" i="7"/>
  <c r="AC12" i="7"/>
  <c r="Y11" i="7"/>
  <c r="AG15" i="7"/>
  <c r="V11" i="7"/>
  <c r="W11" i="7"/>
  <c r="AE16" i="7"/>
  <c r="AH16" i="7" s="1"/>
  <c r="W16" i="7"/>
  <c r="Z16" i="7" s="1"/>
  <c r="AC13" i="7"/>
  <c r="AG13" i="7" s="1"/>
  <c r="AC7" i="7"/>
  <c r="U7" i="7"/>
  <c r="AE4" i="7"/>
  <c r="U4" i="7"/>
  <c r="X8" i="7"/>
  <c r="V7" i="7"/>
  <c r="AC5" i="7"/>
  <c r="AF4" i="7"/>
  <c r="V4" i="7"/>
  <c r="X7" i="7"/>
  <c r="AD8" i="7"/>
  <c r="AF8" i="7"/>
  <c r="AD7" i="7"/>
  <c r="Y7" i="7"/>
  <c r="AE5" i="7"/>
  <c r="X5" i="7"/>
  <c r="Y4" i="7"/>
  <c r="X4" i="7"/>
  <c r="V9" i="7"/>
  <c r="AE8" i="7"/>
  <c r="AE7" i="7"/>
  <c r="AD6" i="7"/>
  <c r="U6" i="7"/>
  <c r="AF5" i="7"/>
  <c r="Y5" i="7"/>
  <c r="AC4" i="7"/>
  <c r="W4" i="7"/>
  <c r="AE6" i="7"/>
  <c r="AQ16" i="10"/>
  <c r="AP16" i="10"/>
  <c r="AL16" i="10"/>
  <c r="AK16" i="10"/>
  <c r="AS13" i="10"/>
  <c r="AK8" i="10"/>
  <c r="AH13" i="10"/>
  <c r="AR14" i="10"/>
  <c r="AQ8" i="10"/>
  <c r="AP9" i="10"/>
  <c r="AJ13" i="10"/>
  <c r="AI13" i="10"/>
  <c r="AS14" i="10"/>
  <c r="AH8" i="10"/>
  <c r="AL5" i="10"/>
  <c r="AR13" i="10"/>
  <c r="AL13" i="10"/>
  <c r="AK13" i="10"/>
  <c r="AM12" i="10"/>
  <c r="AH14" i="10"/>
  <c r="AM14" i="10" s="1"/>
  <c r="AR8" i="10"/>
  <c r="AQ5" i="10"/>
  <c r="AP6" i="10"/>
  <c r="AP13" i="10"/>
  <c r="AS9" i="10"/>
  <c r="AH9" i="10"/>
  <c r="AJ8" i="10"/>
  <c r="AK6" i="10"/>
  <c r="AH5" i="10"/>
  <c r="AM15" i="10"/>
  <c r="AQ13" i="10"/>
  <c r="AR18" i="10"/>
  <c r="AU18" i="10" s="1"/>
  <c r="AP5" i="10"/>
  <c r="AJ17" i="10"/>
  <c r="AI17" i="10"/>
  <c r="AS16" i="10"/>
  <c r="AS10" i="10"/>
  <c r="AI10" i="10"/>
  <c r="AJ9" i="10"/>
  <c r="AI8" i="10"/>
  <c r="AH6" i="10"/>
  <c r="AJ5" i="10"/>
  <c r="AS8" i="10"/>
  <c r="AL6" i="10"/>
  <c r="AK5" i="10"/>
  <c r="AH16" i="10"/>
  <c r="AR6" i="10"/>
  <c r="AR10" i="10"/>
  <c r="AR17" i="10"/>
  <c r="AU17" i="10" s="1"/>
  <c r="AQ18" i="10"/>
  <c r="AP11" i="10"/>
  <c r="AP18" i="10"/>
  <c r="AL18" i="10"/>
  <c r="AN18" i="10" s="1"/>
  <c r="AJ16" i="10"/>
  <c r="AS5" i="10"/>
  <c r="AH4" i="10"/>
  <c r="AJ4" i="10"/>
  <c r="AS4" i="10"/>
  <c r="AP4" i="10"/>
  <c r="AI4" i="10"/>
  <c r="AR4" i="10"/>
  <c r="AQ4" i="10"/>
  <c r="AA13" i="4" l="1"/>
  <c r="U13" i="4"/>
  <c r="AK17" i="4"/>
  <c r="T13" i="4"/>
  <c r="V13" i="4" s="1"/>
  <c r="K13" i="4" s="1"/>
  <c r="U10" i="4"/>
  <c r="V10" i="4" s="1"/>
  <c r="K10" i="4" s="1"/>
  <c r="AY10" i="4"/>
  <c r="AZ11" i="4"/>
  <c r="AN17" i="10"/>
  <c r="Y15" i="10"/>
  <c r="Z10" i="7"/>
  <c r="U15" i="4"/>
  <c r="BF12" i="4"/>
  <c r="AI15" i="7"/>
  <c r="L15" i="7" s="1"/>
  <c r="Z17" i="10"/>
  <c r="L17" i="10" s="1"/>
  <c r="Y16" i="10"/>
  <c r="AX10" i="4"/>
  <c r="AB14" i="4"/>
  <c r="AA14" i="4"/>
  <c r="AG14" i="7"/>
  <c r="BK17" i="7"/>
  <c r="BD17" i="7"/>
  <c r="BE12" i="7"/>
  <c r="BE17" i="4"/>
  <c r="BF10" i="4"/>
  <c r="AG15" i="10"/>
  <c r="M15" i="10" s="1"/>
  <c r="AI16" i="7"/>
  <c r="L16" i="7" s="1"/>
  <c r="U14" i="4"/>
  <c r="AM6" i="10"/>
  <c r="AU12" i="10"/>
  <c r="AG10" i="7"/>
  <c r="AT12" i="10"/>
  <c r="AQ9" i="4"/>
  <c r="AN11" i="10"/>
  <c r="Y10" i="10"/>
  <c r="Z10" i="10" s="1"/>
  <c r="L10" i="10" s="1"/>
  <c r="AH12" i="7"/>
  <c r="AW10" i="7"/>
  <c r="BE11" i="7"/>
  <c r="AX7" i="4"/>
  <c r="BL12" i="7"/>
  <c r="AG12" i="7"/>
  <c r="AV10" i="7"/>
  <c r="AH10" i="7"/>
  <c r="AP10" i="7"/>
  <c r="AO10" i="7"/>
  <c r="AA10" i="7"/>
  <c r="AB10" i="7" s="1"/>
  <c r="K10" i="7" s="1"/>
  <c r="AW9" i="7"/>
  <c r="AP9" i="7"/>
  <c r="AO9" i="7"/>
  <c r="AV9" i="7"/>
  <c r="AA9" i="7"/>
  <c r="AW11" i="7"/>
  <c r="AV11" i="7"/>
  <c r="AG9" i="7"/>
  <c r="AA12" i="4"/>
  <c r="Z14" i="7"/>
  <c r="AX14" i="4"/>
  <c r="BM15" i="7"/>
  <c r="R15" i="7" s="1"/>
  <c r="AX13" i="7"/>
  <c r="O13" i="7" s="1"/>
  <c r="AI12" i="4"/>
  <c r="AK15" i="4"/>
  <c r="BK12" i="7"/>
  <c r="BK9" i="7"/>
  <c r="AQ13" i="4"/>
  <c r="BK16" i="7"/>
  <c r="BM16" i="7" s="1"/>
  <c r="R16" i="7" s="1"/>
  <c r="BE14" i="4"/>
  <c r="AW15" i="7"/>
  <c r="AC10" i="4"/>
  <c r="L10" i="4" s="1"/>
  <c r="AM11" i="10"/>
  <c r="AP14" i="7"/>
  <c r="BE17" i="7"/>
  <c r="BF17" i="7" s="1"/>
  <c r="Q17" i="7" s="1"/>
  <c r="BL9" i="7"/>
  <c r="Z14" i="10"/>
  <c r="L14" i="10" s="1"/>
  <c r="AK16" i="4"/>
  <c r="AG12" i="10"/>
  <c r="M12" i="10" s="1"/>
  <c r="BD12" i="7"/>
  <c r="BF12" i="7" s="1"/>
  <c r="Q12" i="7" s="1"/>
  <c r="AP4" i="4"/>
  <c r="AP10" i="4"/>
  <c r="AR16" i="4"/>
  <c r="AA17" i="7"/>
  <c r="Z13" i="7"/>
  <c r="AB13" i="7" s="1"/>
  <c r="K13" i="7" s="1"/>
  <c r="AF10" i="10"/>
  <c r="AG10" i="10" s="1"/>
  <c r="M10" i="10" s="1"/>
  <c r="AP5" i="7"/>
  <c r="AY8" i="4"/>
  <c r="AF13" i="10"/>
  <c r="AG13" i="10" s="1"/>
  <c r="M13" i="10" s="1"/>
  <c r="AF16" i="10"/>
  <c r="AG16" i="10" s="1"/>
  <c r="M16" i="10" s="1"/>
  <c r="Z18" i="10"/>
  <c r="L18" i="10" s="1"/>
  <c r="Z15" i="10"/>
  <c r="L15" i="10" s="1"/>
  <c r="AG18" i="10"/>
  <c r="M18" i="10" s="1"/>
  <c r="AA4" i="4"/>
  <c r="AT11" i="10"/>
  <c r="AE9" i="10"/>
  <c r="AT10" i="10"/>
  <c r="AU11" i="10"/>
  <c r="AT7" i="10"/>
  <c r="AV7" i="10" s="1"/>
  <c r="P7" i="10" s="1"/>
  <c r="AV6" i="7"/>
  <c r="AP6" i="7"/>
  <c r="BL6" i="7"/>
  <c r="BF8" i="4"/>
  <c r="T7" i="4"/>
  <c r="AY6" i="4"/>
  <c r="BE6" i="4"/>
  <c r="AY5" i="4"/>
  <c r="BF5" i="4"/>
  <c r="BD11" i="7"/>
  <c r="BF11" i="7" s="1"/>
  <c r="Q11" i="7" s="1"/>
  <c r="BF17" i="4"/>
  <c r="AM18" i="10"/>
  <c r="AO18" i="10" s="1"/>
  <c r="O18" i="10" s="1"/>
  <c r="AB15" i="4"/>
  <c r="Z11" i="10"/>
  <c r="L11" i="10" s="1"/>
  <c r="AP9" i="4"/>
  <c r="AF17" i="10"/>
  <c r="AG17" i="10" s="1"/>
  <c r="M17" i="10" s="1"/>
  <c r="AU13" i="10"/>
  <c r="Z15" i="7"/>
  <c r="AB15" i="7" s="1"/>
  <c r="K15" i="7" s="1"/>
  <c r="BK11" i="7"/>
  <c r="AA16" i="4"/>
  <c r="AA15" i="4"/>
  <c r="AC15" i="4" s="1"/>
  <c r="L15" i="4" s="1"/>
  <c r="BE10" i="4"/>
  <c r="BF15" i="7"/>
  <c r="Q15" i="7" s="1"/>
  <c r="AG8" i="10"/>
  <c r="M8" i="10" s="1"/>
  <c r="AG14" i="10"/>
  <c r="M14" i="10" s="1"/>
  <c r="AY14" i="4"/>
  <c r="T14" i="4"/>
  <c r="U7" i="4"/>
  <c r="BD9" i="7"/>
  <c r="T15" i="4"/>
  <c r="V15" i="4" s="1"/>
  <c r="K15" i="4" s="1"/>
  <c r="BM17" i="7"/>
  <c r="R17" i="7" s="1"/>
  <c r="AO11" i="7"/>
  <c r="AM10" i="10"/>
  <c r="AV17" i="7"/>
  <c r="BM14" i="7"/>
  <c r="R14" i="7" s="1"/>
  <c r="BF9" i="4"/>
  <c r="AT17" i="10"/>
  <c r="AV17" i="10" s="1"/>
  <c r="P17" i="10" s="1"/>
  <c r="AN10" i="10"/>
  <c r="Z12" i="10"/>
  <c r="L12" i="10" s="1"/>
  <c r="AF7" i="10"/>
  <c r="BG11" i="4"/>
  <c r="X16" i="10"/>
  <c r="AH11" i="7"/>
  <c r="AG17" i="7"/>
  <c r="AP11" i="7"/>
  <c r="AV15" i="7"/>
  <c r="BE5" i="4"/>
  <c r="AW6" i="7"/>
  <c r="BG16" i="4"/>
  <c r="BE15" i="4"/>
  <c r="AB12" i="4"/>
  <c r="AJ11" i="4"/>
  <c r="BF14" i="4"/>
  <c r="BE9" i="7"/>
  <c r="BF4" i="4"/>
  <c r="BE16" i="7"/>
  <c r="AW12" i="7"/>
  <c r="AO6" i="7"/>
  <c r="BD16" i="7"/>
  <c r="AQ13" i="7"/>
  <c r="N13" i="7" s="1"/>
  <c r="AI13" i="7"/>
  <c r="L13" i="7" s="1"/>
  <c r="BE13" i="7"/>
  <c r="Z17" i="7"/>
  <c r="AB17" i="7" s="1"/>
  <c r="K17" i="7" s="1"/>
  <c r="AP8" i="7"/>
  <c r="AW17" i="7"/>
  <c r="AP17" i="7"/>
  <c r="BL4" i="7"/>
  <c r="BD6" i="7"/>
  <c r="AH14" i="7"/>
  <c r="AI14" i="7" s="1"/>
  <c r="L14" i="7" s="1"/>
  <c r="Z9" i="7"/>
  <c r="AA12" i="7"/>
  <c r="BD5" i="7"/>
  <c r="BL11" i="7"/>
  <c r="AH17" i="7"/>
  <c r="AI17" i="7" s="1"/>
  <c r="L17" i="7" s="1"/>
  <c r="AH9" i="7"/>
  <c r="AI9" i="7" s="1"/>
  <c r="L9" i="7" s="1"/>
  <c r="BE8" i="4"/>
  <c r="AX8" i="4"/>
  <c r="AJ8" i="4"/>
  <c r="AB8" i="4"/>
  <c r="AB7" i="4"/>
  <c r="AA7" i="4"/>
  <c r="AP7" i="4"/>
  <c r="AB6" i="4"/>
  <c r="BF6" i="4"/>
  <c r="AJ6" i="4"/>
  <c r="U6" i="4"/>
  <c r="AQ6" i="4"/>
  <c r="AX6" i="4"/>
  <c r="AA6" i="4"/>
  <c r="T6" i="4"/>
  <c r="AX5" i="4"/>
  <c r="AA5" i="4"/>
  <c r="AI5" i="4"/>
  <c r="AY4" i="4"/>
  <c r="AX4" i="4"/>
  <c r="AQ4" i="4"/>
  <c r="T12" i="4"/>
  <c r="AQ12" i="4"/>
  <c r="AR12" i="4" s="1"/>
  <c r="AI11" i="4"/>
  <c r="U5" i="4"/>
  <c r="U16" i="4"/>
  <c r="AP6" i="4"/>
  <c r="AY15" i="4"/>
  <c r="U12" i="4"/>
  <c r="AJ9" i="4"/>
  <c r="AI4" i="4"/>
  <c r="AI9" i="4"/>
  <c r="AA11" i="4"/>
  <c r="AY17" i="4"/>
  <c r="BF15" i="4"/>
  <c r="AI6" i="4"/>
  <c r="AJ12" i="4"/>
  <c r="AQ11" i="4"/>
  <c r="AZ16" i="4"/>
  <c r="AB5" i="4"/>
  <c r="AX15" i="4"/>
  <c r="T5" i="4"/>
  <c r="AP11" i="4"/>
  <c r="AX17" i="4"/>
  <c r="AC14" i="4"/>
  <c r="L14" i="4" s="1"/>
  <c r="AP4" i="7"/>
  <c r="Y9" i="10"/>
  <c r="AT9" i="10"/>
  <c r="X9" i="10"/>
  <c r="AF9" i="10"/>
  <c r="AM8" i="10"/>
  <c r="AN7" i="10"/>
  <c r="AM7" i="10"/>
  <c r="AE7" i="10"/>
  <c r="Y7" i="10"/>
  <c r="X7" i="10"/>
  <c r="AE6" i="10"/>
  <c r="AF6" i="10"/>
  <c r="X6" i="10"/>
  <c r="Y6" i="10"/>
  <c r="Y5" i="10"/>
  <c r="X5" i="10"/>
  <c r="AE5" i="10"/>
  <c r="AG5" i="10" s="1"/>
  <c r="M5" i="10" s="1"/>
  <c r="Y4" i="10"/>
  <c r="AO15" i="10"/>
  <c r="O15" i="10" s="1"/>
  <c r="AF4" i="10"/>
  <c r="AG11" i="10"/>
  <c r="M11" i="10" s="1"/>
  <c r="AM17" i="10"/>
  <c r="AO17" i="10" s="1"/>
  <c r="O17" i="10" s="1"/>
  <c r="AU15" i="10"/>
  <c r="AV15" i="10" s="1"/>
  <c r="P15" i="10" s="1"/>
  <c r="Z13" i="10"/>
  <c r="L13" i="10" s="1"/>
  <c r="Z8" i="7"/>
  <c r="AV8" i="7"/>
  <c r="BL8" i="7"/>
  <c r="AO8" i="7"/>
  <c r="BD8" i="7"/>
  <c r="BK8" i="7"/>
  <c r="BE8" i="7"/>
  <c r="AG8" i="7"/>
  <c r="AH8" i="7"/>
  <c r="AW8" i="7"/>
  <c r="AA8" i="7"/>
  <c r="AT18" i="10"/>
  <c r="AV18" i="10" s="1"/>
  <c r="P18" i="10" s="1"/>
  <c r="AO5" i="7"/>
  <c r="AJ5" i="4"/>
  <c r="AP13" i="4"/>
  <c r="AN14" i="10"/>
  <c r="AO14" i="10" s="1"/>
  <c r="O14" i="10" s="1"/>
  <c r="AO4" i="7"/>
  <c r="AA4" i="7"/>
  <c r="AU16" i="10"/>
  <c r="AO15" i="7"/>
  <c r="AQ15" i="7" s="1"/>
  <c r="N15" i="7" s="1"/>
  <c r="AQ14" i="4"/>
  <c r="AO14" i="7"/>
  <c r="AQ14" i="7" s="1"/>
  <c r="N14" i="7" s="1"/>
  <c r="BK10" i="7"/>
  <c r="AA11" i="7"/>
  <c r="AV5" i="7"/>
  <c r="AO17" i="7"/>
  <c r="AB16" i="4"/>
  <c r="AC16" i="4" s="1"/>
  <c r="L16" i="4" s="1"/>
  <c r="T16" i="4"/>
  <c r="AC13" i="4"/>
  <c r="L13" i="4" s="1"/>
  <c r="AJ4" i="4"/>
  <c r="AR15" i="4"/>
  <c r="BE4" i="4"/>
  <c r="BE12" i="4"/>
  <c r="BG12" i="4" s="1"/>
  <c r="AX12" i="4"/>
  <c r="AZ12" i="4" s="1"/>
  <c r="AV12" i="7"/>
  <c r="U4" i="4"/>
  <c r="AR17" i="4"/>
  <c r="Z12" i="7"/>
  <c r="BE14" i="7"/>
  <c r="BF14" i="7" s="1"/>
  <c r="Q14" i="7" s="1"/>
  <c r="BK13" i="7"/>
  <c r="T4" i="4"/>
  <c r="AU6" i="10"/>
  <c r="AT13" i="10"/>
  <c r="AT6" i="10"/>
  <c r="AE4" i="10"/>
  <c r="AM4" i="10"/>
  <c r="X4" i="10"/>
  <c r="AA7" i="7"/>
  <c r="AO7" i="7"/>
  <c r="AW7" i="7"/>
  <c r="AP7" i="7"/>
  <c r="BE7" i="7"/>
  <c r="Z6" i="7"/>
  <c r="BK6" i="7"/>
  <c r="BE6" i="7"/>
  <c r="AA5" i="7"/>
  <c r="AH5" i="7"/>
  <c r="AG5" i="7"/>
  <c r="AW5" i="7"/>
  <c r="Z5" i="7"/>
  <c r="BE5" i="7"/>
  <c r="U8" i="4"/>
  <c r="AA8" i="4"/>
  <c r="T8" i="4"/>
  <c r="AX13" i="4"/>
  <c r="BE13" i="4"/>
  <c r="BG13" i="4" s="1"/>
  <c r="BE9" i="4"/>
  <c r="AY13" i="4"/>
  <c r="AX9" i="4"/>
  <c r="AZ9" i="4" s="1"/>
  <c r="AY7" i="4"/>
  <c r="BF7" i="4"/>
  <c r="BE7" i="4"/>
  <c r="AI10" i="4"/>
  <c r="AQ10" i="4"/>
  <c r="AJ10" i="4"/>
  <c r="AI13" i="4"/>
  <c r="AJ13" i="4"/>
  <c r="AP14" i="4"/>
  <c r="AI14" i="4"/>
  <c r="AJ14" i="4"/>
  <c r="AJ7" i="4"/>
  <c r="AP8" i="4"/>
  <c r="AI8" i="4"/>
  <c r="AQ5" i="4"/>
  <c r="AP5" i="4"/>
  <c r="AQ8" i="4"/>
  <c r="AI7" i="4"/>
  <c r="AQ7" i="4"/>
  <c r="T9" i="4"/>
  <c r="U9" i="4"/>
  <c r="AB9" i="4"/>
  <c r="AA9" i="4"/>
  <c r="U11" i="4"/>
  <c r="T11" i="4"/>
  <c r="AB17" i="4"/>
  <c r="U17" i="4"/>
  <c r="T17" i="4"/>
  <c r="AB11" i="4"/>
  <c r="AA17" i="4"/>
  <c r="AB4" i="4"/>
  <c r="BL13" i="7"/>
  <c r="BM13" i="7" s="1"/>
  <c r="R13" i="7" s="1"/>
  <c r="BL10" i="7"/>
  <c r="BD13" i="7"/>
  <c r="BD10" i="7"/>
  <c r="BE10" i="7"/>
  <c r="BD7" i="7"/>
  <c r="BL7" i="7"/>
  <c r="BD4" i="7"/>
  <c r="BE4" i="7"/>
  <c r="BK5" i="7"/>
  <c r="BL5" i="7"/>
  <c r="BK4" i="7"/>
  <c r="BK7" i="7"/>
  <c r="AV16" i="7"/>
  <c r="AW16" i="7"/>
  <c r="AP16" i="7"/>
  <c r="AO16" i="7"/>
  <c r="AW14" i="7"/>
  <c r="AV14" i="7"/>
  <c r="AP12" i="7"/>
  <c r="AW4" i="7"/>
  <c r="AV4" i="7"/>
  <c r="AO12" i="7"/>
  <c r="AV7" i="7"/>
  <c r="Z11" i="7"/>
  <c r="AB14" i="7"/>
  <c r="K14" i="7" s="1"/>
  <c r="AG11" i="7"/>
  <c r="AB16" i="7"/>
  <c r="K16" i="7" s="1"/>
  <c r="Z7" i="7"/>
  <c r="AH7" i="7"/>
  <c r="Z4" i="7"/>
  <c r="AG4" i="7"/>
  <c r="AA6" i="7"/>
  <c r="AH6" i="7"/>
  <c r="AG6" i="7"/>
  <c r="AG7" i="7"/>
  <c r="AH4" i="7"/>
  <c r="AM5" i="10"/>
  <c r="AU5" i="10"/>
  <c r="AU9" i="10"/>
  <c r="AN9" i="10"/>
  <c r="AU14" i="10"/>
  <c r="AT14" i="10"/>
  <c r="AN5" i="10"/>
  <c r="AN8" i="10"/>
  <c r="AT8" i="10"/>
  <c r="AU8" i="10"/>
  <c r="AT16" i="10"/>
  <c r="AN16" i="10"/>
  <c r="AN13" i="10"/>
  <c r="AU10" i="10"/>
  <c r="AN6" i="10"/>
  <c r="AO6" i="10" s="1"/>
  <c r="O6" i="10" s="1"/>
  <c r="AT5" i="10"/>
  <c r="AM13" i="10"/>
  <c r="AM9" i="10"/>
  <c r="AO12" i="10"/>
  <c r="O12" i="10" s="1"/>
  <c r="AM16" i="10"/>
  <c r="AN4" i="10"/>
  <c r="AU4" i="10"/>
  <c r="AT4" i="10"/>
  <c r="AZ10" i="4" l="1"/>
  <c r="V14" i="4"/>
  <c r="K14" i="4" s="1"/>
  <c r="AR9" i="4"/>
  <c r="AV12" i="10"/>
  <c r="P12" i="10" s="1"/>
  <c r="AX15" i="7"/>
  <c r="O15" i="7" s="1"/>
  <c r="BF13" i="7"/>
  <c r="Q13" i="7" s="1"/>
  <c r="BG15" i="4"/>
  <c r="BG14" i="4"/>
  <c r="AR13" i="4"/>
  <c r="V11" i="4"/>
  <c r="K11" i="4" s="1"/>
  <c r="AR10" i="4"/>
  <c r="BG10" i="4"/>
  <c r="AQ16" i="7"/>
  <c r="N16" i="7" s="1"/>
  <c r="AX11" i="7"/>
  <c r="O11" i="7" s="1"/>
  <c r="AQ10" i="7"/>
  <c r="N10" i="7" s="1"/>
  <c r="BG17" i="4"/>
  <c r="Z16" i="10"/>
  <c r="L16" i="10" s="1"/>
  <c r="AV10" i="10"/>
  <c r="P10" i="10" s="1"/>
  <c r="AV16" i="10"/>
  <c r="P16" i="10" s="1"/>
  <c r="AQ9" i="7"/>
  <c r="N9" i="7" s="1"/>
  <c r="AR14" i="4"/>
  <c r="AO7" i="10"/>
  <c r="O7" i="10" s="1"/>
  <c r="AX17" i="7"/>
  <c r="O17" i="7" s="1"/>
  <c r="AZ14" i="4"/>
  <c r="AV11" i="10"/>
  <c r="P11" i="10" s="1"/>
  <c r="AI10" i="7"/>
  <c r="L10" i="7" s="1"/>
  <c r="AO11" i="10"/>
  <c r="O11" i="10" s="1"/>
  <c r="AO8" i="10"/>
  <c r="O8" i="10" s="1"/>
  <c r="AX14" i="7"/>
  <c r="O14" i="7" s="1"/>
  <c r="BM9" i="7"/>
  <c r="R9" i="7" s="1"/>
  <c r="AI12" i="7"/>
  <c r="L12" i="7" s="1"/>
  <c r="AX10" i="7"/>
  <c r="O10" i="7" s="1"/>
  <c r="AZ7" i="4"/>
  <c r="BM12" i="7"/>
  <c r="R12" i="7" s="1"/>
  <c r="AX12" i="7"/>
  <c r="O12" i="7" s="1"/>
  <c r="BM11" i="7"/>
  <c r="R11" i="7" s="1"/>
  <c r="AQ11" i="7"/>
  <c r="N11" i="7" s="1"/>
  <c r="AB11" i="7"/>
  <c r="K11" i="7" s="1"/>
  <c r="AQ5" i="7"/>
  <c r="N5" i="7" s="1"/>
  <c r="AX9" i="7"/>
  <c r="O9" i="7" s="1"/>
  <c r="AB9" i="7"/>
  <c r="K9" i="7" s="1"/>
  <c r="BF9" i="7"/>
  <c r="Q9" i="7" s="1"/>
  <c r="AX8" i="7"/>
  <c r="O8" i="7" s="1"/>
  <c r="AC11" i="4"/>
  <c r="L11" i="4" s="1"/>
  <c r="AR4" i="4"/>
  <c r="AI11" i="7"/>
  <c r="L11" i="7" s="1"/>
  <c r="AK12" i="4"/>
  <c r="AK9" i="4"/>
  <c r="AC12" i="4"/>
  <c r="L12" i="4" s="1"/>
  <c r="AZ15" i="4"/>
  <c r="AZ17" i="4"/>
  <c r="AV13" i="10"/>
  <c r="P13" i="10" s="1"/>
  <c r="V7" i="4"/>
  <c r="K7" i="4" s="1"/>
  <c r="AZ8" i="4"/>
  <c r="BG9" i="4"/>
  <c r="AZ6" i="4"/>
  <c r="Z7" i="10"/>
  <c r="L7" i="10" s="1"/>
  <c r="Z9" i="10"/>
  <c r="L9" i="10" s="1"/>
  <c r="AG7" i="10"/>
  <c r="M7" i="10" s="1"/>
  <c r="AC4" i="4"/>
  <c r="L4" i="4" s="1"/>
  <c r="AG9" i="10"/>
  <c r="M9" i="10" s="1"/>
  <c r="AO10" i="10"/>
  <c r="O10" i="10" s="1"/>
  <c r="AX6" i="7"/>
  <c r="O6" i="7" s="1"/>
  <c r="BM6" i="7"/>
  <c r="R6" i="7" s="1"/>
  <c r="AQ6" i="7"/>
  <c r="N6" i="7" s="1"/>
  <c r="BG8" i="4"/>
  <c r="BG6" i="4"/>
  <c r="AZ5" i="4"/>
  <c r="AK5" i="4"/>
  <c r="BG5" i="4"/>
  <c r="BF5" i="7"/>
  <c r="Q5" i="7" s="1"/>
  <c r="AQ17" i="7"/>
  <c r="N17" i="7" s="1"/>
  <c r="AQ4" i="7"/>
  <c r="N4" i="7" s="1"/>
  <c r="AK11" i="4"/>
  <c r="V16" i="4"/>
  <c r="K16" i="4" s="1"/>
  <c r="BF6" i="7"/>
  <c r="Q6" i="7" s="1"/>
  <c r="AQ8" i="7"/>
  <c r="N8" i="7" s="1"/>
  <c r="AV14" i="10"/>
  <c r="P14" i="10" s="1"/>
  <c r="AI4" i="7"/>
  <c r="L4" i="7" s="1"/>
  <c r="AC9" i="4"/>
  <c r="L9" i="4" s="1"/>
  <c r="AI5" i="7"/>
  <c r="L5" i="7" s="1"/>
  <c r="AV6" i="10"/>
  <c r="P6" i="10" s="1"/>
  <c r="AB12" i="7"/>
  <c r="K12" i="7" s="1"/>
  <c r="BF16" i="7"/>
  <c r="Q16" i="7" s="1"/>
  <c r="BG4" i="4"/>
  <c r="AB7" i="7"/>
  <c r="K7" i="7" s="1"/>
  <c r="AB4" i="7"/>
  <c r="K4" i="7" s="1"/>
  <c r="AQ12" i="7"/>
  <c r="N12" i="7" s="1"/>
  <c r="BM10" i="7"/>
  <c r="R10" i="7" s="1"/>
  <c r="AI8" i="7"/>
  <c r="L8" i="7" s="1"/>
  <c r="BM4" i="7"/>
  <c r="R4" i="7" s="1"/>
  <c r="AK8" i="4"/>
  <c r="AC8" i="4"/>
  <c r="L8" i="4" s="1"/>
  <c r="AC7" i="4"/>
  <c r="L7" i="4" s="1"/>
  <c r="BG7" i="4"/>
  <c r="AR7" i="4"/>
  <c r="AC6" i="4"/>
  <c r="L6" i="4" s="1"/>
  <c r="AR6" i="4"/>
  <c r="AK6" i="4"/>
  <c r="V6" i="4"/>
  <c r="K6" i="4" s="1"/>
  <c r="AC5" i="4"/>
  <c r="L5" i="4" s="1"/>
  <c r="V5" i="4"/>
  <c r="K5" i="4" s="1"/>
  <c r="AZ4" i="4"/>
  <c r="AR11" i="4"/>
  <c r="V12" i="4"/>
  <c r="K12" i="4" s="1"/>
  <c r="AK4" i="4"/>
  <c r="AZ13" i="4"/>
  <c r="V17" i="4"/>
  <c r="K17" i="4" s="1"/>
  <c r="AV9" i="10"/>
  <c r="P9" i="10" s="1"/>
  <c r="AG6" i="10"/>
  <c r="M6" i="10" s="1"/>
  <c r="Z6" i="10"/>
  <c r="L6" i="10" s="1"/>
  <c r="Z5" i="10"/>
  <c r="L5" i="10" s="1"/>
  <c r="AG4" i="10"/>
  <c r="M4" i="10" s="1"/>
  <c r="Z4" i="10"/>
  <c r="L4" i="10" s="1"/>
  <c r="AV5" i="10"/>
  <c r="P5" i="10" s="1"/>
  <c r="AB8" i="7"/>
  <c r="K8" i="7" s="1"/>
  <c r="BM8" i="7"/>
  <c r="R8" i="7" s="1"/>
  <c r="BF8" i="7"/>
  <c r="Q8" i="7" s="1"/>
  <c r="AX4" i="7"/>
  <c r="O4" i="7" s="1"/>
  <c r="AX5" i="7"/>
  <c r="O5" i="7" s="1"/>
  <c r="AR5" i="4"/>
  <c r="AB5" i="7"/>
  <c r="K5" i="7" s="1"/>
  <c r="BF7" i="7"/>
  <c r="Q7" i="7" s="1"/>
  <c r="AO5" i="10"/>
  <c r="O5" i="10" s="1"/>
  <c r="AK14" i="4"/>
  <c r="V4" i="4"/>
  <c r="K4" i="4" s="1"/>
  <c r="AO9" i="10"/>
  <c r="O9" i="10" s="1"/>
  <c r="AV4" i="10"/>
  <c r="P4" i="10" s="1"/>
  <c r="AO4" i="10"/>
  <c r="O4" i="10" s="1"/>
  <c r="AI7" i="7"/>
  <c r="L7" i="7" s="1"/>
  <c r="AX7" i="7"/>
  <c r="O7" i="7" s="1"/>
  <c r="AQ7" i="7"/>
  <c r="N7" i="7" s="1"/>
  <c r="BM7" i="7"/>
  <c r="R7" i="7" s="1"/>
  <c r="AB6" i="7"/>
  <c r="K6" i="7" s="1"/>
  <c r="V8" i="4"/>
  <c r="K8" i="4" s="1"/>
  <c r="AK10" i="4"/>
  <c r="AK13" i="4"/>
  <c r="AK7" i="4"/>
  <c r="AR8" i="4"/>
  <c r="V9" i="4"/>
  <c r="K9" i="4" s="1"/>
  <c r="AC17" i="4"/>
  <c r="L17" i="4" s="1"/>
  <c r="BF10" i="7"/>
  <c r="Q10" i="7" s="1"/>
  <c r="BM5" i="7"/>
  <c r="R5" i="7" s="1"/>
  <c r="BF4" i="7"/>
  <c r="Q4" i="7" s="1"/>
  <c r="AX16" i="7"/>
  <c r="O16" i="7" s="1"/>
  <c r="AI6" i="7"/>
  <c r="L6" i="7" s="1"/>
  <c r="AV8" i="10"/>
  <c r="P8" i="10" s="1"/>
  <c r="AO16" i="10"/>
  <c r="O16" i="10" s="1"/>
  <c r="AO13" i="10"/>
  <c r="O13" i="10" s="1"/>
  <c r="A11" i="10" l="1"/>
  <c r="A11" i="7"/>
  <c r="A11" i="4"/>
  <c r="A8" i="11"/>
  <c r="A10" i="7"/>
  <c r="A10" i="4"/>
  <c r="A10" i="10"/>
  <c r="A7" i="11"/>
  <c r="A6" i="7" l="1"/>
  <c r="A6" i="4"/>
  <c r="A6" i="10"/>
  <c r="A3" i="11"/>
  <c r="A8" i="7"/>
  <c r="A8" i="4"/>
  <c r="A8" i="10"/>
  <c r="A5" i="11"/>
  <c r="A7" i="7"/>
  <c r="A7" i="4"/>
  <c r="A7" i="10"/>
  <c r="A4" i="11"/>
  <c r="A5" i="4"/>
  <c r="A5" i="10"/>
  <c r="A5" i="7"/>
  <c r="A2" i="11"/>
  <c r="A9" i="4"/>
  <c r="A9" i="7"/>
  <c r="A9" i="10"/>
  <c r="A6" i="11"/>
  <c r="A4" i="10"/>
  <c r="A4" i="7"/>
  <c r="A4" i="4"/>
  <c r="A1" i="11"/>
</calcChain>
</file>

<file path=xl/sharedStrings.xml><?xml version="1.0" encoding="utf-8"?>
<sst xmlns="http://schemas.openxmlformats.org/spreadsheetml/2006/main" count="514" uniqueCount="95">
  <si>
    <t>υψος παραθυρου</t>
  </si>
  <si>
    <t>μηκος προβολου</t>
  </si>
  <si>
    <t xml:space="preserve">υψος πορτας </t>
  </si>
  <si>
    <t>υψος τοιχου (κατω απο προβολο)</t>
  </si>
  <si>
    <t>υψος ποδιας</t>
  </si>
  <si>
    <t>a</t>
  </si>
  <si>
    <t>b</t>
  </si>
  <si>
    <t>c</t>
  </si>
  <si>
    <t>d</t>
  </si>
  <si>
    <t>e</t>
  </si>
  <si>
    <t>αποσταση εμποδιου</t>
  </si>
  <si>
    <t>f</t>
  </si>
  <si>
    <t>υψος εμποδιου πανω απο δαπεδο</t>
  </si>
  <si>
    <t>υψος τοιχου</t>
  </si>
  <si>
    <t>Περίοδος</t>
  </si>
  <si>
    <t>Προσανατολισμός επιφάνειας</t>
  </si>
  <si>
    <t>Γωνία α</t>
  </si>
  <si>
    <t>Β</t>
  </si>
  <si>
    <t>ΒΑ</t>
  </si>
  <si>
    <t>Α</t>
  </si>
  <si>
    <t>ΝΑ</t>
  </si>
  <si>
    <t>N</t>
  </si>
  <si>
    <t>ΝΔ</t>
  </si>
  <si>
    <t>Δ</t>
  </si>
  <si>
    <t>ΒΔ</t>
  </si>
  <si>
    <t>θέρμανσης</t>
  </si>
  <si>
    <t>ψύξης</t>
  </si>
  <si>
    <t>μοιρες</t>
  </si>
  <si>
    <t>f_hor_h1</t>
  </si>
  <si>
    <t>f_hor_h2</t>
  </si>
  <si>
    <t>f_hor_h3</t>
  </si>
  <si>
    <t>f_hor_h4</t>
  </si>
  <si>
    <t>f_hor_h</t>
  </si>
  <si>
    <t>αρχικη γωνια</t>
  </si>
  <si>
    <t>αρχικος προσανατολισμος</t>
  </si>
  <si>
    <t>σκιαση αρχικης γωνιας &amp; προσ</t>
  </si>
  <si>
    <t>σκιαση τελ. γωνιας &amp; αρχ. προσ.</t>
  </si>
  <si>
    <t>σκιαση αρχι. γωνιας &amp; τελ. Προσ.</t>
  </si>
  <si>
    <t>σκιαση τελικης γωνιας &amp; προσ</t>
  </si>
  <si>
    <t>1 παρεμβολη γωνιας</t>
  </si>
  <si>
    <t>2 παρεμβολη γωνιας</t>
  </si>
  <si>
    <t xml:space="preserve"> παρεμβολη προσανατολισμου</t>
  </si>
  <si>
    <t>heat</t>
  </si>
  <si>
    <t>f_hor_c1</t>
  </si>
  <si>
    <t>f_hor_c2</t>
  </si>
  <si>
    <t>f_hor_c3</t>
  </si>
  <si>
    <t>f_hor_c4</t>
  </si>
  <si>
    <t>cool</t>
  </si>
  <si>
    <t>f_hor_c</t>
  </si>
  <si>
    <t>τοιχος</t>
  </si>
  <si>
    <t>πορτα</t>
  </si>
  <si>
    <t>παραθυρο</t>
  </si>
  <si>
    <t>γωνια και σκιαση τοιχου</t>
  </si>
  <si>
    <t>γωνια και σκιαση πορτας</t>
  </si>
  <si>
    <t>γωνια και σκιαση παραθυρου</t>
  </si>
  <si>
    <t>Γωνία β</t>
  </si>
  <si>
    <t>Γωνία γ</t>
  </si>
  <si>
    <r>
      <t xml:space="preserve">Πίνακας 3.20.α </t>
    </r>
    <r>
      <rPr>
        <i/>
        <sz val="8"/>
        <rFont val="Arial"/>
        <family val="2"/>
        <charset val="161"/>
      </rPr>
      <t xml:space="preserve">Συντελεστής σκίασης από πλευρικές προεξοχές </t>
    </r>
    <r>
      <rPr>
        <i/>
        <sz val="8"/>
        <rFont val="Arial"/>
        <family val="2"/>
        <charset val="161"/>
      </rPr>
      <t>F</t>
    </r>
    <r>
      <rPr>
        <i/>
        <sz val="6"/>
        <rFont val="Arial"/>
        <family val="2"/>
        <charset val="161"/>
      </rPr>
      <t xml:space="preserve">in </t>
    </r>
    <r>
      <rPr>
        <i/>
        <sz val="8"/>
        <rFont val="Arial"/>
        <family val="2"/>
        <charset val="161"/>
      </rPr>
      <t>από την αριστερή πλευρά.</t>
    </r>
  </si>
  <si>
    <r>
      <t xml:space="preserve">Πίνακας 3.20.β </t>
    </r>
    <r>
      <rPr>
        <i/>
        <sz val="8"/>
        <rFont val="Arial"/>
        <family val="2"/>
        <charset val="161"/>
      </rPr>
      <t xml:space="preserve">Συντελεστής σκίασης από πλευρικές προεξοχές </t>
    </r>
    <r>
      <rPr>
        <i/>
        <sz val="8"/>
        <rFont val="Arial"/>
        <family val="2"/>
        <charset val="161"/>
      </rPr>
      <t xml:space="preserve">Fm </t>
    </r>
    <r>
      <rPr>
        <i/>
        <sz val="8"/>
        <rFont val="Arial"/>
        <family val="2"/>
        <charset val="161"/>
      </rPr>
      <t>από την δεξιά πλευρά.</t>
    </r>
  </si>
  <si>
    <t>f_ov_h</t>
  </si>
  <si>
    <t>f_ov_c</t>
  </si>
  <si>
    <t>f_ov_h1</t>
  </si>
  <si>
    <t>f_ov_h2</t>
  </si>
  <si>
    <t>f_ov_h3</t>
  </si>
  <si>
    <t>f_ov_h4</t>
  </si>
  <si>
    <t>f_ov_c1</t>
  </si>
  <si>
    <t>f_ov_c2</t>
  </si>
  <si>
    <t>f_ov_c3</t>
  </si>
  <si>
    <t>f_ov_c4</t>
  </si>
  <si>
    <t>f_fin_h</t>
  </si>
  <si>
    <t>f_fin_c</t>
  </si>
  <si>
    <t>f_fin_h1</t>
  </si>
  <si>
    <t>f_fin_h2</t>
  </si>
  <si>
    <t>f_fin_h3</t>
  </si>
  <si>
    <t>f_fin_h4</t>
  </si>
  <si>
    <t>f_fin_c1</t>
  </si>
  <si>
    <t>f_fin_c2</t>
  </si>
  <si>
    <t>f_fin_c3</t>
  </si>
  <si>
    <t>f_fin_c4</t>
  </si>
  <si>
    <t>προσανατολισμος επιφανειας</t>
  </si>
  <si>
    <t>g</t>
  </si>
  <si>
    <t>απόσταση υαλοστασίων απο εξωτερική παρειά τοίχου</t>
  </si>
  <si>
    <t>πλατος τοιχου ή ανοιγματος</t>
  </si>
  <si>
    <t>αποσταση τοιχου ή ανοιγματος απο εμποδιο ΑΡΙΣΤΕΡΑ</t>
  </si>
  <si>
    <t>αποσταση τοιχου ή ανοιγματος απο εμποδιο ΔΕΞΙΑ</t>
  </si>
  <si>
    <t>τοιχος ή ανοιγμα απο εμποδιο ΑΡΙΣΤΕΡΑ</t>
  </si>
  <si>
    <t>τοιχος ή ανοιγμα απο εμποδιο ΔΕΞΙΑ</t>
  </si>
  <si>
    <t>ολικός συντελεστής σκίασης απο 2 πλευρικα εμπόδια</t>
  </si>
  <si>
    <t>(διαστασεις σε m)</t>
  </si>
  <si>
    <t>μηκος ΔΕΞΙΟΥ πλευρικου εμποδιου</t>
  </si>
  <si>
    <t xml:space="preserve">μηκος ΑΡΙΣΤΕΡΟΥ πλευρικου εμποδιου </t>
  </si>
  <si>
    <t>ΣΚΙΑΣΗ ΑΠΟ ΔΥΟ ΠΛΕΥΡΙΚΑ ΕΜΠΟΔΙΑ (διαστασεις σε m) θεσεις εμποδιων αριστερα, δεξια οπως φαίνονται απο μέσα!</t>
  </si>
  <si>
    <r>
      <t xml:space="preserve">    γωνια και σκιαση τοιχου ή ανοιγματος απο εμποδιο </t>
    </r>
    <r>
      <rPr>
        <b/>
        <sz val="11"/>
        <color indexed="8"/>
        <rFont val="Arial"/>
        <family val="2"/>
        <charset val="161"/>
      </rPr>
      <t>ΑΡΙΣΤΕΡΑ πινακας 3.20.α</t>
    </r>
  </si>
  <si>
    <r>
      <t xml:space="preserve">   </t>
    </r>
    <r>
      <rPr>
        <sz val="11"/>
        <color indexed="8"/>
        <rFont val="Arial"/>
        <family val="2"/>
        <charset val="161"/>
      </rPr>
      <t xml:space="preserve"> γωνια και σκιαση τοιχου ή ανοιγματος απο εμποδιο </t>
    </r>
    <r>
      <rPr>
        <b/>
        <sz val="11"/>
        <color indexed="8"/>
        <rFont val="Arial"/>
        <family val="2"/>
        <charset val="161"/>
      </rPr>
      <t>ΔΕΞΙΑ πινακας 3.20.β</t>
    </r>
  </si>
  <si>
    <t>θεση εμποδιου αριστερα = 1 δεξια = 2 ΑΜΦΟ=3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</si>
</sst>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indexed="8"/>
      <name val="Calibri"/>
      <family val="2"/>
      <charset val="161"/>
    </font>
    <font>
      <sz val="11"/>
      <color indexed="8"/>
      <name val="Arial"/>
      <family val="2"/>
    </font>
    <font>
      <sz val="10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b/>
      <sz val="11"/>
      <color indexed="8"/>
      <name val="Arial"/>
      <family val="2"/>
    </font>
    <font>
      <i/>
      <sz val="8"/>
      <name val="Arial"/>
      <family val="2"/>
      <charset val="161"/>
    </font>
    <font>
      <i/>
      <sz val="6"/>
      <name val="Arial"/>
      <family val="2"/>
      <charset val="161"/>
    </font>
    <font>
      <b/>
      <i/>
      <sz val="8"/>
      <name val="Arial"/>
      <family val="2"/>
      <charset val="161"/>
    </font>
    <font>
      <sz val="11"/>
      <color indexed="8"/>
      <name val="Arial"/>
      <family val="2"/>
      <charset val="161"/>
    </font>
    <font>
      <sz val="8"/>
      <name val="Calibri"/>
      <family val="2"/>
      <charset val="161"/>
    </font>
    <font>
      <b/>
      <sz val="12"/>
      <color indexed="8"/>
      <name val="Arial"/>
      <family val="2"/>
      <charset val="161"/>
    </font>
    <font>
      <b/>
      <sz val="11"/>
      <color indexed="8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</cellStyleXfs>
  <cellXfs count="7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3" xfId="1" applyNumberFormat="1" applyFont="1" applyFill="1" applyBorder="1" applyAlignment="1" applyProtection="1">
      <alignment horizontal="center" vertical="top"/>
    </xf>
    <xf numFmtId="0" fontId="3" fillId="0" borderId="4" xfId="1" applyNumberFormat="1" applyFont="1" applyFill="1" applyBorder="1" applyAlignment="1" applyProtection="1">
      <alignment horizontal="left" vertical="top" indent="9"/>
    </xf>
    <xf numFmtId="0" fontId="3" fillId="0" borderId="5" xfId="1" applyNumberFormat="1" applyFont="1" applyFill="1" applyBorder="1" applyAlignment="1" applyProtection="1">
      <alignment horizontal="left" vertical="top" indent="9"/>
    </xf>
    <xf numFmtId="0" fontId="3" fillId="0" borderId="6" xfId="1" applyNumberFormat="1" applyFont="1" applyFill="1" applyBorder="1" applyAlignment="1" applyProtection="1">
      <alignment horizontal="left" vertical="top" indent="9"/>
    </xf>
    <xf numFmtId="0" fontId="2" fillId="0" borderId="0" xfId="1" applyNumberFormat="1" applyFont="1" applyFill="1" applyBorder="1" applyAlignment="1" applyProtection="1">
      <alignment vertical="top"/>
    </xf>
    <xf numFmtId="0" fontId="3" fillId="0" borderId="7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center" vertical="top"/>
    </xf>
    <xf numFmtId="0" fontId="4" fillId="0" borderId="1" xfId="1" applyNumberFormat="1" applyFont="1" applyFill="1" applyBorder="1" applyAlignment="1" applyProtection="1">
      <alignment horizontal="center" vertical="top"/>
    </xf>
    <xf numFmtId="0" fontId="2" fillId="0" borderId="8" xfId="1" applyNumberFormat="1" applyFont="1" applyFill="1" applyBorder="1" applyAlignment="1" applyProtection="1">
      <alignment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0" fontId="5" fillId="0" borderId="3" xfId="1" applyNumberFormat="1" applyFont="1" applyFill="1" applyBorder="1" applyAlignment="1" applyProtection="1">
      <alignment horizontal="center" vertical="top"/>
    </xf>
    <xf numFmtId="0" fontId="5" fillId="0" borderId="7" xfId="1" applyNumberFormat="1" applyFont="1" applyFill="1" applyBorder="1" applyAlignment="1" applyProtection="1">
      <alignment horizontal="center" vertical="top"/>
    </xf>
    <xf numFmtId="0" fontId="2" fillId="0" borderId="0" xfId="1" applyNumberFormat="1" applyFont="1" applyFill="1" applyBorder="1" applyAlignment="1" applyProtection="1">
      <alignment horizontal="center" vertical="top"/>
    </xf>
    <xf numFmtId="16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165" fontId="6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5" fontId="1" fillId="0" borderId="0" xfId="0" applyNumberFormat="1" applyFont="1" applyBorder="1"/>
    <xf numFmtId="0" fontId="4" fillId="0" borderId="1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3" fillId="0" borderId="6" xfId="0" applyNumberFormat="1" applyFont="1" applyFill="1" applyBorder="1" applyAlignment="1" applyProtection="1">
      <alignment vertical="top"/>
    </xf>
    <xf numFmtId="0" fontId="3" fillId="0" borderId="5" xfId="0" applyNumberFormat="1" applyFont="1" applyFill="1" applyBorder="1" applyAlignment="1" applyProtection="1">
      <alignment vertical="top"/>
    </xf>
    <xf numFmtId="0" fontId="3" fillId="0" borderId="4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0" fontId="3" fillId="0" borderId="10" xfId="0" applyNumberFormat="1" applyFont="1" applyFill="1" applyBorder="1" applyAlignment="1" applyProtection="1">
      <alignment vertical="top"/>
    </xf>
    <xf numFmtId="0" fontId="9" fillId="0" borderId="2" xfId="2" applyNumberFormat="1" applyFont="1" applyFill="1" applyBorder="1" applyAlignment="1" applyProtection="1">
      <alignment horizontal="left" vertical="top"/>
    </xf>
    <xf numFmtId="0" fontId="2" fillId="0" borderId="0" xfId="2" applyNumberFormat="1" applyFont="1" applyFill="1" applyBorder="1" applyAlignment="1" applyProtection="1">
      <alignment vertical="top"/>
    </xf>
    <xf numFmtId="0" fontId="9" fillId="0" borderId="5" xfId="2" applyNumberFormat="1" applyFont="1" applyFill="1" applyBorder="1" applyAlignment="1" applyProtection="1">
      <alignment horizontal="left" vertical="top"/>
    </xf>
    <xf numFmtId="0" fontId="3" fillId="0" borderId="11" xfId="2" applyNumberFormat="1" applyFont="1" applyFill="1" applyBorder="1" applyAlignment="1" applyProtection="1">
      <alignment horizontal="center" vertical="top"/>
    </xf>
    <xf numFmtId="0" fontId="3" fillId="0" borderId="6" xfId="2" applyNumberFormat="1" applyFont="1" applyFill="1" applyBorder="1" applyAlignment="1" applyProtection="1">
      <alignment horizontal="center" vertical="top"/>
    </xf>
    <xf numFmtId="0" fontId="3" fillId="0" borderId="5" xfId="2" applyNumberFormat="1" applyFont="1" applyFill="1" applyBorder="1" applyAlignment="1" applyProtection="1">
      <alignment horizontal="center" vertical="top"/>
    </xf>
    <xf numFmtId="0" fontId="3" fillId="0" borderId="4" xfId="2" applyNumberFormat="1" applyFont="1" applyFill="1" applyBorder="1" applyAlignment="1" applyProtection="1">
      <alignment horizontal="center" vertical="top"/>
    </xf>
    <xf numFmtId="0" fontId="3" fillId="0" borderId="7" xfId="2" applyNumberFormat="1" applyFont="1" applyFill="1" applyBorder="1" applyAlignment="1" applyProtection="1">
      <alignment horizontal="center" vertical="top"/>
    </xf>
    <xf numFmtId="0" fontId="4" fillId="0" borderId="1" xfId="2" applyNumberFormat="1" applyFont="1" applyFill="1" applyBorder="1" applyAlignment="1" applyProtection="1">
      <alignment horizontal="center" vertical="top"/>
    </xf>
    <xf numFmtId="0" fontId="3" fillId="0" borderId="1" xfId="2" applyNumberFormat="1" applyFont="1" applyFill="1" applyBorder="1" applyAlignment="1" applyProtection="1">
      <alignment horizontal="center" vertical="top"/>
    </xf>
    <xf numFmtId="0" fontId="5" fillId="0" borderId="1" xfId="2" applyNumberFormat="1" applyFont="1" applyFill="1" applyBorder="1" applyAlignment="1" applyProtection="1">
      <alignment horizontal="center" vertical="top"/>
    </xf>
    <xf numFmtId="0" fontId="2" fillId="0" borderId="0" xfId="2" applyNumberFormat="1" applyFont="1" applyFill="1" applyBorder="1" applyAlignment="1" applyProtection="1">
      <alignment horizontal="center" vertical="top"/>
    </xf>
    <xf numFmtId="165" fontId="1" fillId="0" borderId="0" xfId="0" applyNumberFormat="1" applyFont="1"/>
    <xf numFmtId="0" fontId="5" fillId="0" borderId="0" xfId="0" applyNumberFormat="1" applyFont="1" applyFill="1" applyBorder="1" applyAlignment="1" applyProtection="1">
      <alignment horizontal="center" vertical="top"/>
    </xf>
    <xf numFmtId="165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0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top"/>
    </xf>
    <xf numFmtId="0" fontId="3" fillId="0" borderId="7" xfId="2" applyNumberFormat="1" applyFont="1" applyFill="1" applyBorder="1" applyAlignment="1" applyProtection="1">
      <alignment horizontal="center" vertical="top"/>
    </xf>
    <xf numFmtId="165" fontId="0" fillId="0" borderId="0" xfId="0" applyNumberFormat="1"/>
  </cellXfs>
  <cellStyles count="3">
    <cellStyle name="Normal" xfId="0" builtinId="0"/>
    <cellStyle name="Normal_TOTEE_20701_1_2010_ΕΝΕΡΓΕΙΑΚΗ-3.18" xfId="1" xr:uid="{00000000-0005-0000-0000-000001000000}"/>
    <cellStyle name="Normal_TOTEE_20701_1_2010_ΕΝΕΡΓΕΙΑΚΗ-unprotecte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20</xdr:row>
      <xdr:rowOff>104775</xdr:rowOff>
    </xdr:from>
    <xdr:to>
      <xdr:col>8</xdr:col>
      <xdr:colOff>209550</xdr:colOff>
      <xdr:row>48</xdr:row>
      <xdr:rowOff>38100</xdr:rowOff>
    </xdr:to>
    <xdr:pic>
      <xdr:nvPicPr>
        <xdr:cNvPr id="2168" name="Picture 2" descr="orizontas.png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4552950"/>
          <a:ext cx="4876800" cy="500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20</xdr:row>
      <xdr:rowOff>9525</xdr:rowOff>
    </xdr:from>
    <xdr:to>
      <xdr:col>6</xdr:col>
      <xdr:colOff>266700</xdr:colOff>
      <xdr:row>47</xdr:row>
      <xdr:rowOff>0</xdr:rowOff>
    </xdr:to>
    <xdr:pic>
      <xdr:nvPicPr>
        <xdr:cNvPr id="6228" name="Picture 1" descr="provolos.png">
          <a:extLst>
            <a:ext uri="{FF2B5EF4-FFF2-40B4-BE49-F238E27FC236}">
              <a16:creationId xmlns:a16="http://schemas.microsoft.com/office/drawing/2014/main" id="{00000000-0008-0000-0100-00005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4950" y="4457700"/>
          <a:ext cx="3209925" cy="487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20</xdr:row>
      <xdr:rowOff>133350</xdr:rowOff>
    </xdr:from>
    <xdr:to>
      <xdr:col>5</xdr:col>
      <xdr:colOff>104775</xdr:colOff>
      <xdr:row>47</xdr:row>
      <xdr:rowOff>171450</xdr:rowOff>
    </xdr:to>
    <xdr:pic>
      <xdr:nvPicPr>
        <xdr:cNvPr id="9248" name="Picture 1" descr="1_74 model (2)_1.png">
          <a:extLst>
            <a:ext uri="{FF2B5EF4-FFF2-40B4-BE49-F238E27FC236}">
              <a16:creationId xmlns:a16="http://schemas.microsoft.com/office/drawing/2014/main" id="{00000000-0008-0000-0200-000020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4562475"/>
          <a:ext cx="3371850" cy="492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  <sheetName val="Φύλλο2"/>
      <sheetName val="kelyfos"/>
      <sheetName val="Sheet2"/>
    </sheetNames>
    <definedNames>
      <definedName name="opaque" refersTo="#REF!"/>
    </definedNames>
    <sheetDataSet>
      <sheetData sheetId="0">
        <row r="1">
          <cell r="B1" t="str">
            <v>T1</v>
          </cell>
        </row>
        <row r="2">
          <cell r="B2" t="str">
            <v>T2</v>
          </cell>
        </row>
        <row r="3">
          <cell r="B3" t="str">
            <v>T3</v>
          </cell>
        </row>
        <row r="4">
          <cell r="B4" t="str">
            <v>T4</v>
          </cell>
        </row>
        <row r="5">
          <cell r="B5" t="str">
            <v>T5</v>
          </cell>
        </row>
        <row r="6">
          <cell r="B6" t="str">
            <v>T6</v>
          </cell>
        </row>
        <row r="7">
          <cell r="B7" t="str">
            <v>T7</v>
          </cell>
        </row>
        <row r="8">
          <cell r="B8" t="str">
            <v>T8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"/>
  <sheetViews>
    <sheetView zoomScale="107" zoomScaleNormal="100" workbookViewId="0">
      <selection activeCell="A12" sqref="A12:B19"/>
    </sheetView>
  </sheetViews>
  <sheetFormatPr defaultColWidth="9.15625" defaultRowHeight="13.8" x14ac:dyDescent="0.45"/>
  <cols>
    <col min="1" max="1" width="14.83984375" style="2" customWidth="1"/>
    <col min="2" max="2" width="10.83984375" style="2" customWidth="1"/>
    <col min="3" max="3" width="9.41796875" style="2" customWidth="1"/>
    <col min="4" max="4" width="12.15625" style="2" customWidth="1"/>
    <col min="5" max="5" width="9.15625" style="2"/>
    <col min="6" max="6" width="15" style="2" customWidth="1"/>
    <col min="7" max="7" width="10.15625" style="2" customWidth="1"/>
    <col min="8" max="8" width="12.15625" style="2" customWidth="1"/>
    <col min="9" max="9" width="10.83984375" style="2" customWidth="1"/>
    <col min="10" max="12" width="10.15625" style="2" customWidth="1"/>
    <col min="13" max="13" width="5.15625" style="2" customWidth="1"/>
    <col min="14" max="14" width="10" style="24" customWidth="1"/>
    <col min="15" max="15" width="9.15625" style="22"/>
    <col min="16" max="16" width="11.15625" style="24" customWidth="1"/>
    <col min="17" max="17" width="11.41796875" style="24" customWidth="1"/>
    <col min="18" max="18" width="10.15625" style="24" customWidth="1"/>
    <col min="19" max="20" width="10" style="24" customWidth="1"/>
    <col min="21" max="21" width="9.15625" style="24"/>
    <col min="22" max="22" width="11.68359375" style="24" customWidth="1"/>
    <col min="23" max="26" width="9.15625" style="24"/>
    <col min="27" max="27" width="11.15625" style="24" customWidth="1"/>
    <col min="28" max="28" width="10.41796875" style="24" customWidth="1"/>
    <col min="29" max="29" width="11.83984375" style="24" customWidth="1"/>
    <col min="30" max="30" width="9.15625" style="22"/>
    <col min="31" max="44" width="9.15625" style="24"/>
    <col min="45" max="45" width="9.15625" style="22"/>
    <col min="46" max="60" width="9.15625" style="24"/>
    <col min="61" max="16384" width="9.15625" style="2"/>
  </cols>
  <sheetData>
    <row r="1" spans="1:59" ht="14.1" x14ac:dyDescent="0.5">
      <c r="B1" s="2" t="s">
        <v>88</v>
      </c>
      <c r="O1" s="69" t="s">
        <v>49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1"/>
      <c r="AD1" s="69" t="s">
        <v>50</v>
      </c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69" t="s">
        <v>51</v>
      </c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</row>
    <row r="2" spans="1:59" ht="57.75" customHeight="1" x14ac:dyDescent="0.5">
      <c r="B2" s="1" t="s">
        <v>13</v>
      </c>
      <c r="C2" s="1" t="s">
        <v>2</v>
      </c>
      <c r="D2" s="1" t="s">
        <v>0</v>
      </c>
      <c r="E2" s="1" t="s">
        <v>4</v>
      </c>
      <c r="F2" s="1" t="s">
        <v>81</v>
      </c>
      <c r="G2" s="1" t="s">
        <v>10</v>
      </c>
      <c r="H2" s="1" t="s">
        <v>12</v>
      </c>
      <c r="I2" s="1" t="s">
        <v>79</v>
      </c>
      <c r="J2" s="72" t="s">
        <v>52</v>
      </c>
      <c r="K2" s="72"/>
      <c r="L2" s="72"/>
      <c r="M2" s="1"/>
      <c r="N2" s="26" t="s">
        <v>34</v>
      </c>
      <c r="O2" s="20" t="s">
        <v>33</v>
      </c>
      <c r="P2" s="26" t="s">
        <v>35</v>
      </c>
      <c r="Q2" s="26" t="s">
        <v>36</v>
      </c>
      <c r="R2" s="26" t="s">
        <v>37</v>
      </c>
      <c r="S2" s="26" t="s">
        <v>38</v>
      </c>
      <c r="T2" s="26" t="s">
        <v>39</v>
      </c>
      <c r="U2" s="26" t="s">
        <v>40</v>
      </c>
      <c r="V2" s="26" t="s">
        <v>41</v>
      </c>
      <c r="W2" s="26" t="s">
        <v>35</v>
      </c>
      <c r="X2" s="26" t="s">
        <v>36</v>
      </c>
      <c r="Y2" s="26" t="s">
        <v>37</v>
      </c>
      <c r="Z2" s="26" t="s">
        <v>38</v>
      </c>
      <c r="AA2" s="26" t="s">
        <v>39</v>
      </c>
      <c r="AB2" s="26" t="s">
        <v>40</v>
      </c>
      <c r="AC2" s="26" t="s">
        <v>41</v>
      </c>
      <c r="AD2" s="20" t="s">
        <v>33</v>
      </c>
      <c r="AE2" s="26" t="s">
        <v>35</v>
      </c>
      <c r="AF2" s="26" t="s">
        <v>36</v>
      </c>
      <c r="AG2" s="26" t="s">
        <v>37</v>
      </c>
      <c r="AH2" s="26" t="s">
        <v>38</v>
      </c>
      <c r="AI2" s="26" t="s">
        <v>39</v>
      </c>
      <c r="AJ2" s="26" t="s">
        <v>40</v>
      </c>
      <c r="AK2" s="26" t="s">
        <v>41</v>
      </c>
      <c r="AL2" s="26" t="s">
        <v>35</v>
      </c>
      <c r="AM2" s="26" t="s">
        <v>36</v>
      </c>
      <c r="AN2" s="26" t="s">
        <v>37</v>
      </c>
      <c r="AO2" s="26" t="s">
        <v>38</v>
      </c>
      <c r="AP2" s="26" t="s">
        <v>39</v>
      </c>
      <c r="AQ2" s="26" t="s">
        <v>40</v>
      </c>
      <c r="AR2" s="26" t="s">
        <v>41</v>
      </c>
      <c r="AS2" s="20" t="s">
        <v>33</v>
      </c>
      <c r="AT2" s="26" t="s">
        <v>35</v>
      </c>
      <c r="AU2" s="26" t="s">
        <v>36</v>
      </c>
      <c r="AV2" s="26" t="s">
        <v>37</v>
      </c>
      <c r="AW2" s="26" t="s">
        <v>38</v>
      </c>
      <c r="AX2" s="26" t="s">
        <v>39</v>
      </c>
      <c r="AY2" s="26" t="s">
        <v>40</v>
      </c>
      <c r="AZ2" s="26" t="s">
        <v>41</v>
      </c>
      <c r="BA2" s="26" t="s">
        <v>35</v>
      </c>
      <c r="BB2" s="26" t="s">
        <v>36</v>
      </c>
      <c r="BC2" s="26" t="s">
        <v>37</v>
      </c>
      <c r="BD2" s="26" t="s">
        <v>38</v>
      </c>
      <c r="BE2" s="26" t="s">
        <v>39</v>
      </c>
      <c r="BF2" s="26" t="s">
        <v>40</v>
      </c>
      <c r="BG2" s="26" t="s">
        <v>41</v>
      </c>
    </row>
    <row r="3" spans="1:59" ht="14.25" customHeight="1" x14ac:dyDescent="0.45">
      <c r="B3" s="5" t="s">
        <v>5</v>
      </c>
      <c r="C3" s="5" t="s">
        <v>6</v>
      </c>
      <c r="D3" s="5" t="s">
        <v>7</v>
      </c>
      <c r="E3" s="5" t="s">
        <v>8</v>
      </c>
      <c r="F3" s="5" t="s">
        <v>80</v>
      </c>
      <c r="G3" s="5" t="s">
        <v>9</v>
      </c>
      <c r="H3" s="5" t="s">
        <v>11</v>
      </c>
      <c r="I3" s="5" t="s">
        <v>27</v>
      </c>
      <c r="J3" s="1"/>
      <c r="K3" s="3" t="s">
        <v>32</v>
      </c>
      <c r="L3" s="3" t="s">
        <v>48</v>
      </c>
      <c r="M3" s="1"/>
      <c r="N3" s="25"/>
      <c r="O3" s="21"/>
      <c r="P3" s="25" t="s">
        <v>28</v>
      </c>
      <c r="Q3" s="25" t="s">
        <v>29</v>
      </c>
      <c r="R3" s="25" t="s">
        <v>30</v>
      </c>
      <c r="S3" s="25" t="s">
        <v>31</v>
      </c>
      <c r="T3" s="25" t="s">
        <v>42</v>
      </c>
      <c r="U3" s="25" t="s">
        <v>42</v>
      </c>
      <c r="V3" s="25" t="s">
        <v>42</v>
      </c>
      <c r="W3" s="25" t="s">
        <v>43</v>
      </c>
      <c r="X3" s="25" t="s">
        <v>44</v>
      </c>
      <c r="Y3" s="25" t="s">
        <v>45</v>
      </c>
      <c r="Z3" s="25" t="s">
        <v>46</v>
      </c>
      <c r="AA3" s="25" t="s">
        <v>47</v>
      </c>
      <c r="AB3" s="25" t="s">
        <v>47</v>
      </c>
      <c r="AC3" s="25" t="s">
        <v>47</v>
      </c>
      <c r="AD3" s="21"/>
      <c r="AE3" s="25" t="s">
        <v>28</v>
      </c>
      <c r="AF3" s="25" t="s">
        <v>29</v>
      </c>
      <c r="AG3" s="25" t="s">
        <v>30</v>
      </c>
      <c r="AH3" s="25" t="s">
        <v>31</v>
      </c>
      <c r="AI3" s="25" t="s">
        <v>42</v>
      </c>
      <c r="AJ3" s="25" t="s">
        <v>42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47</v>
      </c>
      <c r="AR3" s="25" t="s">
        <v>47</v>
      </c>
      <c r="AS3" s="21"/>
      <c r="AT3" s="25" t="s">
        <v>28</v>
      </c>
      <c r="AU3" s="25" t="s">
        <v>29</v>
      </c>
      <c r="AV3" s="25" t="s">
        <v>30</v>
      </c>
      <c r="AW3" s="25" t="s">
        <v>31</v>
      </c>
      <c r="AX3" s="25" t="s">
        <v>42</v>
      </c>
      <c r="AY3" s="25" t="s">
        <v>42</v>
      </c>
      <c r="AZ3" s="25" t="s">
        <v>42</v>
      </c>
      <c r="BA3" s="25" t="s">
        <v>43</v>
      </c>
      <c r="BB3" s="25" t="s">
        <v>44</v>
      </c>
      <c r="BC3" s="25" t="s">
        <v>45</v>
      </c>
      <c r="BD3" s="25" t="s">
        <v>46</v>
      </c>
      <c r="BE3" s="25" t="s">
        <v>47</v>
      </c>
      <c r="BF3" s="25" t="s">
        <v>47</v>
      </c>
      <c r="BG3" s="25" t="s">
        <v>47</v>
      </c>
    </row>
    <row r="4" spans="1:59" ht="16" customHeight="1" x14ac:dyDescent="0.5">
      <c r="A4" s="2" t="str">
        <f>[1]Φύλλο1!B1</f>
        <v>T1</v>
      </c>
      <c r="B4" s="3">
        <v>3</v>
      </c>
      <c r="C4" s="3">
        <v>2.25</v>
      </c>
      <c r="D4" s="3">
        <v>1.9</v>
      </c>
      <c r="E4" s="3">
        <v>1.1499999999999999</v>
      </c>
      <c r="F4" s="3">
        <v>0.1</v>
      </c>
      <c r="G4" s="3">
        <v>15</v>
      </c>
      <c r="H4" s="3">
        <v>3</v>
      </c>
      <c r="I4" s="3">
        <v>90</v>
      </c>
      <c r="J4" s="4">
        <f t="shared" ref="J4:J17" si="0">IF(B4&gt;0,DEGREES(ATAN(($H4-B4/2)/($G4))),0)</f>
        <v>5.710593137499643</v>
      </c>
      <c r="K4" s="23">
        <f t="shared" ref="K4:K17" si="1">V4</f>
        <v>0.95573644117500201</v>
      </c>
      <c r="L4" s="23">
        <f t="shared" ref="L4:L17" si="2">AC4</f>
        <v>0.96573644117500224</v>
      </c>
      <c r="M4" s="19"/>
      <c r="N4" s="25">
        <f>VLOOKUP(I4,'318'!$X$2:$X$10,1)</f>
        <v>90</v>
      </c>
      <c r="O4" s="21">
        <f>VLOOKUP(J4,'318'!$B$4:$B$18,1)</f>
        <v>5</v>
      </c>
      <c r="P4" s="67">
        <f>VLOOKUP($J4,'318'!$B$4:$K$18,VLOOKUP($I4,'318'!$X$2:$Y$10,2,TRUE),TRUE)</f>
        <v>0.96</v>
      </c>
      <c r="Q4" s="67">
        <f>VLOOKUP($J4,'318'!$B$24:$K$38,VLOOKUP($I4,'318'!$X$2:$Y$10,2))</f>
        <v>0.93</v>
      </c>
      <c r="R4" s="67">
        <f>VLOOKUP($J4,'318'!$B$4:$K$18,VLOOKUP($I4,'318'!$X$23:$Y$31,2,TRUE),TRUE)</f>
        <v>0.97</v>
      </c>
      <c r="S4" s="67">
        <f>VLOOKUP($J4,'318'!$B$24:$K$38,VLOOKUP($I4,'318'!$X$23:$Y$31,2))</f>
        <v>0.95</v>
      </c>
      <c r="T4" s="27">
        <f>(($J4-$O4)*Q4+($O4+5-$J4)*P4)/5</f>
        <v>0.95573644117500201</v>
      </c>
      <c r="U4" s="27">
        <f>(($J4-$O4)*S4+($O4+5-$J4)*R4)/5</f>
        <v>0.96715762745000133</v>
      </c>
      <c r="V4" s="27">
        <f>(($I4-$N4)*U4+($N4+45-$I4)*T4)/45</f>
        <v>0.95573644117500201</v>
      </c>
      <c r="W4" s="25">
        <f>VLOOKUP($J4,'318'!$N$4:$W$18,VLOOKUP($I4,'318'!$X$2:$Y$10,2,TRUE),TRUE)</f>
        <v>0.97</v>
      </c>
      <c r="X4" s="25">
        <f>VLOOKUP($J4,'318'!$N$24:$W$38,VLOOKUP($I4,'318'!$X$2:$Y$10,2))</f>
        <v>0.94</v>
      </c>
      <c r="Y4" s="25">
        <f>VLOOKUP($J4,'318'!$N$4:$W$18,VLOOKUP($I4,'318'!$X$23:$Y$31,2,TRUE),TRUE)</f>
        <v>0.98</v>
      </c>
      <c r="Z4" s="25">
        <f>VLOOKUP($J4,'318'!$N$24:$W$38,VLOOKUP($I4,'318'!$X$23:$Y$31,2))</f>
        <v>0.97</v>
      </c>
      <c r="AA4" s="27">
        <f t="shared" ref="AA4:AA17" si="3">(($J4-$O4)*X4+($O4+5-$J4)*W4)/5</f>
        <v>0.96573644117500224</v>
      </c>
      <c r="AB4" s="27">
        <f t="shared" ref="AB4:AB17" si="4">(($J4-$O4)*Z4+($O4+5-$J4)*Y4)/5</f>
        <v>0.97857881372500066</v>
      </c>
      <c r="AC4" s="27">
        <f t="shared" ref="AC4:AC17" si="5">(($I4-$N4)*AB4+($N4+45-$I4)*AA4)/45</f>
        <v>0.96573644117500224</v>
      </c>
      <c r="AD4" s="21" t="e">
        <f>VLOOKUP(#REF!,'318'!$B$4:$B$18,1)</f>
        <v>#REF!</v>
      </c>
      <c r="AE4" s="25" t="e">
        <f>VLOOKUP(#REF!,'318'!$B$4:$K$18,VLOOKUP($I4,'318'!$X$2:$Y$10,2,TRUE),TRUE)</f>
        <v>#REF!</v>
      </c>
      <c r="AF4" s="25" t="e">
        <f>VLOOKUP(#REF!,'318'!$B$24:$K$38,VLOOKUP($I4,'318'!$X$2:$Y$10,2))</f>
        <v>#REF!</v>
      </c>
      <c r="AG4" s="25" t="e">
        <f>VLOOKUP(#REF!,'318'!$B$4:$K$18,VLOOKUP($I4,'318'!$X$23:$Y$31,2,TRUE),TRUE)</f>
        <v>#REF!</v>
      </c>
      <c r="AH4" s="25" t="e">
        <f>VLOOKUP(#REF!,'318'!$B$24:$K$38,VLOOKUP($I4,'318'!$X$23:$Y$31,2))</f>
        <v>#REF!</v>
      </c>
      <c r="AI4" s="27" t="e">
        <f>((#REF!-$AD4)*AF4+($AD4+5-#REF!)*AE4)/5</f>
        <v>#REF!</v>
      </c>
      <c r="AJ4" s="27" t="e">
        <f>((#REF!-$AD4)*AH4+($AD4+5-#REF!)*AG4)/5</f>
        <v>#REF!</v>
      </c>
      <c r="AK4" s="27" t="e">
        <f t="shared" ref="AK4:AK17" si="6">(($I4-$N4)*AJ4+($N4+45-$I4)*AI4)/45</f>
        <v>#REF!</v>
      </c>
      <c r="AL4" s="25" t="e">
        <f>VLOOKUP(#REF!,'318'!$N$4:$W$18,VLOOKUP($I4,'318'!$X$2:$Y$10,2,TRUE),TRUE)</f>
        <v>#REF!</v>
      </c>
      <c r="AM4" s="25" t="e">
        <f>VLOOKUP(#REF!,'318'!$N$24:$W$38,VLOOKUP($I4,'318'!$X$2:$Y$10,2))</f>
        <v>#REF!</v>
      </c>
      <c r="AN4" s="25" t="e">
        <f>VLOOKUP(#REF!,'318'!$N$4:$W$18,VLOOKUP($I4,'318'!$X$23:$Y$31,2,TRUE),TRUE)</f>
        <v>#REF!</v>
      </c>
      <c r="AO4" s="25" t="e">
        <f>VLOOKUP(#REF!,'318'!$N$24:$W$38,VLOOKUP($I4,'318'!$X$23:$Y$31,2))</f>
        <v>#REF!</v>
      </c>
      <c r="AP4" s="27" t="e">
        <f>((#REF!-$AD4)*AM4+($AD4+5-#REF!)*AL4)/5</f>
        <v>#REF!</v>
      </c>
      <c r="AQ4" s="27" t="e">
        <f>((#REF!-$AD4)*AO4+($AD4+5-#REF!)*AN4)/5</f>
        <v>#REF!</v>
      </c>
      <c r="AR4" s="27" t="e">
        <f t="shared" ref="AR4:AR17" si="7">(($I4-$N4)*AQ4+($N4+45-$I4)*AP4)/45</f>
        <v>#REF!</v>
      </c>
      <c r="AS4" s="21" t="e">
        <f>VLOOKUP(#REF!,'318'!$B$4:$B$18,1)</f>
        <v>#REF!</v>
      </c>
      <c r="AT4" s="25" t="e">
        <f>VLOOKUP(#REF!,'318'!$B$4:$K$18,VLOOKUP($I4,'318'!$X$2:$Y$10,2,TRUE),TRUE)</f>
        <v>#REF!</v>
      </c>
      <c r="AU4" s="25" t="e">
        <f>VLOOKUP(#REF!,'318'!$B$24:$K$38,VLOOKUP($I4,'318'!$X$2:$Y$10,2))</f>
        <v>#REF!</v>
      </c>
      <c r="AV4" s="25" t="e">
        <f>VLOOKUP(#REF!,'318'!$B$4:$K$18,VLOOKUP($I4,'318'!$X$23:$Y$31,2,TRUE),TRUE)</f>
        <v>#REF!</v>
      </c>
      <c r="AW4" s="25" t="e">
        <f>VLOOKUP(#REF!,'318'!$B$24:$K$38,VLOOKUP($I4,'318'!$X$23:$Y$31,2))</f>
        <v>#REF!</v>
      </c>
      <c r="AX4" s="27" t="e">
        <f>((#REF!-$AS4)*AU4+($AS4+5-#REF!)*AT4)/5</f>
        <v>#REF!</v>
      </c>
      <c r="AY4" s="27" t="e">
        <f>((#REF!-$AS4)*AW4+($AS4+5-#REF!)*AV4)/5</f>
        <v>#REF!</v>
      </c>
      <c r="AZ4" s="27" t="e">
        <f t="shared" ref="AZ4:AZ17" si="8">(($I4-$N4)*AY4+($N4+45-$I4)*AX4)/45</f>
        <v>#REF!</v>
      </c>
      <c r="BA4" s="25" t="e">
        <f>VLOOKUP(#REF!,'318'!$N$4:$W$18,VLOOKUP($I4,'318'!$X$2:$Y$10,2,TRUE),TRUE)</f>
        <v>#REF!</v>
      </c>
      <c r="BB4" s="25" t="e">
        <f>VLOOKUP(#REF!,'318'!$N$24:$W$38,VLOOKUP($I4,'318'!$X$2:$Y$10,2))</f>
        <v>#REF!</v>
      </c>
      <c r="BC4" s="25" t="e">
        <f>VLOOKUP(#REF!,'318'!$N$4:$W$18,VLOOKUP($I4,'318'!$X$23:$Y$31,2,TRUE),TRUE)</f>
        <v>#REF!</v>
      </c>
      <c r="BD4" s="25" t="e">
        <f>VLOOKUP(#REF!,'318'!$N$24:$W$38,VLOOKUP($I4,'318'!$X$23:$Y$31,2))</f>
        <v>#REF!</v>
      </c>
      <c r="BE4" s="27" t="e">
        <f>((#REF!-$AS4)*BB4+($AS4+5-#REF!)*BA4)/5</f>
        <v>#REF!</v>
      </c>
      <c r="BF4" s="27" t="e">
        <f>((#REF!-$AS4)*BD4+($AS4+5-#REF!)*BC4)/5</f>
        <v>#REF!</v>
      </c>
      <c r="BG4" s="27" t="e">
        <f t="shared" ref="BG4:BG17" si="9">(($I4-$N4)*BF4+($N4+45-$I4)*BE4)/45</f>
        <v>#REF!</v>
      </c>
    </row>
    <row r="5" spans="1:59" ht="16" customHeight="1" x14ac:dyDescent="0.5">
      <c r="A5" s="2" t="str">
        <f>[1]Φύλλο1!B2</f>
        <v>T2</v>
      </c>
      <c r="B5" s="3">
        <v>3</v>
      </c>
      <c r="C5" s="3"/>
      <c r="D5" s="3">
        <v>1.5</v>
      </c>
      <c r="E5" s="3">
        <v>1</v>
      </c>
      <c r="F5" s="3">
        <v>0.1</v>
      </c>
      <c r="G5" s="3">
        <v>13</v>
      </c>
      <c r="H5" s="3">
        <v>3</v>
      </c>
      <c r="I5" s="3">
        <v>90</v>
      </c>
      <c r="J5" s="4">
        <f t="shared" si="0"/>
        <v>6.5819446551780123</v>
      </c>
      <c r="K5" s="23">
        <f t="shared" si="1"/>
        <v>0.95050833206893204</v>
      </c>
      <c r="L5" s="23">
        <f t="shared" si="2"/>
        <v>0.96050833206893194</v>
      </c>
      <c r="N5" s="25">
        <f>VLOOKUP(I5,'318'!$X$2:$X$10,1)</f>
        <v>90</v>
      </c>
      <c r="O5" s="21">
        <f>VLOOKUP(J5,'318'!$B$4:$B$18,1)</f>
        <v>5</v>
      </c>
      <c r="P5" s="67">
        <f>VLOOKUP($J5,'318'!$B$4:$K$18,VLOOKUP($I5,'318'!$X$2:$Y$10,2,TRUE),TRUE)</f>
        <v>0.96</v>
      </c>
      <c r="Q5" s="67">
        <f>VLOOKUP($J5,'318'!$B$24:$K$38,VLOOKUP($I5,'318'!$X$2:$Y$10,2))</f>
        <v>0.93</v>
      </c>
      <c r="R5" s="67">
        <f>VLOOKUP($J5,'318'!$B$4:$K$18,VLOOKUP($I5,'318'!$X$23:$Y$31,2,TRUE),TRUE)</f>
        <v>0.97</v>
      </c>
      <c r="S5" s="67">
        <f>VLOOKUP($J5,'318'!$B$24:$K$38,VLOOKUP($I5,'318'!$X$23:$Y$31,2))</f>
        <v>0.95</v>
      </c>
      <c r="T5" s="27">
        <f t="shared" ref="T5:T17" si="10">((J5-O5)*Q5+(O5+5-J5)*P5)/5</f>
        <v>0.95050833206893193</v>
      </c>
      <c r="U5" s="27">
        <f t="shared" ref="U5:U17" si="11">((J5-O5)*S5+(O5+5-J5)*R5)/5</f>
        <v>0.96367222137928787</v>
      </c>
      <c r="V5" s="27">
        <f t="shared" ref="V5:V17" si="12">((I5-N5)*U5+(N5+45-I5)*T5)/45</f>
        <v>0.95050833206893204</v>
      </c>
      <c r="W5" s="25">
        <f>VLOOKUP($J5,'318'!$N$4:$W$18,VLOOKUP($I5,'318'!$X$2:$Y$10,2,TRUE),TRUE)</f>
        <v>0.97</v>
      </c>
      <c r="X5" s="25">
        <f>VLOOKUP($J5,'318'!$N$24:$W$38,VLOOKUP($I5,'318'!$X$2:$Y$10,2))</f>
        <v>0.94</v>
      </c>
      <c r="Y5" s="25">
        <f>VLOOKUP($J5,'318'!$N$4:$W$18,VLOOKUP($I5,'318'!$X$23:$Y$31,2,TRUE),TRUE)</f>
        <v>0.98</v>
      </c>
      <c r="Z5" s="25">
        <f>VLOOKUP($J5,'318'!$N$24:$W$38,VLOOKUP($I5,'318'!$X$23:$Y$31,2))</f>
        <v>0.97</v>
      </c>
      <c r="AA5" s="27">
        <f t="shared" si="3"/>
        <v>0.96050833206893194</v>
      </c>
      <c r="AB5" s="27">
        <f t="shared" si="4"/>
        <v>0.97683611068964393</v>
      </c>
      <c r="AC5" s="27">
        <f t="shared" si="5"/>
        <v>0.96050833206893194</v>
      </c>
      <c r="AD5" s="21" t="e">
        <f>VLOOKUP(#REF!,'318'!$B$4:$B$18,1)</f>
        <v>#REF!</v>
      </c>
      <c r="AE5" s="25" t="e">
        <f>VLOOKUP(#REF!,'318'!$B$4:$K$18,VLOOKUP($I5,'318'!$X$2:$Y$10,2,TRUE),TRUE)</f>
        <v>#REF!</v>
      </c>
      <c r="AF5" s="25" t="e">
        <f>VLOOKUP(#REF!,'318'!$B$24:$K$38,VLOOKUP($I5,'318'!$X$2:$Y$10,2))</f>
        <v>#REF!</v>
      </c>
      <c r="AG5" s="25" t="e">
        <f>VLOOKUP(#REF!,'318'!$B$4:$K$18,VLOOKUP($I5,'318'!$X$23:$Y$31,2,TRUE),TRUE)</f>
        <v>#REF!</v>
      </c>
      <c r="AH5" s="25" t="e">
        <f>VLOOKUP(#REF!,'318'!$B$24:$K$38,VLOOKUP($I5,'318'!$X$23:$Y$31,2))</f>
        <v>#REF!</v>
      </c>
      <c r="AI5" s="27" t="e">
        <f>((#REF!-$AD5)*AF5+($AD5+5-#REF!)*AE5)/5</f>
        <v>#REF!</v>
      </c>
      <c r="AJ5" s="27" t="e">
        <f>((#REF!-$AD5)*AH5+($AD5+5-#REF!)*AG5)/5</f>
        <v>#REF!</v>
      </c>
      <c r="AK5" s="27" t="e">
        <f t="shared" si="6"/>
        <v>#REF!</v>
      </c>
      <c r="AL5" s="25" t="e">
        <f>VLOOKUP(#REF!,'318'!$N$4:$W$18,VLOOKUP($I5,'318'!$X$2:$Y$10,2,TRUE),TRUE)</f>
        <v>#REF!</v>
      </c>
      <c r="AM5" s="25" t="e">
        <f>VLOOKUP(#REF!,'318'!$N$24:$W$38,VLOOKUP($I5,'318'!$X$2:$Y$10,2))</f>
        <v>#REF!</v>
      </c>
      <c r="AN5" s="25" t="e">
        <f>VLOOKUP(#REF!,'318'!$N$4:$W$18,VLOOKUP($I5,'318'!$X$23:$Y$31,2,TRUE),TRUE)</f>
        <v>#REF!</v>
      </c>
      <c r="AO5" s="25" t="e">
        <f>VLOOKUP(#REF!,'318'!$N$24:$W$38,VLOOKUP($I5,'318'!$X$23:$Y$31,2))</f>
        <v>#REF!</v>
      </c>
      <c r="AP5" s="27" t="e">
        <f>((#REF!-$AD5)*AM5+($AD5+5-#REF!)*AL5)/5</f>
        <v>#REF!</v>
      </c>
      <c r="AQ5" s="27" t="e">
        <f>((#REF!-$AD5)*AO5+($AD5+5-#REF!)*AN5)/5</f>
        <v>#REF!</v>
      </c>
      <c r="AR5" s="27" t="e">
        <f t="shared" si="7"/>
        <v>#REF!</v>
      </c>
      <c r="AS5" s="21" t="e">
        <f>VLOOKUP(#REF!,'318'!$B$4:$B$18,1)</f>
        <v>#REF!</v>
      </c>
      <c r="AT5" s="25" t="e">
        <f>VLOOKUP(#REF!,'318'!$B$4:$K$18,VLOOKUP($I5,'318'!$X$2:$Y$10,2,TRUE),TRUE)</f>
        <v>#REF!</v>
      </c>
      <c r="AU5" s="25" t="e">
        <f>VLOOKUP(#REF!,'318'!$B$24:$K$38,VLOOKUP($I5,'318'!$X$2:$Y$10,2))</f>
        <v>#REF!</v>
      </c>
      <c r="AV5" s="25" t="e">
        <f>VLOOKUP(#REF!,'318'!$B$4:$K$18,VLOOKUP($I5,'318'!$X$23:$Y$31,2,TRUE),TRUE)</f>
        <v>#REF!</v>
      </c>
      <c r="AW5" s="25" t="e">
        <f>VLOOKUP(#REF!,'318'!$B$24:$K$38,VLOOKUP($I5,'318'!$X$23:$Y$31,2))</f>
        <v>#REF!</v>
      </c>
      <c r="AX5" s="27" t="e">
        <f>((#REF!-$AS5)*AU5+($AS5+5-#REF!)*AT5)/5</f>
        <v>#REF!</v>
      </c>
      <c r="AY5" s="27" t="e">
        <f>((#REF!-$AS5)*AW5+($AS5+5-#REF!)*AV5)/5</f>
        <v>#REF!</v>
      </c>
      <c r="AZ5" s="27" t="e">
        <f t="shared" si="8"/>
        <v>#REF!</v>
      </c>
      <c r="BA5" s="25" t="e">
        <f>VLOOKUP(#REF!,'318'!$N$4:$W$18,VLOOKUP($I5,'318'!$X$2:$Y$10,2,TRUE),TRUE)</f>
        <v>#REF!</v>
      </c>
      <c r="BB5" s="25" t="e">
        <f>VLOOKUP(#REF!,'318'!$N$24:$W$38,VLOOKUP($I5,'318'!$X$2:$Y$10,2))</f>
        <v>#REF!</v>
      </c>
      <c r="BC5" s="25" t="e">
        <f>VLOOKUP(#REF!,'318'!$N$4:$W$18,VLOOKUP($I5,'318'!$X$23:$Y$31,2,TRUE),TRUE)</f>
        <v>#REF!</v>
      </c>
      <c r="BD5" s="25" t="e">
        <f>VLOOKUP(#REF!,'318'!$N$24:$W$38,VLOOKUP($I5,'318'!$X$23:$Y$31,2))</f>
        <v>#REF!</v>
      </c>
      <c r="BE5" s="27" t="e">
        <f>((#REF!-$AS5)*BB5+($AS5+5-#REF!)*BA5)/5</f>
        <v>#REF!</v>
      </c>
      <c r="BF5" s="27" t="e">
        <f>((#REF!-$AS5)*BD5+($AS5+5-#REF!)*BC5)/5</f>
        <v>#REF!</v>
      </c>
      <c r="BG5" s="27" t="e">
        <f t="shared" si="9"/>
        <v>#REF!</v>
      </c>
    </row>
    <row r="6" spans="1:59" ht="16" customHeight="1" x14ac:dyDescent="0.5">
      <c r="A6" s="2" t="str">
        <f>[1]Φύλλο1!B3</f>
        <v>T3</v>
      </c>
      <c r="B6" s="3">
        <v>3</v>
      </c>
      <c r="C6" s="3"/>
      <c r="D6" s="3"/>
      <c r="E6" s="3"/>
      <c r="F6" s="3"/>
      <c r="G6" s="3">
        <v>4</v>
      </c>
      <c r="H6" s="3">
        <v>6</v>
      </c>
      <c r="I6" s="3">
        <v>270</v>
      </c>
      <c r="J6" s="4">
        <f t="shared" si="0"/>
        <v>48.366460663429805</v>
      </c>
      <c r="K6" s="23">
        <f t="shared" si="1"/>
        <v>0.53653415734628085</v>
      </c>
      <c r="L6" s="23">
        <f t="shared" si="2"/>
        <v>0.646335393365702</v>
      </c>
      <c r="N6" s="25">
        <f>VLOOKUP(I6,'318'!$X$2:$X$10,1)</f>
        <v>270</v>
      </c>
      <c r="O6" s="21">
        <f>VLOOKUP(J6,'318'!$B$4:$B$18,1)</f>
        <v>45</v>
      </c>
      <c r="P6" s="67">
        <f>VLOOKUP($J6,'318'!$B$4:$K$18,VLOOKUP($I6,'318'!$X$2:$Y$10,2,TRUE),TRUE)</f>
        <v>0.55000000000000004</v>
      </c>
      <c r="Q6" s="67">
        <f>VLOOKUP($J6,'318'!$B$24:$K$38,VLOOKUP($I6,'318'!$X$2:$Y$10,2))</f>
        <v>0.53</v>
      </c>
      <c r="R6" s="67">
        <f>VLOOKUP($J6,'318'!$B$4:$K$18,VLOOKUP($I6,'318'!$X$23:$Y$31,2,TRUE),TRUE)</f>
        <v>0.82</v>
      </c>
      <c r="S6" s="67">
        <f>VLOOKUP($J6,'318'!$B$24:$K$38,VLOOKUP($I6,'318'!$X$23:$Y$31,2))</f>
        <v>0.81</v>
      </c>
      <c r="T6" s="27">
        <f t="shared" si="10"/>
        <v>0.53653415734628085</v>
      </c>
      <c r="U6" s="27">
        <f t="shared" si="11"/>
        <v>0.81326707867314041</v>
      </c>
      <c r="V6" s="27">
        <f t="shared" si="12"/>
        <v>0.53653415734628085</v>
      </c>
      <c r="W6" s="25">
        <f>VLOOKUP($J6,'318'!$N$4:$W$18,VLOOKUP($I6,'318'!$X$2:$Y$10,2,TRUE),TRUE)</f>
        <v>0.68</v>
      </c>
      <c r="X6" s="25">
        <f>VLOOKUP($J6,'318'!$N$24:$W$38,VLOOKUP($I6,'318'!$X$2:$Y$10,2))</f>
        <v>0.63</v>
      </c>
      <c r="Y6" s="25">
        <f>VLOOKUP($J6,'318'!$N$4:$W$18,VLOOKUP($I6,'318'!$X$23:$Y$31,2,TRUE),TRUE)</f>
        <v>0.7</v>
      </c>
      <c r="Z6" s="25">
        <f>VLOOKUP($J6,'318'!$N$24:$W$38,VLOOKUP($I6,'318'!$X$23:$Y$31,2))</f>
        <v>0.67</v>
      </c>
      <c r="AA6" s="27">
        <f t="shared" si="3"/>
        <v>0.646335393365702</v>
      </c>
      <c r="AB6" s="27">
        <f t="shared" si="4"/>
        <v>0.67980123601942122</v>
      </c>
      <c r="AC6" s="27">
        <f t="shared" si="5"/>
        <v>0.646335393365702</v>
      </c>
      <c r="AD6" s="21" t="e">
        <f>VLOOKUP(#REF!,'318'!$B$4:$B$18,1)</f>
        <v>#REF!</v>
      </c>
      <c r="AE6" s="25" t="e">
        <f>VLOOKUP(#REF!,'318'!$B$4:$K$18,VLOOKUP($I6,'318'!$X$2:$Y$10,2,TRUE),TRUE)</f>
        <v>#REF!</v>
      </c>
      <c r="AF6" s="25" t="e">
        <f>VLOOKUP(#REF!,'318'!$B$24:$K$38,VLOOKUP($I6,'318'!$X$2:$Y$10,2))</f>
        <v>#REF!</v>
      </c>
      <c r="AG6" s="25" t="e">
        <f>VLOOKUP(#REF!,'318'!$B$4:$K$18,VLOOKUP($I6,'318'!$X$23:$Y$31,2,TRUE),TRUE)</f>
        <v>#REF!</v>
      </c>
      <c r="AH6" s="25" t="e">
        <f>VLOOKUP(#REF!,'318'!$B$24:$K$38,VLOOKUP($I6,'318'!$X$23:$Y$31,2))</f>
        <v>#REF!</v>
      </c>
      <c r="AI6" s="27" t="e">
        <f>((#REF!-$AD6)*AF6+($AD6+5-#REF!)*AE6)/5</f>
        <v>#REF!</v>
      </c>
      <c r="AJ6" s="27" t="e">
        <f>((#REF!-$AD6)*AH6+($AD6+5-#REF!)*AG6)/5</f>
        <v>#REF!</v>
      </c>
      <c r="AK6" s="27" t="e">
        <f t="shared" si="6"/>
        <v>#REF!</v>
      </c>
      <c r="AL6" s="25" t="e">
        <f>VLOOKUP(#REF!,'318'!$N$4:$W$18,VLOOKUP($I6,'318'!$X$2:$Y$10,2,TRUE),TRUE)</f>
        <v>#REF!</v>
      </c>
      <c r="AM6" s="25" t="e">
        <f>VLOOKUP(#REF!,'318'!$N$24:$W$38,VLOOKUP($I6,'318'!$X$2:$Y$10,2))</f>
        <v>#REF!</v>
      </c>
      <c r="AN6" s="25" t="e">
        <f>VLOOKUP(#REF!,'318'!$N$4:$W$18,VLOOKUP($I6,'318'!$X$23:$Y$31,2,TRUE),TRUE)</f>
        <v>#REF!</v>
      </c>
      <c r="AO6" s="25" t="e">
        <f>VLOOKUP(#REF!,'318'!$N$24:$W$38,VLOOKUP($I6,'318'!$X$23:$Y$31,2))</f>
        <v>#REF!</v>
      </c>
      <c r="AP6" s="27" t="e">
        <f>((#REF!-$AD6)*AM6+($AD6+5-#REF!)*AL6)/5</f>
        <v>#REF!</v>
      </c>
      <c r="AQ6" s="27" t="e">
        <f>((#REF!-$AD6)*AO6+($AD6+5-#REF!)*AN6)/5</f>
        <v>#REF!</v>
      </c>
      <c r="AR6" s="27" t="e">
        <f t="shared" si="7"/>
        <v>#REF!</v>
      </c>
      <c r="AS6" s="21" t="e">
        <f>VLOOKUP(#REF!,'318'!$B$4:$B$18,1)</f>
        <v>#REF!</v>
      </c>
      <c r="AT6" s="25" t="e">
        <f>VLOOKUP(#REF!,'318'!$B$4:$K$18,VLOOKUP($I6,'318'!$X$2:$Y$10,2,TRUE),TRUE)</f>
        <v>#REF!</v>
      </c>
      <c r="AU6" s="25" t="e">
        <f>VLOOKUP(#REF!,'318'!$B$24:$K$38,VLOOKUP($I6,'318'!$X$2:$Y$10,2))</f>
        <v>#REF!</v>
      </c>
      <c r="AV6" s="25" t="e">
        <f>VLOOKUP(#REF!,'318'!$B$4:$K$18,VLOOKUP($I6,'318'!$X$23:$Y$31,2,TRUE),TRUE)</f>
        <v>#REF!</v>
      </c>
      <c r="AW6" s="25" t="e">
        <f>VLOOKUP(#REF!,'318'!$B$24:$K$38,VLOOKUP($I6,'318'!$X$23:$Y$31,2))</f>
        <v>#REF!</v>
      </c>
      <c r="AX6" s="27" t="e">
        <f>((#REF!-$AS6)*AU6+($AS6+5-#REF!)*AT6)/5</f>
        <v>#REF!</v>
      </c>
      <c r="AY6" s="27" t="e">
        <f>((#REF!-$AS6)*AW6+($AS6+5-#REF!)*AV6)/5</f>
        <v>#REF!</v>
      </c>
      <c r="AZ6" s="27" t="e">
        <f t="shared" si="8"/>
        <v>#REF!</v>
      </c>
      <c r="BA6" s="25" t="e">
        <f>VLOOKUP(#REF!,'318'!$N$4:$W$18,VLOOKUP($I6,'318'!$X$2:$Y$10,2,TRUE),TRUE)</f>
        <v>#REF!</v>
      </c>
      <c r="BB6" s="25" t="e">
        <f>VLOOKUP(#REF!,'318'!$N$24:$W$38,VLOOKUP($I6,'318'!$X$2:$Y$10,2))</f>
        <v>#REF!</v>
      </c>
      <c r="BC6" s="25" t="e">
        <f>VLOOKUP(#REF!,'318'!$N$4:$W$18,VLOOKUP($I6,'318'!$X$23:$Y$31,2,TRUE),TRUE)</f>
        <v>#REF!</v>
      </c>
      <c r="BD6" s="25" t="e">
        <f>VLOOKUP(#REF!,'318'!$N$24:$W$38,VLOOKUP($I6,'318'!$X$23:$Y$31,2))</f>
        <v>#REF!</v>
      </c>
      <c r="BE6" s="27" t="e">
        <f>((#REF!-$AS6)*BB6+($AS6+5-#REF!)*BA6)/5</f>
        <v>#REF!</v>
      </c>
      <c r="BF6" s="27" t="e">
        <f>((#REF!-$AS6)*BD6+($AS6+5-#REF!)*BC6)/5</f>
        <v>#REF!</v>
      </c>
      <c r="BG6" s="27" t="e">
        <f t="shared" si="9"/>
        <v>#REF!</v>
      </c>
    </row>
    <row r="7" spans="1:59" ht="16" customHeight="1" x14ac:dyDescent="0.5">
      <c r="A7" s="2" t="str">
        <f>[1]Φύλλο1!B4</f>
        <v>T4</v>
      </c>
      <c r="B7" s="3"/>
      <c r="C7" s="3"/>
      <c r="D7" s="3"/>
      <c r="E7" s="3"/>
      <c r="F7" s="3"/>
      <c r="G7" s="3"/>
      <c r="H7" s="3"/>
      <c r="I7" s="3"/>
      <c r="J7" s="4">
        <f t="shared" si="0"/>
        <v>0</v>
      </c>
      <c r="K7" s="23">
        <f t="shared" si="1"/>
        <v>1</v>
      </c>
      <c r="L7" s="23">
        <f t="shared" si="2"/>
        <v>1</v>
      </c>
      <c r="N7" s="25">
        <f>VLOOKUP(I7,'318'!$X$2:$X$10,1)</f>
        <v>0</v>
      </c>
      <c r="O7" s="21">
        <f>VLOOKUP(J7,'318'!$B$4:$B$18,1)</f>
        <v>0</v>
      </c>
      <c r="P7" s="67">
        <f>VLOOKUP($J7,'318'!$B$4:$K$18,VLOOKUP($I7,'318'!$X$2:$Y$10,2,TRUE),TRUE)</f>
        <v>1</v>
      </c>
      <c r="Q7" s="67">
        <f>VLOOKUP($J7,'318'!$B$24:$K$38,VLOOKUP($I7,'318'!$X$2:$Y$10,2))</f>
        <v>1</v>
      </c>
      <c r="R7" s="67">
        <f>VLOOKUP($J7,'318'!$B$4:$K$18,VLOOKUP($I7,'318'!$X$23:$Y$31,2,TRUE),TRUE)</f>
        <v>1</v>
      </c>
      <c r="S7" s="67">
        <f>VLOOKUP($J7,'318'!$B$24:$K$38,VLOOKUP($I7,'318'!$X$23:$Y$31,2))</f>
        <v>0.98</v>
      </c>
      <c r="T7" s="27">
        <f t="shared" si="10"/>
        <v>1</v>
      </c>
      <c r="U7" s="27">
        <f t="shared" si="11"/>
        <v>1</v>
      </c>
      <c r="V7" s="27">
        <f t="shared" si="12"/>
        <v>1</v>
      </c>
      <c r="W7" s="25">
        <f>VLOOKUP($J7,'318'!$N$4:$W$18,VLOOKUP($I7,'318'!$X$2:$Y$10,2,TRUE),TRUE)</f>
        <v>1</v>
      </c>
      <c r="X7" s="25">
        <f>VLOOKUP($J7,'318'!$N$24:$W$38,VLOOKUP($I7,'318'!$X$2:$Y$10,2))</f>
        <v>0.96</v>
      </c>
      <c r="Y7" s="25">
        <f>VLOOKUP($J7,'318'!$N$4:$W$18,VLOOKUP($I7,'318'!$X$23:$Y$31,2,TRUE),TRUE)</f>
        <v>1</v>
      </c>
      <c r="Z7" s="25">
        <f>VLOOKUP($J7,'318'!$N$24:$W$38,VLOOKUP($I7,'318'!$X$23:$Y$31,2))</f>
        <v>0.96</v>
      </c>
      <c r="AA7" s="27">
        <f t="shared" si="3"/>
        <v>1</v>
      </c>
      <c r="AB7" s="27">
        <f t="shared" si="4"/>
        <v>1</v>
      </c>
      <c r="AC7" s="27">
        <f t="shared" si="5"/>
        <v>1</v>
      </c>
      <c r="AD7" s="21" t="e">
        <f>VLOOKUP(#REF!,'318'!$B$4:$B$18,1)</f>
        <v>#REF!</v>
      </c>
      <c r="AE7" s="25" t="e">
        <f>VLOOKUP(#REF!,'318'!$B$4:$K$18,VLOOKUP($I7,'318'!$X$2:$Y$10,2,TRUE),TRUE)</f>
        <v>#REF!</v>
      </c>
      <c r="AF7" s="25" t="e">
        <f>VLOOKUP(#REF!,'318'!$B$24:$K$38,VLOOKUP($I7,'318'!$X$2:$Y$10,2))</f>
        <v>#REF!</v>
      </c>
      <c r="AG7" s="25" t="e">
        <f>VLOOKUP(#REF!,'318'!$B$4:$K$18,VLOOKUP($I7,'318'!$X$23:$Y$31,2,TRUE),TRUE)</f>
        <v>#REF!</v>
      </c>
      <c r="AH7" s="25" t="e">
        <f>VLOOKUP(#REF!,'318'!$B$24:$K$38,VLOOKUP($I7,'318'!$X$23:$Y$31,2))</f>
        <v>#REF!</v>
      </c>
      <c r="AI7" s="27" t="e">
        <f>((#REF!-$AD7)*AF7+($AD7+5-#REF!)*AE7)/5</f>
        <v>#REF!</v>
      </c>
      <c r="AJ7" s="27" t="e">
        <f>((#REF!-$AD7)*AH7+($AD7+5-#REF!)*AG7)/5</f>
        <v>#REF!</v>
      </c>
      <c r="AK7" s="27" t="e">
        <f t="shared" si="6"/>
        <v>#REF!</v>
      </c>
      <c r="AL7" s="25" t="e">
        <f>VLOOKUP(#REF!,'318'!$N$4:$W$18,VLOOKUP($I7,'318'!$X$2:$Y$10,2,TRUE),TRUE)</f>
        <v>#REF!</v>
      </c>
      <c r="AM7" s="25" t="e">
        <f>VLOOKUP(#REF!,'318'!$N$24:$W$38,VLOOKUP($I7,'318'!$X$2:$Y$10,2))</f>
        <v>#REF!</v>
      </c>
      <c r="AN7" s="25" t="e">
        <f>VLOOKUP(#REF!,'318'!$N$4:$W$18,VLOOKUP($I7,'318'!$X$23:$Y$31,2,TRUE),TRUE)</f>
        <v>#REF!</v>
      </c>
      <c r="AO7" s="25" t="e">
        <f>VLOOKUP(#REF!,'318'!$N$24:$W$38,VLOOKUP($I7,'318'!$X$23:$Y$31,2))</f>
        <v>#REF!</v>
      </c>
      <c r="AP7" s="27" t="e">
        <f>((#REF!-$AD7)*AM7+($AD7+5-#REF!)*AL7)/5</f>
        <v>#REF!</v>
      </c>
      <c r="AQ7" s="27" t="e">
        <f>((#REF!-$AD7)*AO7+($AD7+5-#REF!)*AN7)/5</f>
        <v>#REF!</v>
      </c>
      <c r="AR7" s="27" t="e">
        <f t="shared" si="7"/>
        <v>#REF!</v>
      </c>
      <c r="AS7" s="21" t="e">
        <f>VLOOKUP(#REF!,'318'!$B$4:$B$18,1)</f>
        <v>#REF!</v>
      </c>
      <c r="AT7" s="25" t="e">
        <f>VLOOKUP(#REF!,'318'!$B$4:$K$18,VLOOKUP($I7,'318'!$X$2:$Y$10,2,TRUE),TRUE)</f>
        <v>#REF!</v>
      </c>
      <c r="AU7" s="25" t="e">
        <f>VLOOKUP(#REF!,'318'!$B$24:$K$38,VLOOKUP($I7,'318'!$X$2:$Y$10,2))</f>
        <v>#REF!</v>
      </c>
      <c r="AV7" s="25" t="e">
        <f>VLOOKUP(#REF!,'318'!$B$4:$K$18,VLOOKUP($I7,'318'!$X$23:$Y$31,2,TRUE),TRUE)</f>
        <v>#REF!</v>
      </c>
      <c r="AW7" s="25" t="e">
        <f>VLOOKUP(#REF!,'318'!$B$24:$K$38,VLOOKUP($I7,'318'!$X$23:$Y$31,2))</f>
        <v>#REF!</v>
      </c>
      <c r="AX7" s="27" t="e">
        <f>((#REF!-$AS7)*AU7+($AS7+5-#REF!)*AT7)/5</f>
        <v>#REF!</v>
      </c>
      <c r="AY7" s="27" t="e">
        <f>((#REF!-$AS7)*AW7+($AS7+5-#REF!)*AV7)/5</f>
        <v>#REF!</v>
      </c>
      <c r="AZ7" s="27" t="e">
        <f t="shared" si="8"/>
        <v>#REF!</v>
      </c>
      <c r="BA7" s="25" t="e">
        <f>VLOOKUP(#REF!,'318'!$N$4:$W$18,VLOOKUP($I7,'318'!$X$2:$Y$10,2,TRUE),TRUE)</f>
        <v>#REF!</v>
      </c>
      <c r="BB7" s="25" t="e">
        <f>VLOOKUP(#REF!,'318'!$N$24:$W$38,VLOOKUP($I7,'318'!$X$2:$Y$10,2))</f>
        <v>#REF!</v>
      </c>
      <c r="BC7" s="25" t="e">
        <f>VLOOKUP(#REF!,'318'!$N$4:$W$18,VLOOKUP($I7,'318'!$X$23:$Y$31,2,TRUE),TRUE)</f>
        <v>#REF!</v>
      </c>
      <c r="BD7" s="25" t="e">
        <f>VLOOKUP(#REF!,'318'!$N$24:$W$38,VLOOKUP($I7,'318'!$X$23:$Y$31,2))</f>
        <v>#REF!</v>
      </c>
      <c r="BE7" s="27" t="e">
        <f>((#REF!-$AS7)*BB7+($AS7+5-#REF!)*BA7)/5</f>
        <v>#REF!</v>
      </c>
      <c r="BF7" s="27" t="e">
        <f>((#REF!-$AS7)*BD7+($AS7+5-#REF!)*BC7)/5</f>
        <v>#REF!</v>
      </c>
      <c r="BG7" s="27" t="e">
        <f t="shared" si="9"/>
        <v>#REF!</v>
      </c>
    </row>
    <row r="8" spans="1:59" ht="16" customHeight="1" x14ac:dyDescent="0.5">
      <c r="A8" s="2" t="str">
        <f>[1]Φύλλο1!B5</f>
        <v>T5</v>
      </c>
      <c r="B8" s="3"/>
      <c r="C8" s="3"/>
      <c r="D8" s="3"/>
      <c r="E8" s="3"/>
      <c r="F8" s="3"/>
      <c r="G8" s="3"/>
      <c r="H8" s="3"/>
      <c r="I8" s="3"/>
      <c r="J8" s="4">
        <f t="shared" si="0"/>
        <v>0</v>
      </c>
      <c r="K8" s="23">
        <f t="shared" si="1"/>
        <v>1</v>
      </c>
      <c r="L8" s="23">
        <f t="shared" si="2"/>
        <v>1</v>
      </c>
      <c r="N8" s="25">
        <f>VLOOKUP(I8,'318'!$X$2:$X$10,1)</f>
        <v>0</v>
      </c>
      <c r="O8" s="21">
        <f>VLOOKUP(J8,'318'!$B$4:$B$18,1)</f>
        <v>0</v>
      </c>
      <c r="P8" s="67">
        <f>VLOOKUP($J8,'318'!$B$4:$K$18,VLOOKUP($I8,'318'!$X$2:$Y$10,2,TRUE),TRUE)</f>
        <v>1</v>
      </c>
      <c r="Q8" s="67">
        <f>VLOOKUP($J8,'318'!$B$24:$K$38,VLOOKUP($I8,'318'!$X$2:$Y$10,2))</f>
        <v>1</v>
      </c>
      <c r="R8" s="67">
        <f>VLOOKUP($J8,'318'!$B$4:$K$18,VLOOKUP($I8,'318'!$X$23:$Y$31,2,TRUE),TRUE)</f>
        <v>1</v>
      </c>
      <c r="S8" s="67">
        <f>VLOOKUP($J8,'318'!$B$24:$K$38,VLOOKUP($I8,'318'!$X$23:$Y$31,2))</f>
        <v>0.98</v>
      </c>
      <c r="T8" s="27">
        <f t="shared" si="10"/>
        <v>1</v>
      </c>
      <c r="U8" s="27">
        <f t="shared" si="11"/>
        <v>1</v>
      </c>
      <c r="V8" s="27">
        <f t="shared" si="12"/>
        <v>1</v>
      </c>
      <c r="W8" s="25">
        <f>VLOOKUP($J8,'318'!$N$4:$W$18,VLOOKUP($I8,'318'!$X$2:$Y$10,2,TRUE),TRUE)</f>
        <v>1</v>
      </c>
      <c r="X8" s="25">
        <f>VLOOKUP($J8,'318'!$N$24:$W$38,VLOOKUP($I8,'318'!$X$2:$Y$10,2))</f>
        <v>0.96</v>
      </c>
      <c r="Y8" s="25">
        <f>VLOOKUP($J8,'318'!$N$4:$W$18,VLOOKUP($I8,'318'!$X$23:$Y$31,2,TRUE),TRUE)</f>
        <v>1</v>
      </c>
      <c r="Z8" s="25">
        <f>VLOOKUP($J8,'318'!$N$24:$W$38,VLOOKUP($I8,'318'!$X$23:$Y$31,2))</f>
        <v>0.96</v>
      </c>
      <c r="AA8" s="27">
        <f t="shared" si="3"/>
        <v>1</v>
      </c>
      <c r="AB8" s="27">
        <f t="shared" si="4"/>
        <v>1</v>
      </c>
      <c r="AC8" s="27">
        <f t="shared" si="5"/>
        <v>1</v>
      </c>
      <c r="AD8" s="21" t="e">
        <f>VLOOKUP(#REF!,'318'!$B$4:$B$18,1)</f>
        <v>#REF!</v>
      </c>
      <c r="AE8" s="25" t="e">
        <f>VLOOKUP(#REF!,'318'!$B$4:$K$18,VLOOKUP($I8,'318'!$X$2:$Y$10,2,TRUE),TRUE)</f>
        <v>#REF!</v>
      </c>
      <c r="AF8" s="25" t="e">
        <f>VLOOKUP(#REF!,'318'!$B$24:$K$38,VLOOKUP($I8,'318'!$X$2:$Y$10,2))</f>
        <v>#REF!</v>
      </c>
      <c r="AG8" s="25" t="e">
        <f>VLOOKUP(#REF!,'318'!$B$4:$K$18,VLOOKUP($I8,'318'!$X$23:$Y$31,2,TRUE),TRUE)</f>
        <v>#REF!</v>
      </c>
      <c r="AH8" s="25" t="e">
        <f>VLOOKUP(#REF!,'318'!$B$24:$K$38,VLOOKUP($I8,'318'!$X$23:$Y$31,2))</f>
        <v>#REF!</v>
      </c>
      <c r="AI8" s="27" t="e">
        <f>((#REF!-$AD8)*AF8+($AD8+5-#REF!)*AE8)/5</f>
        <v>#REF!</v>
      </c>
      <c r="AJ8" s="27" t="e">
        <f>((#REF!-$AD8)*AH8+($AD8+5-#REF!)*AG8)/5</f>
        <v>#REF!</v>
      </c>
      <c r="AK8" s="27" t="e">
        <f t="shared" si="6"/>
        <v>#REF!</v>
      </c>
      <c r="AL8" s="25" t="e">
        <f>VLOOKUP(#REF!,'318'!$N$4:$W$18,VLOOKUP($I8,'318'!$X$2:$Y$10,2,TRUE),TRUE)</f>
        <v>#REF!</v>
      </c>
      <c r="AM8" s="25" t="e">
        <f>VLOOKUP(#REF!,'318'!$N$24:$W$38,VLOOKUP($I8,'318'!$X$2:$Y$10,2))</f>
        <v>#REF!</v>
      </c>
      <c r="AN8" s="25" t="e">
        <f>VLOOKUP(#REF!,'318'!$N$4:$W$18,VLOOKUP($I8,'318'!$X$23:$Y$31,2,TRUE),TRUE)</f>
        <v>#REF!</v>
      </c>
      <c r="AO8" s="25" t="e">
        <f>VLOOKUP(#REF!,'318'!$N$24:$W$38,VLOOKUP($I8,'318'!$X$23:$Y$31,2))</f>
        <v>#REF!</v>
      </c>
      <c r="AP8" s="27" t="e">
        <f>((#REF!-$AD8)*AM8+($AD8+5-#REF!)*AL8)/5</f>
        <v>#REF!</v>
      </c>
      <c r="AQ8" s="27" t="e">
        <f>((#REF!-$AD8)*AO8+($AD8+5-#REF!)*AN8)/5</f>
        <v>#REF!</v>
      </c>
      <c r="AR8" s="27" t="e">
        <f t="shared" si="7"/>
        <v>#REF!</v>
      </c>
      <c r="AS8" s="21" t="e">
        <f>VLOOKUP(#REF!,'318'!$B$4:$B$18,1)</f>
        <v>#REF!</v>
      </c>
      <c r="AT8" s="25" t="e">
        <f>VLOOKUP(#REF!,'318'!$B$4:$K$18,VLOOKUP($I8,'318'!$X$2:$Y$10,2,TRUE),TRUE)</f>
        <v>#REF!</v>
      </c>
      <c r="AU8" s="25" t="e">
        <f>VLOOKUP(#REF!,'318'!$B$24:$K$38,VLOOKUP($I8,'318'!$X$2:$Y$10,2))</f>
        <v>#REF!</v>
      </c>
      <c r="AV8" s="25" t="e">
        <f>VLOOKUP(#REF!,'318'!$B$4:$K$18,VLOOKUP($I8,'318'!$X$23:$Y$31,2,TRUE),TRUE)</f>
        <v>#REF!</v>
      </c>
      <c r="AW8" s="25" t="e">
        <f>VLOOKUP(#REF!,'318'!$B$24:$K$38,VLOOKUP($I8,'318'!$X$23:$Y$31,2))</f>
        <v>#REF!</v>
      </c>
      <c r="AX8" s="27" t="e">
        <f>((#REF!-$AS8)*AU8+($AS8+5-#REF!)*AT8)/5</f>
        <v>#REF!</v>
      </c>
      <c r="AY8" s="27" t="e">
        <f>((#REF!-$AS8)*AW8+($AS8+5-#REF!)*AV8)/5</f>
        <v>#REF!</v>
      </c>
      <c r="AZ8" s="27" t="e">
        <f t="shared" si="8"/>
        <v>#REF!</v>
      </c>
      <c r="BA8" s="25" t="e">
        <f>VLOOKUP(#REF!,'318'!$N$4:$W$18,VLOOKUP($I8,'318'!$X$2:$Y$10,2,TRUE),TRUE)</f>
        <v>#REF!</v>
      </c>
      <c r="BB8" s="25" t="e">
        <f>VLOOKUP(#REF!,'318'!$N$24:$W$38,VLOOKUP($I8,'318'!$X$2:$Y$10,2))</f>
        <v>#REF!</v>
      </c>
      <c r="BC8" s="25" t="e">
        <f>VLOOKUP(#REF!,'318'!$N$4:$W$18,VLOOKUP($I8,'318'!$X$23:$Y$31,2,TRUE),TRUE)</f>
        <v>#REF!</v>
      </c>
      <c r="BD8" s="25" t="e">
        <f>VLOOKUP(#REF!,'318'!$N$24:$W$38,VLOOKUP($I8,'318'!$X$23:$Y$31,2))</f>
        <v>#REF!</v>
      </c>
      <c r="BE8" s="27" t="e">
        <f>((#REF!-$AS8)*BB8+($AS8+5-#REF!)*BA8)/5</f>
        <v>#REF!</v>
      </c>
      <c r="BF8" s="27" t="e">
        <f>((#REF!-$AS8)*BD8+($AS8+5-#REF!)*BC8)/5</f>
        <v>#REF!</v>
      </c>
      <c r="BG8" s="27" t="e">
        <f t="shared" si="9"/>
        <v>#REF!</v>
      </c>
    </row>
    <row r="9" spans="1:59" ht="16" customHeight="1" x14ac:dyDescent="0.5">
      <c r="A9" s="2" t="str">
        <f>[1]Φύλλο1!B6</f>
        <v>T6</v>
      </c>
      <c r="B9" s="3"/>
      <c r="C9" s="3"/>
      <c r="D9" s="3"/>
      <c r="E9" s="3"/>
      <c r="F9" s="3"/>
      <c r="G9" s="3"/>
      <c r="H9" s="3"/>
      <c r="I9" s="3"/>
      <c r="J9" s="4">
        <f t="shared" si="0"/>
        <v>0</v>
      </c>
      <c r="K9" s="23">
        <f t="shared" si="1"/>
        <v>1</v>
      </c>
      <c r="L9" s="23">
        <f t="shared" si="2"/>
        <v>1</v>
      </c>
      <c r="N9" s="25">
        <f>VLOOKUP(I9,'318'!$X$2:$X$10,1)</f>
        <v>0</v>
      </c>
      <c r="O9" s="21">
        <f>VLOOKUP(J9,'318'!$B$4:$B$18,1)</f>
        <v>0</v>
      </c>
      <c r="P9" s="67">
        <f>VLOOKUP($J9,'318'!$B$4:$K$18,VLOOKUP($I9,'318'!$X$2:$Y$10,2,TRUE),TRUE)</f>
        <v>1</v>
      </c>
      <c r="Q9" s="67">
        <f>VLOOKUP($J9,'318'!$B$24:$K$38,VLOOKUP($I9,'318'!$X$2:$Y$10,2))</f>
        <v>1</v>
      </c>
      <c r="R9" s="67">
        <f>VLOOKUP($J9,'318'!$B$4:$K$18,VLOOKUP($I9,'318'!$X$23:$Y$31,2,TRUE),TRUE)</f>
        <v>1</v>
      </c>
      <c r="S9" s="67">
        <f>VLOOKUP($J9,'318'!$B$24:$K$38,VLOOKUP($I9,'318'!$X$23:$Y$31,2))</f>
        <v>0.98</v>
      </c>
      <c r="T9" s="27">
        <f t="shared" si="10"/>
        <v>1</v>
      </c>
      <c r="U9" s="27">
        <f t="shared" si="11"/>
        <v>1</v>
      </c>
      <c r="V9" s="27">
        <f t="shared" si="12"/>
        <v>1</v>
      </c>
      <c r="W9" s="25">
        <f>VLOOKUP($J9,'318'!$N$4:$W$18,VLOOKUP($I9,'318'!$X$2:$Y$10,2,TRUE),TRUE)</f>
        <v>1</v>
      </c>
      <c r="X9" s="25">
        <f>VLOOKUP($J9,'318'!$N$24:$W$38,VLOOKUP($I9,'318'!$X$2:$Y$10,2))</f>
        <v>0.96</v>
      </c>
      <c r="Y9" s="25">
        <f>VLOOKUP($J9,'318'!$N$4:$W$18,VLOOKUP($I9,'318'!$X$23:$Y$31,2,TRUE),TRUE)</f>
        <v>1</v>
      </c>
      <c r="Z9" s="25">
        <f>VLOOKUP($J9,'318'!$N$24:$W$38,VLOOKUP($I9,'318'!$X$23:$Y$31,2))</f>
        <v>0.96</v>
      </c>
      <c r="AA9" s="27">
        <f t="shared" si="3"/>
        <v>1</v>
      </c>
      <c r="AB9" s="27">
        <f t="shared" si="4"/>
        <v>1</v>
      </c>
      <c r="AC9" s="27">
        <f t="shared" si="5"/>
        <v>1</v>
      </c>
      <c r="AD9" s="21" t="e">
        <f>VLOOKUP(#REF!,'318'!$B$4:$B$18,1)</f>
        <v>#REF!</v>
      </c>
      <c r="AE9" s="25" t="e">
        <f>VLOOKUP(#REF!,'318'!$B$4:$K$18,VLOOKUP($I9,'318'!$X$2:$Y$10,2,TRUE),TRUE)</f>
        <v>#REF!</v>
      </c>
      <c r="AF9" s="25" t="e">
        <f>VLOOKUP(#REF!,'318'!$B$24:$K$38,VLOOKUP($I9,'318'!$X$2:$Y$10,2))</f>
        <v>#REF!</v>
      </c>
      <c r="AG9" s="25" t="e">
        <f>VLOOKUP(#REF!,'318'!$B$4:$K$18,VLOOKUP($I9,'318'!$X$23:$Y$31,2,TRUE),TRUE)</f>
        <v>#REF!</v>
      </c>
      <c r="AH9" s="25" t="e">
        <f>VLOOKUP(#REF!,'318'!$B$24:$K$38,VLOOKUP($I9,'318'!$X$23:$Y$31,2))</f>
        <v>#REF!</v>
      </c>
      <c r="AI9" s="27" t="e">
        <f>((#REF!-$AD9)*AF9+($AD9+5-#REF!)*AE9)/5</f>
        <v>#REF!</v>
      </c>
      <c r="AJ9" s="27" t="e">
        <f>((#REF!-$AD9)*AH9+($AD9+5-#REF!)*AG9)/5</f>
        <v>#REF!</v>
      </c>
      <c r="AK9" s="27" t="e">
        <f t="shared" si="6"/>
        <v>#REF!</v>
      </c>
      <c r="AL9" s="25" t="e">
        <f>VLOOKUP(#REF!,'318'!$N$4:$W$18,VLOOKUP($I9,'318'!$X$2:$Y$10,2,TRUE),TRUE)</f>
        <v>#REF!</v>
      </c>
      <c r="AM9" s="25" t="e">
        <f>VLOOKUP(#REF!,'318'!$N$24:$W$38,VLOOKUP($I9,'318'!$X$2:$Y$10,2))</f>
        <v>#REF!</v>
      </c>
      <c r="AN9" s="25" t="e">
        <f>VLOOKUP(#REF!,'318'!$N$4:$W$18,VLOOKUP($I9,'318'!$X$23:$Y$31,2,TRUE),TRUE)</f>
        <v>#REF!</v>
      </c>
      <c r="AO9" s="25" t="e">
        <f>VLOOKUP(#REF!,'318'!$N$24:$W$38,VLOOKUP($I9,'318'!$X$23:$Y$31,2))</f>
        <v>#REF!</v>
      </c>
      <c r="AP9" s="27" t="e">
        <f>((#REF!-$AD9)*AM9+($AD9+5-#REF!)*AL9)/5</f>
        <v>#REF!</v>
      </c>
      <c r="AQ9" s="27" t="e">
        <f>((#REF!-$AD9)*AO9+($AD9+5-#REF!)*AN9)/5</f>
        <v>#REF!</v>
      </c>
      <c r="AR9" s="27" t="e">
        <f t="shared" si="7"/>
        <v>#REF!</v>
      </c>
      <c r="AS9" s="21" t="e">
        <f>VLOOKUP(#REF!,'318'!$B$4:$B$18,1)</f>
        <v>#REF!</v>
      </c>
      <c r="AT9" s="25" t="e">
        <f>VLOOKUP(#REF!,'318'!$B$4:$K$18,VLOOKUP($I9,'318'!$X$2:$Y$10,2,TRUE),TRUE)</f>
        <v>#REF!</v>
      </c>
      <c r="AU9" s="25" t="e">
        <f>VLOOKUP(#REF!,'318'!$B$24:$K$38,VLOOKUP($I9,'318'!$X$2:$Y$10,2))</f>
        <v>#REF!</v>
      </c>
      <c r="AV9" s="25" t="e">
        <f>VLOOKUP(#REF!,'318'!$B$4:$K$18,VLOOKUP($I9,'318'!$X$23:$Y$31,2,TRUE),TRUE)</f>
        <v>#REF!</v>
      </c>
      <c r="AW9" s="25" t="e">
        <f>VLOOKUP(#REF!,'318'!$B$24:$K$38,VLOOKUP($I9,'318'!$X$23:$Y$31,2))</f>
        <v>#REF!</v>
      </c>
      <c r="AX9" s="27" t="e">
        <f>((#REF!-$AS9)*AU9+($AS9+5-#REF!)*AT9)/5</f>
        <v>#REF!</v>
      </c>
      <c r="AY9" s="27" t="e">
        <f>((#REF!-$AS9)*AW9+($AS9+5-#REF!)*AV9)/5</f>
        <v>#REF!</v>
      </c>
      <c r="AZ9" s="27" t="e">
        <f t="shared" si="8"/>
        <v>#REF!</v>
      </c>
      <c r="BA9" s="25" t="e">
        <f>VLOOKUP(#REF!,'318'!$N$4:$W$18,VLOOKUP($I9,'318'!$X$2:$Y$10,2,TRUE),TRUE)</f>
        <v>#REF!</v>
      </c>
      <c r="BB9" s="25" t="e">
        <f>VLOOKUP(#REF!,'318'!$N$24:$W$38,VLOOKUP($I9,'318'!$X$2:$Y$10,2))</f>
        <v>#REF!</v>
      </c>
      <c r="BC9" s="25" t="e">
        <f>VLOOKUP(#REF!,'318'!$N$4:$W$18,VLOOKUP($I9,'318'!$X$23:$Y$31,2,TRUE),TRUE)</f>
        <v>#REF!</v>
      </c>
      <c r="BD9" s="25" t="e">
        <f>VLOOKUP(#REF!,'318'!$N$24:$W$38,VLOOKUP($I9,'318'!$X$23:$Y$31,2))</f>
        <v>#REF!</v>
      </c>
      <c r="BE9" s="27" t="e">
        <f>((#REF!-$AS9)*BB9+($AS9+5-#REF!)*BA9)/5</f>
        <v>#REF!</v>
      </c>
      <c r="BF9" s="27" t="e">
        <f>((#REF!-$AS9)*BD9+($AS9+5-#REF!)*BC9)/5</f>
        <v>#REF!</v>
      </c>
      <c r="BG9" s="27" t="e">
        <f t="shared" si="9"/>
        <v>#REF!</v>
      </c>
    </row>
    <row r="10" spans="1:59" ht="16" customHeight="1" x14ac:dyDescent="0.5">
      <c r="A10" s="2" t="str">
        <f>[1]Φύλλο1!B7</f>
        <v>T7</v>
      </c>
      <c r="B10" s="3"/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23">
        <f t="shared" si="1"/>
        <v>1</v>
      </c>
      <c r="L10" s="23">
        <f t="shared" si="2"/>
        <v>1</v>
      </c>
      <c r="N10" s="25">
        <f>VLOOKUP(I10,'318'!$X$2:$X$10,1)</f>
        <v>0</v>
      </c>
      <c r="O10" s="21">
        <f>VLOOKUP(J10,'318'!$B$4:$B$18,1)</f>
        <v>0</v>
      </c>
      <c r="P10" s="67">
        <f>VLOOKUP($J10,'318'!$B$4:$K$18,VLOOKUP($I10,'318'!$X$2:$Y$10,2,TRUE),TRUE)</f>
        <v>1</v>
      </c>
      <c r="Q10" s="67">
        <f>VLOOKUP($J10,'318'!$B$24:$K$38,VLOOKUP($I10,'318'!$X$2:$Y$10,2))</f>
        <v>1</v>
      </c>
      <c r="R10" s="67">
        <f>VLOOKUP($J10,'318'!$B$4:$K$18,VLOOKUP($I10,'318'!$X$23:$Y$31,2,TRUE),TRUE)</f>
        <v>1</v>
      </c>
      <c r="S10" s="67">
        <f>VLOOKUP($J10,'318'!$B$24:$K$38,VLOOKUP($I10,'318'!$X$23:$Y$31,2))</f>
        <v>0.98</v>
      </c>
      <c r="T10" s="27">
        <f t="shared" si="10"/>
        <v>1</v>
      </c>
      <c r="U10" s="27">
        <f t="shared" si="11"/>
        <v>1</v>
      </c>
      <c r="V10" s="27">
        <f t="shared" si="12"/>
        <v>1</v>
      </c>
      <c r="W10" s="25">
        <f>VLOOKUP($J10,'318'!$N$4:$W$18,VLOOKUP($I10,'318'!$X$2:$Y$10,2,TRUE),TRUE)</f>
        <v>1</v>
      </c>
      <c r="X10" s="25">
        <f>VLOOKUP($J10,'318'!$N$24:$W$38,VLOOKUP($I10,'318'!$X$2:$Y$10,2))</f>
        <v>0.96</v>
      </c>
      <c r="Y10" s="25">
        <f>VLOOKUP($J10,'318'!$N$4:$W$18,VLOOKUP($I10,'318'!$X$23:$Y$31,2,TRUE),TRUE)</f>
        <v>1</v>
      </c>
      <c r="Z10" s="25">
        <f>VLOOKUP($J10,'318'!$N$24:$W$38,VLOOKUP($I10,'318'!$X$23:$Y$31,2))</f>
        <v>0.96</v>
      </c>
      <c r="AA10" s="27">
        <f t="shared" si="3"/>
        <v>1</v>
      </c>
      <c r="AB10" s="27">
        <f t="shared" si="4"/>
        <v>1</v>
      </c>
      <c r="AC10" s="27">
        <f t="shared" si="5"/>
        <v>1</v>
      </c>
      <c r="AD10" s="21" t="e">
        <f>VLOOKUP(#REF!,'318'!$B$4:$B$18,1)</f>
        <v>#REF!</v>
      </c>
      <c r="AE10" s="25" t="e">
        <f>VLOOKUP(#REF!,'318'!$B$4:$K$18,VLOOKUP($I10,'318'!$X$2:$Y$10,2,TRUE),TRUE)</f>
        <v>#REF!</v>
      </c>
      <c r="AF10" s="25" t="e">
        <f>VLOOKUP(#REF!,'318'!$B$24:$K$38,VLOOKUP($I10,'318'!$X$2:$Y$10,2))</f>
        <v>#REF!</v>
      </c>
      <c r="AG10" s="25" t="e">
        <f>VLOOKUP(#REF!,'318'!$B$4:$K$18,VLOOKUP($I10,'318'!$X$23:$Y$31,2,TRUE),TRUE)</f>
        <v>#REF!</v>
      </c>
      <c r="AH10" s="25" t="e">
        <f>VLOOKUP(#REF!,'318'!$B$24:$K$38,VLOOKUP($I10,'318'!$X$23:$Y$31,2))</f>
        <v>#REF!</v>
      </c>
      <c r="AI10" s="27" t="e">
        <f>((#REF!-$AD10)*AF10+($AD10+5-#REF!)*AE10)/5</f>
        <v>#REF!</v>
      </c>
      <c r="AJ10" s="27" t="e">
        <f>((#REF!-$AD10)*AH10+($AD10+5-#REF!)*AG10)/5</f>
        <v>#REF!</v>
      </c>
      <c r="AK10" s="27" t="e">
        <f t="shared" si="6"/>
        <v>#REF!</v>
      </c>
      <c r="AL10" s="25" t="e">
        <f>VLOOKUP(#REF!,'318'!$N$4:$W$18,VLOOKUP($I10,'318'!$X$2:$Y$10,2,TRUE),TRUE)</f>
        <v>#REF!</v>
      </c>
      <c r="AM10" s="25" t="e">
        <f>VLOOKUP(#REF!,'318'!$N$24:$W$38,VLOOKUP($I10,'318'!$X$2:$Y$10,2))</f>
        <v>#REF!</v>
      </c>
      <c r="AN10" s="25" t="e">
        <f>VLOOKUP(#REF!,'318'!$N$4:$W$18,VLOOKUP($I10,'318'!$X$23:$Y$31,2,TRUE),TRUE)</f>
        <v>#REF!</v>
      </c>
      <c r="AO10" s="25" t="e">
        <f>VLOOKUP(#REF!,'318'!$N$24:$W$38,VLOOKUP($I10,'318'!$X$23:$Y$31,2))</f>
        <v>#REF!</v>
      </c>
      <c r="AP10" s="27" t="e">
        <f>((#REF!-$AD10)*AM10+($AD10+5-#REF!)*AL10)/5</f>
        <v>#REF!</v>
      </c>
      <c r="AQ10" s="27" t="e">
        <f>((#REF!-$AD10)*AO10+($AD10+5-#REF!)*AN10)/5</f>
        <v>#REF!</v>
      </c>
      <c r="AR10" s="27" t="e">
        <f t="shared" si="7"/>
        <v>#REF!</v>
      </c>
      <c r="AS10" s="21" t="e">
        <f>VLOOKUP(#REF!,'318'!$B$4:$B$18,1)</f>
        <v>#REF!</v>
      </c>
      <c r="AT10" s="25" t="e">
        <f>VLOOKUP(#REF!,'318'!$B$4:$K$18,VLOOKUP($I10,'318'!$X$2:$Y$10,2,TRUE),TRUE)</f>
        <v>#REF!</v>
      </c>
      <c r="AU10" s="25" t="e">
        <f>VLOOKUP(#REF!,'318'!$B$24:$K$38,VLOOKUP($I10,'318'!$X$2:$Y$10,2))</f>
        <v>#REF!</v>
      </c>
      <c r="AV10" s="25" t="e">
        <f>VLOOKUP(#REF!,'318'!$B$4:$K$18,VLOOKUP($I10,'318'!$X$23:$Y$31,2,TRUE),TRUE)</f>
        <v>#REF!</v>
      </c>
      <c r="AW10" s="25" t="e">
        <f>VLOOKUP(#REF!,'318'!$B$24:$K$38,VLOOKUP($I10,'318'!$X$23:$Y$31,2))</f>
        <v>#REF!</v>
      </c>
      <c r="AX10" s="27" t="e">
        <f>((#REF!-$AS10)*AU10+($AS10+5-#REF!)*AT10)/5</f>
        <v>#REF!</v>
      </c>
      <c r="AY10" s="27" t="e">
        <f>((#REF!-$AS10)*AW10+($AS10+5-#REF!)*AV10)/5</f>
        <v>#REF!</v>
      </c>
      <c r="AZ10" s="27" t="e">
        <f t="shared" si="8"/>
        <v>#REF!</v>
      </c>
      <c r="BA10" s="25" t="e">
        <f>VLOOKUP(#REF!,'318'!$N$4:$W$18,VLOOKUP($I10,'318'!$X$2:$Y$10,2,TRUE),TRUE)</f>
        <v>#REF!</v>
      </c>
      <c r="BB10" s="25" t="e">
        <f>VLOOKUP(#REF!,'318'!$N$24:$W$38,VLOOKUP($I10,'318'!$X$2:$Y$10,2))</f>
        <v>#REF!</v>
      </c>
      <c r="BC10" s="25" t="e">
        <f>VLOOKUP(#REF!,'318'!$N$4:$W$18,VLOOKUP($I10,'318'!$X$23:$Y$31,2,TRUE),TRUE)</f>
        <v>#REF!</v>
      </c>
      <c r="BD10" s="25" t="e">
        <f>VLOOKUP(#REF!,'318'!$N$24:$W$38,VLOOKUP($I10,'318'!$X$23:$Y$31,2))</f>
        <v>#REF!</v>
      </c>
      <c r="BE10" s="27" t="e">
        <f>((#REF!-$AS10)*BB10+($AS10+5-#REF!)*BA10)/5</f>
        <v>#REF!</v>
      </c>
      <c r="BF10" s="27" t="e">
        <f>((#REF!-$AS10)*BD10+($AS10+5-#REF!)*BC10)/5</f>
        <v>#REF!</v>
      </c>
      <c r="BG10" s="27" t="e">
        <f t="shared" si="9"/>
        <v>#REF!</v>
      </c>
    </row>
    <row r="11" spans="1:59" ht="16" customHeight="1" x14ac:dyDescent="0.5">
      <c r="A11" s="2" t="str">
        <f>[1]Φύλλο1!B8</f>
        <v>T8</v>
      </c>
      <c r="B11" s="3"/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23">
        <f t="shared" si="1"/>
        <v>1</v>
      </c>
      <c r="L11" s="23">
        <f t="shared" si="2"/>
        <v>1</v>
      </c>
      <c r="N11" s="25">
        <f>VLOOKUP(I11,'318'!$X$2:$X$10,1)</f>
        <v>0</v>
      </c>
      <c r="O11" s="21">
        <f>VLOOKUP(J11,'318'!$B$4:$B$18,1)</f>
        <v>0</v>
      </c>
      <c r="P11" s="67">
        <f>VLOOKUP($J11,'318'!$B$4:$K$18,VLOOKUP($I11,'318'!$X$2:$Y$10,2,TRUE),TRUE)</f>
        <v>1</v>
      </c>
      <c r="Q11" s="67">
        <f>VLOOKUP($J11,'318'!$B$24:$K$38,VLOOKUP($I11,'318'!$X$2:$Y$10,2))</f>
        <v>1</v>
      </c>
      <c r="R11" s="67">
        <f>VLOOKUP($J11,'318'!$B$4:$K$18,VLOOKUP($I11,'318'!$X$23:$Y$31,2,TRUE),TRUE)</f>
        <v>1</v>
      </c>
      <c r="S11" s="67">
        <f>VLOOKUP($J11,'318'!$B$24:$K$38,VLOOKUP($I11,'318'!$X$23:$Y$31,2))</f>
        <v>0.98</v>
      </c>
      <c r="T11" s="27">
        <f t="shared" si="10"/>
        <v>1</v>
      </c>
      <c r="U11" s="27">
        <f t="shared" si="11"/>
        <v>1</v>
      </c>
      <c r="V11" s="27">
        <f t="shared" si="12"/>
        <v>1</v>
      </c>
      <c r="W11" s="25">
        <f>VLOOKUP($J11,'318'!$N$4:$W$18,VLOOKUP($I11,'318'!$X$2:$Y$10,2,TRUE),TRUE)</f>
        <v>1</v>
      </c>
      <c r="X11" s="25">
        <f>VLOOKUP($J11,'318'!$N$24:$W$38,VLOOKUP($I11,'318'!$X$2:$Y$10,2))</f>
        <v>0.96</v>
      </c>
      <c r="Y11" s="25">
        <f>VLOOKUP($J11,'318'!$N$4:$W$18,VLOOKUP($I11,'318'!$X$23:$Y$31,2,TRUE),TRUE)</f>
        <v>1</v>
      </c>
      <c r="Z11" s="25">
        <f>VLOOKUP($J11,'318'!$N$24:$W$38,VLOOKUP($I11,'318'!$X$23:$Y$31,2))</f>
        <v>0.96</v>
      </c>
      <c r="AA11" s="27">
        <f t="shared" si="3"/>
        <v>1</v>
      </c>
      <c r="AB11" s="27">
        <f t="shared" si="4"/>
        <v>1</v>
      </c>
      <c r="AC11" s="27">
        <f t="shared" si="5"/>
        <v>1</v>
      </c>
      <c r="AD11" s="21" t="e">
        <f>VLOOKUP(#REF!,'318'!$B$4:$B$18,1)</f>
        <v>#REF!</v>
      </c>
      <c r="AE11" s="25" t="e">
        <f>VLOOKUP(#REF!,'318'!$B$4:$K$18,VLOOKUP($I11,'318'!$X$2:$Y$10,2,TRUE),TRUE)</f>
        <v>#REF!</v>
      </c>
      <c r="AF11" s="25" t="e">
        <f>VLOOKUP(#REF!,'318'!$B$24:$K$38,VLOOKUP($I11,'318'!$X$2:$Y$10,2))</f>
        <v>#REF!</v>
      </c>
      <c r="AG11" s="25" t="e">
        <f>VLOOKUP(#REF!,'318'!$B$4:$K$18,VLOOKUP($I11,'318'!$X$23:$Y$31,2,TRUE),TRUE)</f>
        <v>#REF!</v>
      </c>
      <c r="AH11" s="25" t="e">
        <f>VLOOKUP(#REF!,'318'!$B$24:$K$38,VLOOKUP($I11,'318'!$X$23:$Y$31,2))</f>
        <v>#REF!</v>
      </c>
      <c r="AI11" s="27" t="e">
        <f>((#REF!-$AD11)*AF11+($AD11+5-#REF!)*AE11)/5</f>
        <v>#REF!</v>
      </c>
      <c r="AJ11" s="27" t="e">
        <f>((#REF!-$AD11)*AH11+($AD11+5-#REF!)*AG11)/5</f>
        <v>#REF!</v>
      </c>
      <c r="AK11" s="27" t="e">
        <f t="shared" si="6"/>
        <v>#REF!</v>
      </c>
      <c r="AL11" s="25" t="e">
        <f>VLOOKUP(#REF!,'318'!$N$4:$W$18,VLOOKUP($I11,'318'!$X$2:$Y$10,2,TRUE),TRUE)</f>
        <v>#REF!</v>
      </c>
      <c r="AM11" s="25" t="e">
        <f>VLOOKUP(#REF!,'318'!$N$24:$W$38,VLOOKUP($I11,'318'!$X$2:$Y$10,2))</f>
        <v>#REF!</v>
      </c>
      <c r="AN11" s="25" t="e">
        <f>VLOOKUP(#REF!,'318'!$N$4:$W$18,VLOOKUP($I11,'318'!$X$23:$Y$31,2,TRUE),TRUE)</f>
        <v>#REF!</v>
      </c>
      <c r="AO11" s="25" t="e">
        <f>VLOOKUP(#REF!,'318'!$N$24:$W$38,VLOOKUP($I11,'318'!$X$23:$Y$31,2))</f>
        <v>#REF!</v>
      </c>
      <c r="AP11" s="27" t="e">
        <f>((#REF!-$AD11)*AM11+($AD11+5-#REF!)*AL11)/5</f>
        <v>#REF!</v>
      </c>
      <c r="AQ11" s="27" t="e">
        <f>((#REF!-$AD11)*AO11+($AD11+5-#REF!)*AN11)/5</f>
        <v>#REF!</v>
      </c>
      <c r="AR11" s="27" t="e">
        <f t="shared" si="7"/>
        <v>#REF!</v>
      </c>
      <c r="AS11" s="21" t="e">
        <f>VLOOKUP(#REF!,'318'!$B$4:$B$18,1)</f>
        <v>#REF!</v>
      </c>
      <c r="AT11" s="25" t="e">
        <f>VLOOKUP(#REF!,'318'!$B$4:$K$18,VLOOKUP($I11,'318'!$X$2:$Y$10,2,TRUE),TRUE)</f>
        <v>#REF!</v>
      </c>
      <c r="AU11" s="25" t="e">
        <f>VLOOKUP(#REF!,'318'!$B$24:$K$38,VLOOKUP($I11,'318'!$X$2:$Y$10,2))</f>
        <v>#REF!</v>
      </c>
      <c r="AV11" s="25" t="e">
        <f>VLOOKUP(#REF!,'318'!$B$4:$K$18,VLOOKUP($I11,'318'!$X$23:$Y$31,2,TRUE),TRUE)</f>
        <v>#REF!</v>
      </c>
      <c r="AW11" s="25" t="e">
        <f>VLOOKUP(#REF!,'318'!$B$24:$K$38,VLOOKUP($I11,'318'!$X$23:$Y$31,2))</f>
        <v>#REF!</v>
      </c>
      <c r="AX11" s="27" t="e">
        <f>((#REF!-$AS11)*AU11+($AS11+5-#REF!)*AT11)/5</f>
        <v>#REF!</v>
      </c>
      <c r="AY11" s="27" t="e">
        <f>((#REF!-$AS11)*AW11+($AS11+5-#REF!)*AV11)/5</f>
        <v>#REF!</v>
      </c>
      <c r="AZ11" s="27" t="e">
        <f t="shared" si="8"/>
        <v>#REF!</v>
      </c>
      <c r="BA11" s="25" t="e">
        <f>VLOOKUP(#REF!,'318'!$N$4:$W$18,VLOOKUP($I11,'318'!$X$2:$Y$10,2,TRUE),TRUE)</f>
        <v>#REF!</v>
      </c>
      <c r="BB11" s="25" t="e">
        <f>VLOOKUP(#REF!,'318'!$N$24:$W$38,VLOOKUP($I11,'318'!$X$2:$Y$10,2))</f>
        <v>#REF!</v>
      </c>
      <c r="BC11" s="25" t="e">
        <f>VLOOKUP(#REF!,'318'!$N$4:$W$18,VLOOKUP($I11,'318'!$X$23:$Y$31,2,TRUE),TRUE)</f>
        <v>#REF!</v>
      </c>
      <c r="BD11" s="25" t="e">
        <f>VLOOKUP(#REF!,'318'!$N$24:$W$38,VLOOKUP($I11,'318'!$X$23:$Y$31,2))</f>
        <v>#REF!</v>
      </c>
      <c r="BE11" s="27" t="e">
        <f>((#REF!-$AS11)*BB11+($AS11+5-#REF!)*BA11)/5</f>
        <v>#REF!</v>
      </c>
      <c r="BF11" s="27" t="e">
        <f>((#REF!-$AS11)*BD11+($AS11+5-#REF!)*BC11)/5</f>
        <v>#REF!</v>
      </c>
      <c r="BG11" s="27" t="e">
        <f t="shared" si="9"/>
        <v>#REF!</v>
      </c>
    </row>
    <row r="12" spans="1:59" ht="16" customHeight="1" x14ac:dyDescent="0.5">
      <c r="B12" s="3"/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23">
        <f t="shared" si="1"/>
        <v>1</v>
      </c>
      <c r="L12" s="23">
        <f t="shared" si="2"/>
        <v>1</v>
      </c>
      <c r="N12" s="25">
        <f>VLOOKUP(I12,'318'!$X$2:$X$10,1)</f>
        <v>0</v>
      </c>
      <c r="O12" s="21">
        <f>VLOOKUP(J12,'318'!$B$4:$B$18,1)</f>
        <v>0</v>
      </c>
      <c r="P12" s="67">
        <f>VLOOKUP($J12,'318'!$B$4:$K$18,VLOOKUP($I12,'318'!$X$2:$Y$10,2,TRUE),TRUE)</f>
        <v>1</v>
      </c>
      <c r="Q12" s="67">
        <f>VLOOKUP($J12,'318'!$B$24:$K$38,VLOOKUP($I12,'318'!$X$2:$Y$10,2))</f>
        <v>1</v>
      </c>
      <c r="R12" s="67">
        <f>VLOOKUP($J12,'318'!$B$4:$K$18,VLOOKUP($I12,'318'!$X$23:$Y$31,2,TRUE),TRUE)</f>
        <v>1</v>
      </c>
      <c r="S12" s="67">
        <f>VLOOKUP($J12,'318'!$B$24:$K$38,VLOOKUP($I12,'318'!$X$23:$Y$31,2))</f>
        <v>0.98</v>
      </c>
      <c r="T12" s="27">
        <f t="shared" si="10"/>
        <v>1</v>
      </c>
      <c r="U12" s="27">
        <f t="shared" si="11"/>
        <v>1</v>
      </c>
      <c r="V12" s="27">
        <f t="shared" si="12"/>
        <v>1</v>
      </c>
      <c r="W12" s="25">
        <f>VLOOKUP($J12,'318'!$N$4:$W$18,VLOOKUP($I12,'318'!$X$2:$Y$10,2,TRUE),TRUE)</f>
        <v>1</v>
      </c>
      <c r="X12" s="25">
        <f>VLOOKUP($J12,'318'!$N$24:$W$38,VLOOKUP($I12,'318'!$X$2:$Y$10,2))</f>
        <v>0.96</v>
      </c>
      <c r="Y12" s="25">
        <f>VLOOKUP($J12,'318'!$N$4:$W$18,VLOOKUP($I12,'318'!$X$23:$Y$31,2,TRUE),TRUE)</f>
        <v>1</v>
      </c>
      <c r="Z12" s="25">
        <f>VLOOKUP($J12,'318'!$N$24:$W$38,VLOOKUP($I12,'318'!$X$23:$Y$31,2))</f>
        <v>0.96</v>
      </c>
      <c r="AA12" s="27">
        <f t="shared" si="3"/>
        <v>1</v>
      </c>
      <c r="AB12" s="27">
        <f t="shared" si="4"/>
        <v>1</v>
      </c>
      <c r="AC12" s="27">
        <f t="shared" si="5"/>
        <v>1</v>
      </c>
      <c r="AD12" s="21" t="e">
        <f>VLOOKUP(#REF!,'318'!$B$4:$B$18,1)</f>
        <v>#REF!</v>
      </c>
      <c r="AE12" s="25" t="e">
        <f>VLOOKUP(#REF!,'318'!$B$4:$K$18,VLOOKUP($I12,'318'!$X$2:$Y$10,2,TRUE),TRUE)</f>
        <v>#REF!</v>
      </c>
      <c r="AF12" s="25" t="e">
        <f>VLOOKUP(#REF!,'318'!$B$24:$K$38,VLOOKUP($I12,'318'!$X$2:$Y$10,2))</f>
        <v>#REF!</v>
      </c>
      <c r="AG12" s="25" t="e">
        <f>VLOOKUP(#REF!,'318'!$B$4:$K$18,VLOOKUP($I12,'318'!$X$23:$Y$31,2,TRUE),TRUE)</f>
        <v>#REF!</v>
      </c>
      <c r="AH12" s="25" t="e">
        <f>VLOOKUP(#REF!,'318'!$B$24:$K$38,VLOOKUP($I12,'318'!$X$23:$Y$31,2))</f>
        <v>#REF!</v>
      </c>
      <c r="AI12" s="27" t="e">
        <f>((#REF!-$AD12)*AF12+($AD12+5-#REF!)*AE12)/5</f>
        <v>#REF!</v>
      </c>
      <c r="AJ12" s="27" t="e">
        <f>((#REF!-$AD12)*AH12+($AD12+5-#REF!)*AG12)/5</f>
        <v>#REF!</v>
      </c>
      <c r="AK12" s="27" t="e">
        <f t="shared" si="6"/>
        <v>#REF!</v>
      </c>
      <c r="AL12" s="25" t="e">
        <f>VLOOKUP(#REF!,'318'!$N$4:$W$18,VLOOKUP($I12,'318'!$X$2:$Y$10,2,TRUE),TRUE)</f>
        <v>#REF!</v>
      </c>
      <c r="AM12" s="25" t="e">
        <f>VLOOKUP(#REF!,'318'!$N$24:$W$38,VLOOKUP($I12,'318'!$X$2:$Y$10,2))</f>
        <v>#REF!</v>
      </c>
      <c r="AN12" s="25" t="e">
        <f>VLOOKUP(#REF!,'318'!$N$4:$W$18,VLOOKUP($I12,'318'!$X$23:$Y$31,2,TRUE),TRUE)</f>
        <v>#REF!</v>
      </c>
      <c r="AO12" s="25" t="e">
        <f>VLOOKUP(#REF!,'318'!$N$24:$W$38,VLOOKUP($I12,'318'!$X$23:$Y$31,2))</f>
        <v>#REF!</v>
      </c>
      <c r="AP12" s="27" t="e">
        <f>((#REF!-$AD12)*AM12+($AD12+5-#REF!)*AL12)/5</f>
        <v>#REF!</v>
      </c>
      <c r="AQ12" s="27" t="e">
        <f>((#REF!-$AD12)*AO12+($AD12+5-#REF!)*AN12)/5</f>
        <v>#REF!</v>
      </c>
      <c r="AR12" s="27" t="e">
        <f t="shared" si="7"/>
        <v>#REF!</v>
      </c>
      <c r="AS12" s="21" t="e">
        <f>VLOOKUP(#REF!,'318'!$B$4:$B$18,1)</f>
        <v>#REF!</v>
      </c>
      <c r="AT12" s="25" t="e">
        <f>VLOOKUP(#REF!,'318'!$B$4:$K$18,VLOOKUP($I12,'318'!$X$2:$Y$10,2,TRUE),TRUE)</f>
        <v>#REF!</v>
      </c>
      <c r="AU12" s="25" t="e">
        <f>VLOOKUP(#REF!,'318'!$B$24:$K$38,VLOOKUP($I12,'318'!$X$2:$Y$10,2))</f>
        <v>#REF!</v>
      </c>
      <c r="AV12" s="25" t="e">
        <f>VLOOKUP(#REF!,'318'!$B$4:$K$18,VLOOKUP($I12,'318'!$X$23:$Y$31,2,TRUE),TRUE)</f>
        <v>#REF!</v>
      </c>
      <c r="AW12" s="25" t="e">
        <f>VLOOKUP(#REF!,'318'!$B$24:$K$38,VLOOKUP($I12,'318'!$X$23:$Y$31,2))</f>
        <v>#REF!</v>
      </c>
      <c r="AX12" s="27" t="e">
        <f>((#REF!-$AS12)*AU12+($AS12+5-#REF!)*AT12)/5</f>
        <v>#REF!</v>
      </c>
      <c r="AY12" s="27" t="e">
        <f>((#REF!-$AS12)*AW12+($AS12+5-#REF!)*AV12)/5</f>
        <v>#REF!</v>
      </c>
      <c r="AZ12" s="27" t="e">
        <f t="shared" si="8"/>
        <v>#REF!</v>
      </c>
      <c r="BA12" s="25" t="e">
        <f>VLOOKUP(#REF!,'318'!$N$4:$W$18,VLOOKUP($I12,'318'!$X$2:$Y$10,2,TRUE),TRUE)</f>
        <v>#REF!</v>
      </c>
      <c r="BB12" s="25" t="e">
        <f>VLOOKUP(#REF!,'318'!$N$24:$W$38,VLOOKUP($I12,'318'!$X$2:$Y$10,2))</f>
        <v>#REF!</v>
      </c>
      <c r="BC12" s="25" t="e">
        <f>VLOOKUP(#REF!,'318'!$N$4:$W$18,VLOOKUP($I12,'318'!$X$23:$Y$31,2,TRUE),TRUE)</f>
        <v>#REF!</v>
      </c>
      <c r="BD12" s="25" t="e">
        <f>VLOOKUP(#REF!,'318'!$N$24:$W$38,VLOOKUP($I12,'318'!$X$23:$Y$31,2))</f>
        <v>#REF!</v>
      </c>
      <c r="BE12" s="27" t="e">
        <f>((#REF!-$AS12)*BB12+($AS12+5-#REF!)*BA12)/5</f>
        <v>#REF!</v>
      </c>
      <c r="BF12" s="27" t="e">
        <f>((#REF!-$AS12)*BD12+($AS12+5-#REF!)*BC12)/5</f>
        <v>#REF!</v>
      </c>
      <c r="BG12" s="27" t="e">
        <f t="shared" si="9"/>
        <v>#REF!</v>
      </c>
    </row>
    <row r="13" spans="1:59" ht="16" customHeight="1" x14ac:dyDescent="0.5">
      <c r="B13" s="3"/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23">
        <f t="shared" si="1"/>
        <v>1</v>
      </c>
      <c r="L13" s="23">
        <f t="shared" si="2"/>
        <v>1</v>
      </c>
      <c r="N13" s="25">
        <f>VLOOKUP(I13,'318'!$X$2:$X$10,1)</f>
        <v>0</v>
      </c>
      <c r="O13" s="21">
        <f>VLOOKUP(J13,'318'!$B$4:$B$18,1)</f>
        <v>0</v>
      </c>
      <c r="P13" s="67">
        <f>VLOOKUP($J13,'318'!$B$4:$K$18,VLOOKUP($I13,'318'!$X$2:$Y$10,2,TRUE),TRUE)</f>
        <v>1</v>
      </c>
      <c r="Q13" s="67">
        <f>VLOOKUP($J13,'318'!$B$24:$K$38,VLOOKUP($I13,'318'!$X$2:$Y$10,2))</f>
        <v>1</v>
      </c>
      <c r="R13" s="67">
        <f>VLOOKUP($J13,'318'!$B$4:$K$18,VLOOKUP($I13,'318'!$X$23:$Y$31,2,TRUE),TRUE)</f>
        <v>1</v>
      </c>
      <c r="S13" s="67">
        <f>VLOOKUP($J13,'318'!$B$24:$K$38,VLOOKUP($I13,'318'!$X$23:$Y$31,2))</f>
        <v>0.98</v>
      </c>
      <c r="T13" s="27">
        <f t="shared" si="10"/>
        <v>1</v>
      </c>
      <c r="U13" s="27">
        <f t="shared" si="11"/>
        <v>1</v>
      </c>
      <c r="V13" s="27">
        <f t="shared" si="12"/>
        <v>1</v>
      </c>
      <c r="W13" s="25">
        <f>VLOOKUP($J13,'318'!$N$4:$W$18,VLOOKUP($I13,'318'!$X$2:$Y$10,2,TRUE),TRUE)</f>
        <v>1</v>
      </c>
      <c r="X13" s="25">
        <f>VLOOKUP($J13,'318'!$N$24:$W$38,VLOOKUP($I13,'318'!$X$2:$Y$10,2))</f>
        <v>0.96</v>
      </c>
      <c r="Y13" s="25">
        <f>VLOOKUP($J13,'318'!$N$4:$W$18,VLOOKUP($I13,'318'!$X$23:$Y$31,2,TRUE),TRUE)</f>
        <v>1</v>
      </c>
      <c r="Z13" s="25">
        <f>VLOOKUP($J13,'318'!$N$24:$W$38,VLOOKUP($I13,'318'!$X$23:$Y$31,2))</f>
        <v>0.96</v>
      </c>
      <c r="AA13" s="27">
        <f t="shared" si="3"/>
        <v>1</v>
      </c>
      <c r="AB13" s="27">
        <f t="shared" si="4"/>
        <v>1</v>
      </c>
      <c r="AC13" s="27">
        <f t="shared" si="5"/>
        <v>1</v>
      </c>
      <c r="AD13" s="21" t="e">
        <f>VLOOKUP(#REF!,'318'!$B$4:$B$18,1)</f>
        <v>#REF!</v>
      </c>
      <c r="AE13" s="25" t="e">
        <f>VLOOKUP(#REF!,'318'!$B$4:$K$18,VLOOKUP($I13,'318'!$X$2:$Y$10,2,TRUE),TRUE)</f>
        <v>#REF!</v>
      </c>
      <c r="AF13" s="25" t="e">
        <f>VLOOKUP(#REF!,'318'!$B$24:$K$38,VLOOKUP($I13,'318'!$X$2:$Y$10,2))</f>
        <v>#REF!</v>
      </c>
      <c r="AG13" s="25" t="e">
        <f>VLOOKUP(#REF!,'318'!$B$4:$K$18,VLOOKUP($I13,'318'!$X$23:$Y$31,2,TRUE),TRUE)</f>
        <v>#REF!</v>
      </c>
      <c r="AH13" s="25" t="e">
        <f>VLOOKUP(#REF!,'318'!$B$24:$K$38,VLOOKUP($I13,'318'!$X$23:$Y$31,2))</f>
        <v>#REF!</v>
      </c>
      <c r="AI13" s="27" t="e">
        <f>((#REF!-$AD13)*AF13+($AD13+5-#REF!)*AE13)/5</f>
        <v>#REF!</v>
      </c>
      <c r="AJ13" s="27" t="e">
        <f>((#REF!-$AD13)*AH13+($AD13+5-#REF!)*AG13)/5</f>
        <v>#REF!</v>
      </c>
      <c r="AK13" s="27" t="e">
        <f t="shared" si="6"/>
        <v>#REF!</v>
      </c>
      <c r="AL13" s="25" t="e">
        <f>VLOOKUP(#REF!,'318'!$N$4:$W$18,VLOOKUP($I13,'318'!$X$2:$Y$10,2,TRUE),TRUE)</f>
        <v>#REF!</v>
      </c>
      <c r="AM13" s="25" t="e">
        <f>VLOOKUP(#REF!,'318'!$N$24:$W$38,VLOOKUP($I13,'318'!$X$2:$Y$10,2))</f>
        <v>#REF!</v>
      </c>
      <c r="AN13" s="25" t="e">
        <f>VLOOKUP(#REF!,'318'!$N$4:$W$18,VLOOKUP($I13,'318'!$X$23:$Y$31,2,TRUE),TRUE)</f>
        <v>#REF!</v>
      </c>
      <c r="AO13" s="25" t="e">
        <f>VLOOKUP(#REF!,'318'!$N$24:$W$38,VLOOKUP($I13,'318'!$X$23:$Y$31,2))</f>
        <v>#REF!</v>
      </c>
      <c r="AP13" s="27" t="e">
        <f>((#REF!-$AD13)*AM13+($AD13+5-#REF!)*AL13)/5</f>
        <v>#REF!</v>
      </c>
      <c r="AQ13" s="27" t="e">
        <f>((#REF!-$AD13)*AO13+($AD13+5-#REF!)*AN13)/5</f>
        <v>#REF!</v>
      </c>
      <c r="AR13" s="27" t="e">
        <f t="shared" si="7"/>
        <v>#REF!</v>
      </c>
      <c r="AS13" s="21" t="e">
        <f>VLOOKUP(#REF!,'318'!$B$4:$B$18,1)</f>
        <v>#REF!</v>
      </c>
      <c r="AT13" s="25" t="e">
        <f>VLOOKUP(#REF!,'318'!$B$4:$K$18,VLOOKUP($I13,'318'!$X$2:$Y$10,2,TRUE),TRUE)</f>
        <v>#REF!</v>
      </c>
      <c r="AU13" s="25" t="e">
        <f>VLOOKUP(#REF!,'318'!$B$24:$K$38,VLOOKUP($I13,'318'!$X$2:$Y$10,2))</f>
        <v>#REF!</v>
      </c>
      <c r="AV13" s="25" t="e">
        <f>VLOOKUP(#REF!,'318'!$B$4:$K$18,VLOOKUP($I13,'318'!$X$23:$Y$31,2,TRUE),TRUE)</f>
        <v>#REF!</v>
      </c>
      <c r="AW13" s="25" t="e">
        <f>VLOOKUP(#REF!,'318'!$B$24:$K$38,VLOOKUP($I13,'318'!$X$23:$Y$31,2))</f>
        <v>#REF!</v>
      </c>
      <c r="AX13" s="27" t="e">
        <f>((#REF!-$AS13)*AU13+($AS13+5-#REF!)*AT13)/5</f>
        <v>#REF!</v>
      </c>
      <c r="AY13" s="27" t="e">
        <f>((#REF!-$AS13)*AW13+($AS13+5-#REF!)*AV13)/5</f>
        <v>#REF!</v>
      </c>
      <c r="AZ13" s="27" t="e">
        <f t="shared" si="8"/>
        <v>#REF!</v>
      </c>
      <c r="BA13" s="25" t="e">
        <f>VLOOKUP(#REF!,'318'!$N$4:$W$18,VLOOKUP($I13,'318'!$X$2:$Y$10,2,TRUE),TRUE)</f>
        <v>#REF!</v>
      </c>
      <c r="BB13" s="25" t="e">
        <f>VLOOKUP(#REF!,'318'!$N$24:$W$38,VLOOKUP($I13,'318'!$X$2:$Y$10,2))</f>
        <v>#REF!</v>
      </c>
      <c r="BC13" s="25" t="e">
        <f>VLOOKUP(#REF!,'318'!$N$4:$W$18,VLOOKUP($I13,'318'!$X$23:$Y$31,2,TRUE),TRUE)</f>
        <v>#REF!</v>
      </c>
      <c r="BD13" s="25" t="e">
        <f>VLOOKUP(#REF!,'318'!$N$24:$W$38,VLOOKUP($I13,'318'!$X$23:$Y$31,2))</f>
        <v>#REF!</v>
      </c>
      <c r="BE13" s="27" t="e">
        <f>((#REF!-$AS13)*BB13+($AS13+5-#REF!)*BA13)/5</f>
        <v>#REF!</v>
      </c>
      <c r="BF13" s="27" t="e">
        <f>((#REF!-$AS13)*BD13+($AS13+5-#REF!)*BC13)/5</f>
        <v>#REF!</v>
      </c>
      <c r="BG13" s="27" t="e">
        <f t="shared" si="9"/>
        <v>#REF!</v>
      </c>
    </row>
    <row r="14" spans="1:59" ht="16" customHeight="1" x14ac:dyDescent="0.5">
      <c r="B14" s="3"/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23">
        <f t="shared" si="1"/>
        <v>1</v>
      </c>
      <c r="L14" s="23">
        <f t="shared" si="2"/>
        <v>1</v>
      </c>
      <c r="N14" s="25">
        <f>VLOOKUP(I14,'318'!$X$2:$X$10,1)</f>
        <v>0</v>
      </c>
      <c r="O14" s="21">
        <f>VLOOKUP(J14,'318'!$B$4:$B$18,1)</f>
        <v>0</v>
      </c>
      <c r="P14" s="67">
        <f>VLOOKUP($J14,'318'!$B$4:$K$18,VLOOKUP($I14,'318'!$X$2:$Y$10,2,TRUE),TRUE)</f>
        <v>1</v>
      </c>
      <c r="Q14" s="67">
        <f>VLOOKUP($J14,'318'!$B$24:$K$38,VLOOKUP($I14,'318'!$X$2:$Y$10,2))</f>
        <v>1</v>
      </c>
      <c r="R14" s="67">
        <f>VLOOKUP($J14,'318'!$B$4:$K$18,VLOOKUP($I14,'318'!$X$23:$Y$31,2,TRUE),TRUE)</f>
        <v>1</v>
      </c>
      <c r="S14" s="67">
        <f>VLOOKUP($J14,'318'!$B$24:$K$38,VLOOKUP($I14,'318'!$X$23:$Y$31,2))</f>
        <v>0.98</v>
      </c>
      <c r="T14" s="27">
        <f t="shared" si="10"/>
        <v>1</v>
      </c>
      <c r="U14" s="27">
        <f t="shared" si="11"/>
        <v>1</v>
      </c>
      <c r="V14" s="27">
        <f t="shared" si="12"/>
        <v>1</v>
      </c>
      <c r="W14" s="25">
        <f>VLOOKUP($J14,'318'!$N$4:$W$18,VLOOKUP($I14,'318'!$X$2:$Y$10,2,TRUE),TRUE)</f>
        <v>1</v>
      </c>
      <c r="X14" s="25">
        <f>VLOOKUP($J14,'318'!$N$24:$W$38,VLOOKUP($I14,'318'!$X$2:$Y$10,2))</f>
        <v>0.96</v>
      </c>
      <c r="Y14" s="25">
        <f>VLOOKUP($J14,'318'!$N$4:$W$18,VLOOKUP($I14,'318'!$X$23:$Y$31,2,TRUE),TRUE)</f>
        <v>1</v>
      </c>
      <c r="Z14" s="25">
        <f>VLOOKUP($J14,'318'!$N$24:$W$38,VLOOKUP($I14,'318'!$X$23:$Y$31,2))</f>
        <v>0.96</v>
      </c>
      <c r="AA14" s="27">
        <f t="shared" si="3"/>
        <v>1</v>
      </c>
      <c r="AB14" s="27">
        <f t="shared" si="4"/>
        <v>1</v>
      </c>
      <c r="AC14" s="27">
        <f t="shared" si="5"/>
        <v>1</v>
      </c>
      <c r="AD14" s="21" t="e">
        <f>VLOOKUP(#REF!,'318'!$B$4:$B$18,1)</f>
        <v>#REF!</v>
      </c>
      <c r="AE14" s="25" t="e">
        <f>VLOOKUP(#REF!,'318'!$B$4:$K$18,VLOOKUP($I14,'318'!$X$2:$Y$10,2,TRUE),TRUE)</f>
        <v>#REF!</v>
      </c>
      <c r="AF14" s="25" t="e">
        <f>VLOOKUP(#REF!,'318'!$B$24:$K$38,VLOOKUP($I14,'318'!$X$2:$Y$10,2))</f>
        <v>#REF!</v>
      </c>
      <c r="AG14" s="25" t="e">
        <f>VLOOKUP(#REF!,'318'!$B$4:$K$18,VLOOKUP($I14,'318'!$X$23:$Y$31,2,TRUE),TRUE)</f>
        <v>#REF!</v>
      </c>
      <c r="AH14" s="25" t="e">
        <f>VLOOKUP(#REF!,'318'!$B$24:$K$38,VLOOKUP($I14,'318'!$X$23:$Y$31,2))</f>
        <v>#REF!</v>
      </c>
      <c r="AI14" s="27" t="e">
        <f>((#REF!-$AD14)*AF14+($AD14+5-#REF!)*AE14)/5</f>
        <v>#REF!</v>
      </c>
      <c r="AJ14" s="27" t="e">
        <f>((#REF!-$AD14)*AH14+($AD14+5-#REF!)*AG14)/5</f>
        <v>#REF!</v>
      </c>
      <c r="AK14" s="27" t="e">
        <f t="shared" si="6"/>
        <v>#REF!</v>
      </c>
      <c r="AL14" s="25" t="e">
        <f>VLOOKUP(#REF!,'318'!$N$4:$W$18,VLOOKUP($I14,'318'!$X$2:$Y$10,2,TRUE),TRUE)</f>
        <v>#REF!</v>
      </c>
      <c r="AM14" s="25" t="e">
        <f>VLOOKUP(#REF!,'318'!$N$24:$W$38,VLOOKUP($I14,'318'!$X$2:$Y$10,2))</f>
        <v>#REF!</v>
      </c>
      <c r="AN14" s="25" t="e">
        <f>VLOOKUP(#REF!,'318'!$N$4:$W$18,VLOOKUP($I14,'318'!$X$23:$Y$31,2,TRUE),TRUE)</f>
        <v>#REF!</v>
      </c>
      <c r="AO14" s="25" t="e">
        <f>VLOOKUP(#REF!,'318'!$N$24:$W$38,VLOOKUP($I14,'318'!$X$23:$Y$31,2))</f>
        <v>#REF!</v>
      </c>
      <c r="AP14" s="27" t="e">
        <f>((#REF!-$AD14)*AM14+($AD14+5-#REF!)*AL14)/5</f>
        <v>#REF!</v>
      </c>
      <c r="AQ14" s="27" t="e">
        <f>((#REF!-$AD14)*AO14+($AD14+5-#REF!)*AN14)/5</f>
        <v>#REF!</v>
      </c>
      <c r="AR14" s="27" t="e">
        <f t="shared" si="7"/>
        <v>#REF!</v>
      </c>
      <c r="AS14" s="21" t="e">
        <f>VLOOKUP(#REF!,'318'!$B$4:$B$18,1)</f>
        <v>#REF!</v>
      </c>
      <c r="AT14" s="25" t="e">
        <f>VLOOKUP(#REF!,'318'!$B$4:$K$18,VLOOKUP($I14,'318'!$X$2:$Y$10,2,TRUE),TRUE)</f>
        <v>#REF!</v>
      </c>
      <c r="AU14" s="25" t="e">
        <f>VLOOKUP(#REF!,'318'!$B$24:$K$38,VLOOKUP($I14,'318'!$X$2:$Y$10,2))</f>
        <v>#REF!</v>
      </c>
      <c r="AV14" s="25" t="e">
        <f>VLOOKUP(#REF!,'318'!$B$4:$K$18,VLOOKUP($I14,'318'!$X$23:$Y$31,2,TRUE),TRUE)</f>
        <v>#REF!</v>
      </c>
      <c r="AW14" s="25" t="e">
        <f>VLOOKUP(#REF!,'318'!$B$24:$K$38,VLOOKUP($I14,'318'!$X$23:$Y$31,2))</f>
        <v>#REF!</v>
      </c>
      <c r="AX14" s="27" t="e">
        <f>((#REF!-$AS14)*AU14+($AS14+5-#REF!)*AT14)/5</f>
        <v>#REF!</v>
      </c>
      <c r="AY14" s="27" t="e">
        <f>((#REF!-$AS14)*AW14+($AS14+5-#REF!)*AV14)/5</f>
        <v>#REF!</v>
      </c>
      <c r="AZ14" s="27" t="e">
        <f t="shared" si="8"/>
        <v>#REF!</v>
      </c>
      <c r="BA14" s="25" t="e">
        <f>VLOOKUP(#REF!,'318'!$N$4:$W$18,VLOOKUP($I14,'318'!$X$2:$Y$10,2,TRUE),TRUE)</f>
        <v>#REF!</v>
      </c>
      <c r="BB14" s="25" t="e">
        <f>VLOOKUP(#REF!,'318'!$N$24:$W$38,VLOOKUP($I14,'318'!$X$2:$Y$10,2))</f>
        <v>#REF!</v>
      </c>
      <c r="BC14" s="25" t="e">
        <f>VLOOKUP(#REF!,'318'!$N$4:$W$18,VLOOKUP($I14,'318'!$X$23:$Y$31,2,TRUE),TRUE)</f>
        <v>#REF!</v>
      </c>
      <c r="BD14" s="25" t="e">
        <f>VLOOKUP(#REF!,'318'!$N$24:$W$38,VLOOKUP($I14,'318'!$X$23:$Y$31,2))</f>
        <v>#REF!</v>
      </c>
      <c r="BE14" s="27" t="e">
        <f>((#REF!-$AS14)*BB14+($AS14+5-#REF!)*BA14)/5</f>
        <v>#REF!</v>
      </c>
      <c r="BF14" s="27" t="e">
        <f>((#REF!-$AS14)*BD14+($AS14+5-#REF!)*BC14)/5</f>
        <v>#REF!</v>
      </c>
      <c r="BG14" s="27" t="e">
        <f t="shared" si="9"/>
        <v>#REF!</v>
      </c>
    </row>
    <row r="15" spans="1:59" ht="16" customHeight="1" x14ac:dyDescent="0.5">
      <c r="B15" s="3"/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23">
        <f t="shared" si="1"/>
        <v>1</v>
      </c>
      <c r="L15" s="23">
        <f t="shared" si="2"/>
        <v>1</v>
      </c>
      <c r="N15" s="25">
        <f>VLOOKUP(I15,'318'!$X$2:$X$10,1)</f>
        <v>0</v>
      </c>
      <c r="O15" s="21">
        <f>VLOOKUP(J15,'318'!$B$4:$B$18,1)</f>
        <v>0</v>
      </c>
      <c r="P15" s="67">
        <f>VLOOKUP($J15,'318'!$B$4:$K$18,VLOOKUP($I15,'318'!$X$2:$Y$10,2,TRUE),TRUE)</f>
        <v>1</v>
      </c>
      <c r="Q15" s="67">
        <f>VLOOKUP($J15,'318'!$B$24:$K$38,VLOOKUP($I15,'318'!$X$2:$Y$10,2))</f>
        <v>1</v>
      </c>
      <c r="R15" s="67">
        <f>VLOOKUP($J15,'318'!$B$4:$K$18,VLOOKUP($I15,'318'!$X$23:$Y$31,2,TRUE),TRUE)</f>
        <v>1</v>
      </c>
      <c r="S15" s="67">
        <f>VLOOKUP($J15,'318'!$B$24:$K$38,VLOOKUP($I15,'318'!$X$23:$Y$31,2))</f>
        <v>0.98</v>
      </c>
      <c r="T15" s="27">
        <f t="shared" si="10"/>
        <v>1</v>
      </c>
      <c r="U15" s="27">
        <f t="shared" si="11"/>
        <v>1</v>
      </c>
      <c r="V15" s="27">
        <f t="shared" si="12"/>
        <v>1</v>
      </c>
      <c r="W15" s="25">
        <f>VLOOKUP($J15,'318'!$N$4:$W$18,VLOOKUP($I15,'318'!$X$2:$Y$10,2,TRUE),TRUE)</f>
        <v>1</v>
      </c>
      <c r="X15" s="25">
        <f>VLOOKUP($J15,'318'!$N$24:$W$38,VLOOKUP($I15,'318'!$X$2:$Y$10,2))</f>
        <v>0.96</v>
      </c>
      <c r="Y15" s="25">
        <f>VLOOKUP($J15,'318'!$N$4:$W$18,VLOOKUP($I15,'318'!$X$23:$Y$31,2,TRUE),TRUE)</f>
        <v>1</v>
      </c>
      <c r="Z15" s="25">
        <f>VLOOKUP($J15,'318'!$N$24:$W$38,VLOOKUP($I15,'318'!$X$23:$Y$31,2))</f>
        <v>0.96</v>
      </c>
      <c r="AA15" s="27">
        <f t="shared" si="3"/>
        <v>1</v>
      </c>
      <c r="AB15" s="27">
        <f t="shared" si="4"/>
        <v>1</v>
      </c>
      <c r="AC15" s="27">
        <f t="shared" si="5"/>
        <v>1</v>
      </c>
      <c r="AD15" s="21" t="e">
        <f>VLOOKUP(#REF!,'318'!$B$4:$B$18,1)</f>
        <v>#REF!</v>
      </c>
      <c r="AE15" s="25" t="e">
        <f>VLOOKUP(#REF!,'318'!$B$4:$K$18,VLOOKUP($I15,'318'!$X$2:$Y$10,2,TRUE),TRUE)</f>
        <v>#REF!</v>
      </c>
      <c r="AF15" s="25" t="e">
        <f>VLOOKUP(#REF!,'318'!$B$24:$K$38,VLOOKUP($I15,'318'!$X$2:$Y$10,2))</f>
        <v>#REF!</v>
      </c>
      <c r="AG15" s="25" t="e">
        <f>VLOOKUP(#REF!,'318'!$B$4:$K$18,VLOOKUP($I15,'318'!$X$23:$Y$31,2,TRUE),TRUE)</f>
        <v>#REF!</v>
      </c>
      <c r="AH15" s="25" t="e">
        <f>VLOOKUP(#REF!,'318'!$B$24:$K$38,VLOOKUP($I15,'318'!$X$23:$Y$31,2))</f>
        <v>#REF!</v>
      </c>
      <c r="AI15" s="27" t="e">
        <f>((#REF!-$AD15)*AF15+($AD15+5-#REF!)*AE15)/5</f>
        <v>#REF!</v>
      </c>
      <c r="AJ15" s="27" t="e">
        <f>((#REF!-$AD15)*AH15+($AD15+5-#REF!)*AG15)/5</f>
        <v>#REF!</v>
      </c>
      <c r="AK15" s="27" t="e">
        <f t="shared" si="6"/>
        <v>#REF!</v>
      </c>
      <c r="AL15" s="25" t="e">
        <f>VLOOKUP(#REF!,'318'!$N$4:$W$18,VLOOKUP($I15,'318'!$X$2:$Y$10,2,TRUE),TRUE)</f>
        <v>#REF!</v>
      </c>
      <c r="AM15" s="25" t="e">
        <f>VLOOKUP(#REF!,'318'!$N$24:$W$38,VLOOKUP($I15,'318'!$X$2:$Y$10,2))</f>
        <v>#REF!</v>
      </c>
      <c r="AN15" s="25" t="e">
        <f>VLOOKUP(#REF!,'318'!$N$4:$W$18,VLOOKUP($I15,'318'!$X$23:$Y$31,2,TRUE),TRUE)</f>
        <v>#REF!</v>
      </c>
      <c r="AO15" s="25" t="e">
        <f>VLOOKUP(#REF!,'318'!$N$24:$W$38,VLOOKUP($I15,'318'!$X$23:$Y$31,2))</f>
        <v>#REF!</v>
      </c>
      <c r="AP15" s="27" t="e">
        <f>((#REF!-$AD15)*AM15+($AD15+5-#REF!)*AL15)/5</f>
        <v>#REF!</v>
      </c>
      <c r="AQ15" s="27" t="e">
        <f>((#REF!-$AD15)*AO15+($AD15+5-#REF!)*AN15)/5</f>
        <v>#REF!</v>
      </c>
      <c r="AR15" s="27" t="e">
        <f t="shared" si="7"/>
        <v>#REF!</v>
      </c>
      <c r="AS15" s="21" t="e">
        <f>VLOOKUP(#REF!,'318'!$B$4:$B$18,1)</f>
        <v>#REF!</v>
      </c>
      <c r="AT15" s="25" t="e">
        <f>VLOOKUP(#REF!,'318'!$B$4:$K$18,VLOOKUP($I15,'318'!$X$2:$Y$10,2,TRUE),TRUE)</f>
        <v>#REF!</v>
      </c>
      <c r="AU15" s="25" t="e">
        <f>VLOOKUP(#REF!,'318'!$B$24:$K$38,VLOOKUP($I15,'318'!$X$2:$Y$10,2))</f>
        <v>#REF!</v>
      </c>
      <c r="AV15" s="25" t="e">
        <f>VLOOKUP(#REF!,'318'!$B$4:$K$18,VLOOKUP($I15,'318'!$X$23:$Y$31,2,TRUE),TRUE)</f>
        <v>#REF!</v>
      </c>
      <c r="AW15" s="25" t="e">
        <f>VLOOKUP(#REF!,'318'!$B$24:$K$38,VLOOKUP($I15,'318'!$X$23:$Y$31,2))</f>
        <v>#REF!</v>
      </c>
      <c r="AX15" s="27" t="e">
        <f>((#REF!-$AS15)*AU15+($AS15+5-#REF!)*AT15)/5</f>
        <v>#REF!</v>
      </c>
      <c r="AY15" s="27" t="e">
        <f>((#REF!-$AS15)*AW15+($AS15+5-#REF!)*AV15)/5</f>
        <v>#REF!</v>
      </c>
      <c r="AZ15" s="27" t="e">
        <f t="shared" si="8"/>
        <v>#REF!</v>
      </c>
      <c r="BA15" s="25" t="e">
        <f>VLOOKUP(#REF!,'318'!$N$4:$W$18,VLOOKUP($I15,'318'!$X$2:$Y$10,2,TRUE),TRUE)</f>
        <v>#REF!</v>
      </c>
      <c r="BB15" s="25" t="e">
        <f>VLOOKUP(#REF!,'318'!$N$24:$W$38,VLOOKUP($I15,'318'!$X$2:$Y$10,2))</f>
        <v>#REF!</v>
      </c>
      <c r="BC15" s="25" t="e">
        <f>VLOOKUP(#REF!,'318'!$N$4:$W$18,VLOOKUP($I15,'318'!$X$23:$Y$31,2,TRUE),TRUE)</f>
        <v>#REF!</v>
      </c>
      <c r="BD15" s="25" t="e">
        <f>VLOOKUP(#REF!,'318'!$N$24:$W$38,VLOOKUP($I15,'318'!$X$23:$Y$31,2))</f>
        <v>#REF!</v>
      </c>
      <c r="BE15" s="27" t="e">
        <f>((#REF!-$AS15)*BB15+($AS15+5-#REF!)*BA15)/5</f>
        <v>#REF!</v>
      </c>
      <c r="BF15" s="27" t="e">
        <f>((#REF!-$AS15)*BD15+($AS15+5-#REF!)*BC15)/5</f>
        <v>#REF!</v>
      </c>
      <c r="BG15" s="27" t="e">
        <f t="shared" si="9"/>
        <v>#REF!</v>
      </c>
    </row>
    <row r="16" spans="1:59" ht="16" customHeight="1" x14ac:dyDescent="0.5">
      <c r="B16" s="3"/>
      <c r="C16" s="3"/>
      <c r="D16" s="3"/>
      <c r="E16" s="3"/>
      <c r="F16" s="3"/>
      <c r="G16" s="3"/>
      <c r="H16" s="3"/>
      <c r="I16" s="3"/>
      <c r="J16" s="4">
        <f t="shared" si="0"/>
        <v>0</v>
      </c>
      <c r="K16" s="23">
        <f t="shared" si="1"/>
        <v>1</v>
      </c>
      <c r="L16" s="23">
        <f t="shared" si="2"/>
        <v>1</v>
      </c>
      <c r="N16" s="25">
        <f>VLOOKUP(I16,'318'!$X$2:$X$10,1)</f>
        <v>0</v>
      </c>
      <c r="O16" s="21">
        <f>VLOOKUP(J16,'318'!$B$4:$B$18,1)</f>
        <v>0</v>
      </c>
      <c r="P16" s="67">
        <f>VLOOKUP($J16,'318'!$B$4:$K$18,VLOOKUP($I16,'318'!$X$2:$Y$10,2,TRUE),TRUE)</f>
        <v>1</v>
      </c>
      <c r="Q16" s="67">
        <f>VLOOKUP($J16,'318'!$B$24:$K$38,VLOOKUP($I16,'318'!$X$2:$Y$10,2))</f>
        <v>1</v>
      </c>
      <c r="R16" s="67">
        <f>VLOOKUP($J16,'318'!$B$4:$K$18,VLOOKUP($I16,'318'!$X$23:$Y$31,2,TRUE),TRUE)</f>
        <v>1</v>
      </c>
      <c r="S16" s="67">
        <f>VLOOKUP($J16,'318'!$B$24:$K$38,VLOOKUP($I16,'318'!$X$23:$Y$31,2))</f>
        <v>0.98</v>
      </c>
      <c r="T16" s="27">
        <f t="shared" si="10"/>
        <v>1</v>
      </c>
      <c r="U16" s="27">
        <f t="shared" si="11"/>
        <v>1</v>
      </c>
      <c r="V16" s="27">
        <f t="shared" si="12"/>
        <v>1</v>
      </c>
      <c r="W16" s="25">
        <f>VLOOKUP($J16,'318'!$N$4:$W$18,VLOOKUP($I16,'318'!$X$2:$Y$10,2,TRUE),TRUE)</f>
        <v>1</v>
      </c>
      <c r="X16" s="25">
        <f>VLOOKUP($J16,'318'!$N$24:$W$38,VLOOKUP($I16,'318'!$X$2:$Y$10,2))</f>
        <v>0.96</v>
      </c>
      <c r="Y16" s="25">
        <f>VLOOKUP($J16,'318'!$N$4:$W$18,VLOOKUP($I16,'318'!$X$23:$Y$31,2,TRUE),TRUE)</f>
        <v>1</v>
      </c>
      <c r="Z16" s="25">
        <f>VLOOKUP($J16,'318'!$N$24:$W$38,VLOOKUP($I16,'318'!$X$23:$Y$31,2))</f>
        <v>0.96</v>
      </c>
      <c r="AA16" s="27">
        <f t="shared" si="3"/>
        <v>1</v>
      </c>
      <c r="AB16" s="27">
        <f t="shared" si="4"/>
        <v>1</v>
      </c>
      <c r="AC16" s="27">
        <f t="shared" si="5"/>
        <v>1</v>
      </c>
      <c r="AD16" s="21" t="e">
        <f>VLOOKUP(#REF!,'318'!$B$4:$B$18,1)</f>
        <v>#REF!</v>
      </c>
      <c r="AE16" s="25" t="e">
        <f>VLOOKUP(#REF!,'318'!$B$4:$K$18,VLOOKUP($I16,'318'!$X$2:$Y$10,2,TRUE),TRUE)</f>
        <v>#REF!</v>
      </c>
      <c r="AF16" s="25" t="e">
        <f>VLOOKUP(#REF!,'318'!$B$24:$K$38,VLOOKUP($I16,'318'!$X$2:$Y$10,2))</f>
        <v>#REF!</v>
      </c>
      <c r="AG16" s="25" t="e">
        <f>VLOOKUP(#REF!,'318'!$B$4:$K$18,VLOOKUP($I16,'318'!$X$23:$Y$31,2,TRUE),TRUE)</f>
        <v>#REF!</v>
      </c>
      <c r="AH16" s="25" t="e">
        <f>VLOOKUP(#REF!,'318'!$B$24:$K$38,VLOOKUP($I16,'318'!$X$23:$Y$31,2))</f>
        <v>#REF!</v>
      </c>
      <c r="AI16" s="27" t="e">
        <f>((#REF!-$AD16)*AF16+($AD16+5-#REF!)*AE16)/5</f>
        <v>#REF!</v>
      </c>
      <c r="AJ16" s="27" t="e">
        <f>((#REF!-$AD16)*AH16+($AD16+5-#REF!)*AG16)/5</f>
        <v>#REF!</v>
      </c>
      <c r="AK16" s="27" t="e">
        <f t="shared" si="6"/>
        <v>#REF!</v>
      </c>
      <c r="AL16" s="25" t="e">
        <f>VLOOKUP(#REF!,'318'!$N$4:$W$18,VLOOKUP($I16,'318'!$X$2:$Y$10,2,TRUE),TRUE)</f>
        <v>#REF!</v>
      </c>
      <c r="AM16" s="25" t="e">
        <f>VLOOKUP(#REF!,'318'!$N$24:$W$38,VLOOKUP($I16,'318'!$X$2:$Y$10,2))</f>
        <v>#REF!</v>
      </c>
      <c r="AN16" s="25" t="e">
        <f>VLOOKUP(#REF!,'318'!$N$4:$W$18,VLOOKUP($I16,'318'!$X$23:$Y$31,2,TRUE),TRUE)</f>
        <v>#REF!</v>
      </c>
      <c r="AO16" s="25" t="e">
        <f>VLOOKUP(#REF!,'318'!$N$24:$W$38,VLOOKUP($I16,'318'!$X$23:$Y$31,2))</f>
        <v>#REF!</v>
      </c>
      <c r="AP16" s="27" t="e">
        <f>((#REF!-$AD16)*AM16+($AD16+5-#REF!)*AL16)/5</f>
        <v>#REF!</v>
      </c>
      <c r="AQ16" s="27" t="e">
        <f>((#REF!-$AD16)*AO16+($AD16+5-#REF!)*AN16)/5</f>
        <v>#REF!</v>
      </c>
      <c r="AR16" s="27" t="e">
        <f t="shared" si="7"/>
        <v>#REF!</v>
      </c>
      <c r="AS16" s="21" t="e">
        <f>VLOOKUP(#REF!,'318'!$B$4:$B$18,1)</f>
        <v>#REF!</v>
      </c>
      <c r="AT16" s="25" t="e">
        <f>VLOOKUP(#REF!,'318'!$B$4:$K$18,VLOOKUP($I16,'318'!$X$2:$Y$10,2,TRUE),TRUE)</f>
        <v>#REF!</v>
      </c>
      <c r="AU16" s="25" t="e">
        <f>VLOOKUP(#REF!,'318'!$B$24:$K$38,VLOOKUP($I16,'318'!$X$2:$Y$10,2))</f>
        <v>#REF!</v>
      </c>
      <c r="AV16" s="25" t="e">
        <f>VLOOKUP(#REF!,'318'!$B$4:$K$18,VLOOKUP($I16,'318'!$X$23:$Y$31,2,TRUE),TRUE)</f>
        <v>#REF!</v>
      </c>
      <c r="AW16" s="25" t="e">
        <f>VLOOKUP(#REF!,'318'!$B$24:$K$38,VLOOKUP($I16,'318'!$X$23:$Y$31,2))</f>
        <v>#REF!</v>
      </c>
      <c r="AX16" s="27" t="e">
        <f>((#REF!-$AS16)*AU16+($AS16+5-#REF!)*AT16)/5</f>
        <v>#REF!</v>
      </c>
      <c r="AY16" s="27" t="e">
        <f>((#REF!-$AS16)*AW16+($AS16+5-#REF!)*AV16)/5</f>
        <v>#REF!</v>
      </c>
      <c r="AZ16" s="27" t="e">
        <f t="shared" si="8"/>
        <v>#REF!</v>
      </c>
      <c r="BA16" s="25" t="e">
        <f>VLOOKUP(#REF!,'318'!$N$4:$W$18,VLOOKUP($I16,'318'!$X$2:$Y$10,2,TRUE),TRUE)</f>
        <v>#REF!</v>
      </c>
      <c r="BB16" s="25" t="e">
        <f>VLOOKUP(#REF!,'318'!$N$24:$W$38,VLOOKUP($I16,'318'!$X$2:$Y$10,2))</f>
        <v>#REF!</v>
      </c>
      <c r="BC16" s="25" t="e">
        <f>VLOOKUP(#REF!,'318'!$N$4:$W$18,VLOOKUP($I16,'318'!$X$23:$Y$31,2,TRUE),TRUE)</f>
        <v>#REF!</v>
      </c>
      <c r="BD16" s="25" t="e">
        <f>VLOOKUP(#REF!,'318'!$N$24:$W$38,VLOOKUP($I16,'318'!$X$23:$Y$31,2))</f>
        <v>#REF!</v>
      </c>
      <c r="BE16" s="27" t="e">
        <f>((#REF!-$AS16)*BB16+($AS16+5-#REF!)*BA16)/5</f>
        <v>#REF!</v>
      </c>
      <c r="BF16" s="27" t="e">
        <f>((#REF!-$AS16)*BD16+($AS16+5-#REF!)*BC16)/5</f>
        <v>#REF!</v>
      </c>
      <c r="BG16" s="27" t="e">
        <f t="shared" si="9"/>
        <v>#REF!</v>
      </c>
    </row>
    <row r="17" spans="2:59" ht="16" customHeight="1" x14ac:dyDescent="0.5">
      <c r="B17" s="3"/>
      <c r="C17" s="3"/>
      <c r="D17" s="3"/>
      <c r="E17" s="3"/>
      <c r="F17" s="3"/>
      <c r="G17" s="3"/>
      <c r="H17" s="3"/>
      <c r="I17" s="3"/>
      <c r="J17" s="4">
        <f t="shared" si="0"/>
        <v>0</v>
      </c>
      <c r="K17" s="23">
        <f t="shared" si="1"/>
        <v>1</v>
      </c>
      <c r="L17" s="23">
        <f t="shared" si="2"/>
        <v>1</v>
      </c>
      <c r="N17" s="25">
        <f>VLOOKUP(I17,'318'!$X$2:$X$10,1)</f>
        <v>0</v>
      </c>
      <c r="O17" s="21">
        <f>VLOOKUP(J17,'318'!$B$4:$B$18,1)</f>
        <v>0</v>
      </c>
      <c r="P17" s="67">
        <f>VLOOKUP($J17,'318'!$B$4:$K$18,VLOOKUP($I17,'318'!$X$2:$Y$10,2,TRUE),TRUE)</f>
        <v>1</v>
      </c>
      <c r="Q17" s="67">
        <f>VLOOKUP($J17,'318'!$B$24:$K$38,VLOOKUP($I17,'318'!$X$2:$Y$10,2))</f>
        <v>1</v>
      </c>
      <c r="R17" s="67">
        <f>VLOOKUP($J17,'318'!$B$4:$K$18,VLOOKUP($I17,'318'!$X$23:$Y$31,2,TRUE),TRUE)</f>
        <v>1</v>
      </c>
      <c r="S17" s="67">
        <f>VLOOKUP($J17,'318'!$B$24:$K$38,VLOOKUP($I17,'318'!$X$23:$Y$31,2))</f>
        <v>0.98</v>
      </c>
      <c r="T17" s="27">
        <f t="shared" si="10"/>
        <v>1</v>
      </c>
      <c r="U17" s="27">
        <f t="shared" si="11"/>
        <v>1</v>
      </c>
      <c r="V17" s="27">
        <f t="shared" si="12"/>
        <v>1</v>
      </c>
      <c r="W17" s="25">
        <f>VLOOKUP($J17,'318'!$N$4:$W$18,VLOOKUP($I17,'318'!$X$2:$Y$10,2,TRUE),TRUE)</f>
        <v>1</v>
      </c>
      <c r="X17" s="25">
        <f>VLOOKUP($J17,'318'!$N$24:$W$38,VLOOKUP($I17,'318'!$X$2:$Y$10,2))</f>
        <v>0.96</v>
      </c>
      <c r="Y17" s="25">
        <f>VLOOKUP($J17,'318'!$N$4:$W$18,VLOOKUP($I17,'318'!$X$23:$Y$31,2,TRUE),TRUE)</f>
        <v>1</v>
      </c>
      <c r="Z17" s="25">
        <f>VLOOKUP($J17,'318'!$N$24:$W$38,VLOOKUP($I17,'318'!$X$23:$Y$31,2))</f>
        <v>0.96</v>
      </c>
      <c r="AA17" s="27">
        <f t="shared" si="3"/>
        <v>1</v>
      </c>
      <c r="AB17" s="27">
        <f t="shared" si="4"/>
        <v>1</v>
      </c>
      <c r="AC17" s="27">
        <f t="shared" si="5"/>
        <v>1</v>
      </c>
      <c r="AD17" s="21" t="e">
        <f>VLOOKUP(#REF!,'318'!$B$4:$B$18,1)</f>
        <v>#REF!</v>
      </c>
      <c r="AE17" s="25" t="e">
        <f>VLOOKUP(#REF!,'318'!$B$4:$K$18,VLOOKUP($I17,'318'!$X$2:$Y$10,2,TRUE),TRUE)</f>
        <v>#REF!</v>
      </c>
      <c r="AF17" s="25" t="e">
        <f>VLOOKUP(#REF!,'318'!$B$24:$K$38,VLOOKUP($I17,'318'!$X$2:$Y$10,2))</f>
        <v>#REF!</v>
      </c>
      <c r="AG17" s="25" t="e">
        <f>VLOOKUP(#REF!,'318'!$B$4:$K$18,VLOOKUP($I17,'318'!$X$23:$Y$31,2,TRUE),TRUE)</f>
        <v>#REF!</v>
      </c>
      <c r="AH17" s="25" t="e">
        <f>VLOOKUP(#REF!,'318'!$B$24:$K$38,VLOOKUP($I17,'318'!$X$23:$Y$31,2))</f>
        <v>#REF!</v>
      </c>
      <c r="AI17" s="27" t="e">
        <f>((#REF!-$AD17)*AF17+($AD17+5-#REF!)*AE17)/5</f>
        <v>#REF!</v>
      </c>
      <c r="AJ17" s="27" t="e">
        <f>((#REF!-$AD17)*AH17+($AD17+5-#REF!)*AG17)/5</f>
        <v>#REF!</v>
      </c>
      <c r="AK17" s="27" t="e">
        <f t="shared" si="6"/>
        <v>#REF!</v>
      </c>
      <c r="AL17" s="25" t="e">
        <f>VLOOKUP(#REF!,'318'!$N$4:$W$18,VLOOKUP($I17,'318'!$X$2:$Y$10,2,TRUE),TRUE)</f>
        <v>#REF!</v>
      </c>
      <c r="AM17" s="25" t="e">
        <f>VLOOKUP(#REF!,'318'!$N$24:$W$38,VLOOKUP($I17,'318'!$X$2:$Y$10,2))</f>
        <v>#REF!</v>
      </c>
      <c r="AN17" s="25" t="e">
        <f>VLOOKUP(#REF!,'318'!$N$4:$W$18,VLOOKUP($I17,'318'!$X$23:$Y$31,2,TRUE),TRUE)</f>
        <v>#REF!</v>
      </c>
      <c r="AO17" s="25" t="e">
        <f>VLOOKUP(#REF!,'318'!$N$24:$W$38,VLOOKUP($I17,'318'!$X$23:$Y$31,2))</f>
        <v>#REF!</v>
      </c>
      <c r="AP17" s="27" t="e">
        <f>((#REF!-$AD17)*AM17+($AD17+5-#REF!)*AL17)/5</f>
        <v>#REF!</v>
      </c>
      <c r="AQ17" s="27" t="e">
        <f>((#REF!-$AD17)*AO17+($AD17+5-#REF!)*AN17)/5</f>
        <v>#REF!</v>
      </c>
      <c r="AR17" s="27" t="e">
        <f t="shared" si="7"/>
        <v>#REF!</v>
      </c>
      <c r="AS17" s="21" t="e">
        <f>VLOOKUP(#REF!,'318'!$B$4:$B$18,1)</f>
        <v>#REF!</v>
      </c>
      <c r="AT17" s="25" t="e">
        <f>VLOOKUP(#REF!,'318'!$B$4:$K$18,VLOOKUP($I17,'318'!$X$2:$Y$10,2,TRUE),TRUE)</f>
        <v>#REF!</v>
      </c>
      <c r="AU17" s="25" t="e">
        <f>VLOOKUP(#REF!,'318'!$B$24:$K$38,VLOOKUP($I17,'318'!$X$2:$Y$10,2))</f>
        <v>#REF!</v>
      </c>
      <c r="AV17" s="25" t="e">
        <f>VLOOKUP(#REF!,'318'!$B$4:$K$18,VLOOKUP($I17,'318'!$X$23:$Y$31,2,TRUE),TRUE)</f>
        <v>#REF!</v>
      </c>
      <c r="AW17" s="25" t="e">
        <f>VLOOKUP(#REF!,'318'!$B$24:$K$38,VLOOKUP($I17,'318'!$X$23:$Y$31,2))</f>
        <v>#REF!</v>
      </c>
      <c r="AX17" s="27" t="e">
        <f>((#REF!-$AS17)*AU17+($AS17+5-#REF!)*AT17)/5</f>
        <v>#REF!</v>
      </c>
      <c r="AY17" s="27" t="e">
        <f>((#REF!-$AS17)*AW17+($AS17+5-#REF!)*AV17)/5</f>
        <v>#REF!</v>
      </c>
      <c r="AZ17" s="27" t="e">
        <f t="shared" si="8"/>
        <v>#REF!</v>
      </c>
      <c r="BA17" s="25" t="e">
        <f>VLOOKUP(#REF!,'318'!$N$4:$W$18,VLOOKUP($I17,'318'!$X$2:$Y$10,2,TRUE),TRUE)</f>
        <v>#REF!</v>
      </c>
      <c r="BB17" s="25" t="e">
        <f>VLOOKUP(#REF!,'318'!$N$24:$W$38,VLOOKUP($I17,'318'!$X$2:$Y$10,2))</f>
        <v>#REF!</v>
      </c>
      <c r="BC17" s="25" t="e">
        <f>VLOOKUP(#REF!,'318'!$N$4:$W$18,VLOOKUP($I17,'318'!$X$23:$Y$31,2,TRUE),TRUE)</f>
        <v>#REF!</v>
      </c>
      <c r="BD17" s="25" t="e">
        <f>VLOOKUP(#REF!,'318'!$N$24:$W$38,VLOOKUP($I17,'318'!$X$23:$Y$31,2))</f>
        <v>#REF!</v>
      </c>
      <c r="BE17" s="27" t="e">
        <f>((#REF!-$AS17)*BB17+($AS17+5-#REF!)*BA17)/5</f>
        <v>#REF!</v>
      </c>
      <c r="BF17" s="27" t="e">
        <f>((#REF!-$AS17)*BD17+($AS17+5-#REF!)*BC17)/5</f>
        <v>#REF!</v>
      </c>
      <c r="BG17" s="27" t="e">
        <f t="shared" si="9"/>
        <v>#REF!</v>
      </c>
    </row>
    <row r="18" spans="2:59" x14ac:dyDescent="0.45">
      <c r="B18" s="3"/>
      <c r="C18" s="3"/>
      <c r="D18" s="3"/>
      <c r="E18" s="3"/>
      <c r="F18" s="3"/>
      <c r="G18" s="3"/>
      <c r="H18" s="3"/>
      <c r="I18" s="3"/>
    </row>
  </sheetData>
  <mergeCells count="4">
    <mergeCell ref="AD1:AR1"/>
    <mergeCell ref="AS1:BG1"/>
    <mergeCell ref="J2:L2"/>
    <mergeCell ref="O1:AC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8"/>
  <sheetViews>
    <sheetView workbookViewId="0">
      <selection activeCell="A4" sqref="A4"/>
    </sheetView>
  </sheetViews>
  <sheetFormatPr defaultColWidth="9.15625" defaultRowHeight="13.8" x14ac:dyDescent="0.45"/>
  <cols>
    <col min="1" max="1" width="13.41796875" style="2" customWidth="1"/>
    <col min="2" max="2" width="10.83984375" style="2" customWidth="1"/>
    <col min="3" max="3" width="9.41796875" style="2" customWidth="1"/>
    <col min="4" max="4" width="12.15625" style="2" customWidth="1"/>
    <col min="5" max="5" width="9.15625" style="2"/>
    <col min="6" max="6" width="16" style="2" customWidth="1"/>
    <col min="7" max="7" width="10.68359375" style="2" customWidth="1"/>
    <col min="8" max="8" width="1.578125" style="2" hidden="1" customWidth="1"/>
    <col min="9" max="9" width="11.41796875" style="2" customWidth="1"/>
    <col min="10" max="12" width="10.15625" style="2" customWidth="1"/>
    <col min="13" max="15" width="9.15625" style="2"/>
    <col min="16" max="18" width="11.578125" style="2" customWidth="1"/>
    <col min="19" max="19" width="5.15625" style="2" customWidth="1"/>
    <col min="20" max="20" width="10" style="24" customWidth="1"/>
    <col min="21" max="21" width="9.15625" style="22"/>
    <col min="22" max="22" width="11.15625" style="24" customWidth="1"/>
    <col min="23" max="23" width="11.41796875" style="24" customWidth="1"/>
    <col min="24" max="24" width="10.15625" style="24" customWidth="1"/>
    <col min="25" max="26" width="10" style="24" customWidth="1"/>
    <col min="27" max="27" width="9.15625" style="24"/>
    <col min="28" max="28" width="11.68359375" style="24" customWidth="1"/>
    <col min="29" max="32" width="9.15625" style="24"/>
    <col min="33" max="33" width="11.15625" style="24" customWidth="1"/>
    <col min="34" max="34" width="10.41796875" style="24" customWidth="1"/>
    <col min="35" max="35" width="11.83984375" style="24" customWidth="1"/>
    <col min="36" max="36" width="9.15625" style="22"/>
    <col min="37" max="50" width="9.15625" style="24"/>
    <col min="51" max="51" width="9.15625" style="22"/>
    <col min="52" max="66" width="9.15625" style="24"/>
    <col min="67" max="16384" width="9.15625" style="2"/>
  </cols>
  <sheetData>
    <row r="1" spans="1:66" ht="14.1" x14ac:dyDescent="0.5">
      <c r="B1" s="2" t="s">
        <v>88</v>
      </c>
      <c r="U1" s="69" t="s">
        <v>49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69" t="s">
        <v>50</v>
      </c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1"/>
      <c r="AY1" s="69" t="s">
        <v>51</v>
      </c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</row>
    <row r="2" spans="1:66" ht="57.75" customHeight="1" x14ac:dyDescent="0.5">
      <c r="B2" s="1" t="s">
        <v>3</v>
      </c>
      <c r="C2" s="1" t="s">
        <v>2</v>
      </c>
      <c r="D2" s="1" t="s">
        <v>0</v>
      </c>
      <c r="E2" s="1" t="s">
        <v>4</v>
      </c>
      <c r="F2" s="1" t="s">
        <v>81</v>
      </c>
      <c r="G2" s="1" t="s">
        <v>1</v>
      </c>
      <c r="H2" s="1"/>
      <c r="I2" s="1" t="s">
        <v>79</v>
      </c>
      <c r="J2" s="72" t="s">
        <v>52</v>
      </c>
      <c r="K2" s="72"/>
      <c r="L2" s="72"/>
      <c r="M2" s="72" t="s">
        <v>53</v>
      </c>
      <c r="N2" s="72"/>
      <c r="O2" s="72"/>
      <c r="P2" s="72" t="s">
        <v>54</v>
      </c>
      <c r="Q2" s="72"/>
      <c r="R2" s="72"/>
      <c r="S2" s="1"/>
      <c r="T2" s="26" t="s">
        <v>34</v>
      </c>
      <c r="U2" s="20" t="s">
        <v>33</v>
      </c>
      <c r="V2" s="26" t="s">
        <v>35</v>
      </c>
      <c r="W2" s="26" t="s">
        <v>36</v>
      </c>
      <c r="X2" s="26" t="s">
        <v>37</v>
      </c>
      <c r="Y2" s="26" t="s">
        <v>38</v>
      </c>
      <c r="Z2" s="26" t="s">
        <v>39</v>
      </c>
      <c r="AA2" s="26" t="s">
        <v>40</v>
      </c>
      <c r="AB2" s="26" t="s">
        <v>41</v>
      </c>
      <c r="AC2" s="26" t="s">
        <v>35</v>
      </c>
      <c r="AD2" s="26" t="s">
        <v>36</v>
      </c>
      <c r="AE2" s="26" t="s">
        <v>37</v>
      </c>
      <c r="AF2" s="26" t="s">
        <v>38</v>
      </c>
      <c r="AG2" s="26" t="s">
        <v>39</v>
      </c>
      <c r="AH2" s="26" t="s">
        <v>40</v>
      </c>
      <c r="AI2" s="26" t="s">
        <v>41</v>
      </c>
      <c r="AJ2" s="20" t="s">
        <v>33</v>
      </c>
      <c r="AK2" s="26" t="s">
        <v>35</v>
      </c>
      <c r="AL2" s="26" t="s">
        <v>36</v>
      </c>
      <c r="AM2" s="26" t="s">
        <v>37</v>
      </c>
      <c r="AN2" s="26" t="s">
        <v>38</v>
      </c>
      <c r="AO2" s="26" t="s">
        <v>39</v>
      </c>
      <c r="AP2" s="26" t="s">
        <v>40</v>
      </c>
      <c r="AQ2" s="26" t="s">
        <v>41</v>
      </c>
      <c r="AR2" s="26" t="s">
        <v>35</v>
      </c>
      <c r="AS2" s="26" t="s">
        <v>36</v>
      </c>
      <c r="AT2" s="26" t="s">
        <v>37</v>
      </c>
      <c r="AU2" s="26" t="s">
        <v>38</v>
      </c>
      <c r="AV2" s="26" t="s">
        <v>39</v>
      </c>
      <c r="AW2" s="26" t="s">
        <v>40</v>
      </c>
      <c r="AX2" s="26" t="s">
        <v>41</v>
      </c>
      <c r="AY2" s="20" t="s">
        <v>33</v>
      </c>
      <c r="AZ2" s="26" t="s">
        <v>35</v>
      </c>
      <c r="BA2" s="26" t="s">
        <v>36</v>
      </c>
      <c r="BB2" s="26" t="s">
        <v>37</v>
      </c>
      <c r="BC2" s="26" t="s">
        <v>38</v>
      </c>
      <c r="BD2" s="26" t="s">
        <v>39</v>
      </c>
      <c r="BE2" s="26" t="s">
        <v>40</v>
      </c>
      <c r="BF2" s="26" t="s">
        <v>41</v>
      </c>
      <c r="BG2" s="26" t="s">
        <v>35</v>
      </c>
      <c r="BH2" s="26" t="s">
        <v>36</v>
      </c>
      <c r="BI2" s="26" t="s">
        <v>37</v>
      </c>
      <c r="BJ2" s="26" t="s">
        <v>38</v>
      </c>
      <c r="BK2" s="26" t="s">
        <v>39</v>
      </c>
      <c r="BL2" s="26" t="s">
        <v>40</v>
      </c>
      <c r="BM2" s="26" t="s">
        <v>41</v>
      </c>
    </row>
    <row r="3" spans="1:66" ht="14.25" customHeight="1" x14ac:dyDescent="0.45">
      <c r="B3" s="5" t="s">
        <v>5</v>
      </c>
      <c r="C3" s="5" t="s">
        <v>6</v>
      </c>
      <c r="D3" s="5" t="s">
        <v>7</v>
      </c>
      <c r="E3" s="5" t="s">
        <v>8</v>
      </c>
      <c r="F3" s="5" t="s">
        <v>80</v>
      </c>
      <c r="G3" s="5" t="s">
        <v>9</v>
      </c>
      <c r="H3" s="5"/>
      <c r="I3" s="5" t="s">
        <v>27</v>
      </c>
      <c r="J3" s="1"/>
      <c r="K3" s="3" t="s">
        <v>59</v>
      </c>
      <c r="L3" s="3" t="s">
        <v>60</v>
      </c>
      <c r="M3" s="1"/>
      <c r="N3" s="3" t="s">
        <v>59</v>
      </c>
      <c r="O3" s="3" t="s">
        <v>60</v>
      </c>
      <c r="P3" s="1"/>
      <c r="Q3" s="3" t="s">
        <v>59</v>
      </c>
      <c r="R3" s="3" t="s">
        <v>60</v>
      </c>
      <c r="S3" s="1"/>
      <c r="T3" s="25"/>
      <c r="U3" s="21"/>
      <c r="V3" s="25" t="s">
        <v>61</v>
      </c>
      <c r="W3" s="25" t="s">
        <v>62</v>
      </c>
      <c r="X3" s="25" t="s">
        <v>63</v>
      </c>
      <c r="Y3" s="25" t="s">
        <v>64</v>
      </c>
      <c r="Z3" s="25" t="s">
        <v>42</v>
      </c>
      <c r="AA3" s="25" t="s">
        <v>42</v>
      </c>
      <c r="AB3" s="25" t="s">
        <v>42</v>
      </c>
      <c r="AC3" s="25" t="s">
        <v>65</v>
      </c>
      <c r="AD3" s="25" t="s">
        <v>66</v>
      </c>
      <c r="AE3" s="25" t="s">
        <v>67</v>
      </c>
      <c r="AF3" s="25" t="s">
        <v>68</v>
      </c>
      <c r="AG3" s="25" t="s">
        <v>47</v>
      </c>
      <c r="AH3" s="25" t="s">
        <v>47</v>
      </c>
      <c r="AI3" s="25" t="s">
        <v>47</v>
      </c>
      <c r="AJ3" s="21"/>
      <c r="AK3" s="25" t="s">
        <v>61</v>
      </c>
      <c r="AL3" s="25" t="s">
        <v>62</v>
      </c>
      <c r="AM3" s="25" t="s">
        <v>63</v>
      </c>
      <c r="AN3" s="25" t="s">
        <v>64</v>
      </c>
      <c r="AO3" s="25" t="s">
        <v>42</v>
      </c>
      <c r="AP3" s="25" t="s">
        <v>42</v>
      </c>
      <c r="AQ3" s="25" t="s">
        <v>42</v>
      </c>
      <c r="AR3" s="25" t="s">
        <v>65</v>
      </c>
      <c r="AS3" s="25" t="s">
        <v>66</v>
      </c>
      <c r="AT3" s="25" t="s">
        <v>67</v>
      </c>
      <c r="AU3" s="25" t="s">
        <v>68</v>
      </c>
      <c r="AV3" s="25" t="s">
        <v>47</v>
      </c>
      <c r="AW3" s="25" t="s">
        <v>47</v>
      </c>
      <c r="AX3" s="25" t="s">
        <v>47</v>
      </c>
      <c r="AY3" s="21"/>
      <c r="AZ3" s="25" t="s">
        <v>61</v>
      </c>
      <c r="BA3" s="25" t="s">
        <v>62</v>
      </c>
      <c r="BB3" s="25" t="s">
        <v>63</v>
      </c>
      <c r="BC3" s="25" t="s">
        <v>64</v>
      </c>
      <c r="BD3" s="25" t="s">
        <v>42</v>
      </c>
      <c r="BE3" s="25" t="s">
        <v>42</v>
      </c>
      <c r="BF3" s="25" t="s">
        <v>42</v>
      </c>
      <c r="BG3" s="25" t="s">
        <v>65</v>
      </c>
      <c r="BH3" s="25" t="s">
        <v>66</v>
      </c>
      <c r="BI3" s="25" t="s">
        <v>67</v>
      </c>
      <c r="BJ3" s="25" t="s">
        <v>68</v>
      </c>
      <c r="BK3" s="25" t="s">
        <v>47</v>
      </c>
      <c r="BL3" s="25" t="s">
        <v>47</v>
      </c>
      <c r="BM3" s="25" t="s">
        <v>47</v>
      </c>
    </row>
    <row r="4" spans="1:66" s="58" customFormat="1" ht="16" customHeight="1" x14ac:dyDescent="0.5">
      <c r="A4" s="2" t="str">
        <f>[1]Φύλλο1!B1</f>
        <v>T1</v>
      </c>
      <c r="B4" s="59">
        <v>2.8</v>
      </c>
      <c r="C4" s="59"/>
      <c r="D4" s="59"/>
      <c r="E4" s="59"/>
      <c r="F4" s="59"/>
      <c r="G4" s="59">
        <v>8.75</v>
      </c>
      <c r="H4" s="59"/>
      <c r="I4" s="59">
        <v>270</v>
      </c>
      <c r="J4" s="60">
        <f t="shared" ref="J4:J16" si="0">IF(B4&gt;0,DEGREES(ATAN($G4/(B4/2))),0)</f>
        <v>80.909723079177681</v>
      </c>
      <c r="K4" s="61">
        <f>AB4</f>
        <v>0.27908332304986783</v>
      </c>
      <c r="L4" s="61">
        <f>AI4</f>
        <v>0.26181249228740089</v>
      </c>
      <c r="M4" s="60">
        <f t="shared" ref="M4:M17" si="1">IF(C4&gt;0,DEGREES(ATAN(($G4+F4)/(B4-C4/2))),0)</f>
        <v>0</v>
      </c>
      <c r="N4" s="61">
        <f>AQ4</f>
        <v>1</v>
      </c>
      <c r="O4" s="61">
        <f>AX4</f>
        <v>1</v>
      </c>
      <c r="P4" s="60">
        <f t="shared" ref="P4:P17" si="2">IF(D4&gt;0,DEGREES(ATAN(($G4+F4)/(B4-E4-D4/2))),0)</f>
        <v>0</v>
      </c>
      <c r="Q4" s="61">
        <f>BF4</f>
        <v>1</v>
      </c>
      <c r="R4" s="61">
        <f>BM4</f>
        <v>1</v>
      </c>
      <c r="S4" s="62"/>
      <c r="T4" s="63">
        <f>VLOOKUP(I4,'319'!$X$2:$X$10,1)</f>
        <v>270</v>
      </c>
      <c r="U4" s="64">
        <f>VLOOKUP(J4,'319'!$B$4:$B$22,1)</f>
        <v>80</v>
      </c>
      <c r="V4" s="63">
        <f>VLOOKUP($J4,'319'!$B$4:$K$22,VLOOKUP($I4,'319'!$X$2:$Y$10,2,TRUE),TRUE)</f>
        <v>0.28999999999999998</v>
      </c>
      <c r="W4" s="63">
        <f>VLOOKUP($J4,'319'!$B$24:$K$43,VLOOKUP($I4,'319'!$X$2:$Y$10,2))</f>
        <v>0.22999999999999998</v>
      </c>
      <c r="X4" s="63">
        <f>VLOOKUP($J4,'319'!$B$4:$K$22,VLOOKUP($I4,'319'!$X$23:$Y$31,2,TRUE),TRUE)</f>
        <v>0.38</v>
      </c>
      <c r="Y4" s="63">
        <f>VLOOKUP($J4,'319'!$B$24:$K$43,VLOOKUP($I4,'319'!$X$23:$Y$31,2))</f>
        <v>0.32500000000000001</v>
      </c>
      <c r="Z4" s="65">
        <f>(($J4-$U4)*W4+($U4+5-$J4)*V4)/5</f>
        <v>0.27908332304986783</v>
      </c>
      <c r="AA4" s="65">
        <f>(($J4-$U4)*Y4+($U4+5-$J4)*X4)/5</f>
        <v>0.36999304612904554</v>
      </c>
      <c r="AB4" s="65">
        <f>(($I4-$T4)*AA4+($T4+45-$I4)*Z4)/45</f>
        <v>0.27908332304986783</v>
      </c>
      <c r="AC4" s="63">
        <f>VLOOKUP($J4,'319'!$N$4:$W$22,VLOOKUP($I4,'319'!$X$2:$Y$10,2,TRUE),TRUE)</f>
        <v>0.27</v>
      </c>
      <c r="AD4" s="63">
        <f>VLOOKUP($J4,'319'!$N$24:$W$43,VLOOKUP($I4,'319'!$X$2:$Y$10,2))</f>
        <v>0.22500000000000001</v>
      </c>
      <c r="AE4" s="63">
        <f>VLOOKUP($J4,'319'!$N$4:$W$22,VLOOKUP($I4,'319'!$X$23:$Y$31,2,TRUE),TRUE)</f>
        <v>0.32</v>
      </c>
      <c r="AF4" s="63">
        <f>VLOOKUP($J4,'319'!$N$24:$W$43,VLOOKUP($I4,'319'!$X$23:$Y$31,2))</f>
        <v>0.27</v>
      </c>
      <c r="AG4" s="65">
        <f t="shared" ref="AG4:AG17" si="3">(($J4-$U4)*AD4+($U4+5-$J4)*AC4)/5</f>
        <v>0.26181249228740089</v>
      </c>
      <c r="AH4" s="65">
        <f t="shared" ref="AH4:AH17" si="4">(($J4-$U4)*AF4+($U4+5-$J4)*AE4)/5</f>
        <v>0.31090276920822324</v>
      </c>
      <c r="AI4" s="65">
        <f t="shared" ref="AI4:AI17" si="5">(($I4-$T4)*AH4+($T4+45-$I4)*AG4)/45</f>
        <v>0.26181249228740089</v>
      </c>
      <c r="AJ4" s="64">
        <f>VLOOKUP(M4,'319'!$B$4:$B$22,1)</f>
        <v>0</v>
      </c>
      <c r="AK4" s="63">
        <f>VLOOKUP($M4,'319'!$B$4:$K$22,VLOOKUP($I4,'319'!$X$2:$Y$10,2,TRUE),TRUE)</f>
        <v>1</v>
      </c>
      <c r="AL4" s="63">
        <f>VLOOKUP($M4,'319'!$B$24:$K$42,VLOOKUP($I4,'319'!$X$2:$Y$10,2))</f>
        <v>0.97</v>
      </c>
      <c r="AM4" s="63">
        <f>VLOOKUP($M4,'319'!$B$4:$K$22,VLOOKUP($I4,'319'!$X$23:$Y$31,2,TRUE),TRUE)</f>
        <v>1</v>
      </c>
      <c r="AN4" s="63">
        <f>VLOOKUP($M4,'319'!$B$24:$K$42,VLOOKUP($I4,'319'!$X$23:$Y$31,2))</f>
        <v>0.97</v>
      </c>
      <c r="AO4" s="65">
        <f t="shared" ref="AO4:AO17" si="6">(($M4-$AJ4)*AL4+($AJ4+5-$M4)*AK4)/5</f>
        <v>1</v>
      </c>
      <c r="AP4" s="65">
        <f t="shared" ref="AP4:AP17" si="7">(($M4-$AJ4)*AN4+($AJ4+5-$M4)*AM4)/5</f>
        <v>1</v>
      </c>
      <c r="AQ4" s="65">
        <f t="shared" ref="AQ4:AQ17" si="8">(($I4-$T4)*AP4+($T4+45-$I4)*AO4)/45</f>
        <v>1</v>
      </c>
      <c r="AR4" s="63">
        <f>VLOOKUP($M4,'319'!$N$4:$W$22,VLOOKUP($I4,'319'!$X$2:$Y$10,2,TRUE),TRUE)</f>
        <v>1</v>
      </c>
      <c r="AS4" s="63">
        <f>VLOOKUP($M4,'319'!$N$24:$W$42,VLOOKUP($I4,'319'!$X$2:$Y$10,2))</f>
        <v>0.96</v>
      </c>
      <c r="AT4" s="63">
        <f>VLOOKUP($M4,'319'!$N$4:$W$22,VLOOKUP($I4,'319'!$X$23:$Y$31,2,TRUE),TRUE)</f>
        <v>1</v>
      </c>
      <c r="AU4" s="63">
        <f>VLOOKUP($M4,'319'!$N$24:$W$42,VLOOKUP($I4,'319'!$X$23:$Y$31,2))</f>
        <v>0.97</v>
      </c>
      <c r="AV4" s="65">
        <f t="shared" ref="AV4:AV17" si="9">(($M4-$AJ4)*AS4+($AJ4+5-$M4)*AR4)/5</f>
        <v>1</v>
      </c>
      <c r="AW4" s="65">
        <f t="shared" ref="AW4:AW17" si="10">(($M4-$AJ4)*AU4+($AJ4+5-$M4)*AT4)/5</f>
        <v>1</v>
      </c>
      <c r="AX4" s="65">
        <f t="shared" ref="AX4:AX17" si="11">(($I4-$T4)*AW4+($T4+45-$I4)*AV4)/45</f>
        <v>1</v>
      </c>
      <c r="AY4" s="64">
        <f>VLOOKUP(P4,'319'!$B$4:$B$22,1)</f>
        <v>0</v>
      </c>
      <c r="AZ4" s="63">
        <f>VLOOKUP($P4,'319'!$B$4:$K$22,VLOOKUP($I4,'319'!$X$2:$Y$10,2,TRUE),TRUE)</f>
        <v>1</v>
      </c>
      <c r="BA4" s="63">
        <f>VLOOKUP($P4,'319'!$B$24:$K$42,VLOOKUP($I4,'319'!$X$2:$Y$10,2))</f>
        <v>0.97</v>
      </c>
      <c r="BB4" s="63">
        <f>VLOOKUP($P4,'319'!$B$4:$K$22,VLOOKUP($I4,'319'!$X$23:$Y$31,2,TRUE),TRUE)</f>
        <v>1</v>
      </c>
      <c r="BC4" s="63">
        <f>VLOOKUP($P4,'319'!$B$24:$K$42,VLOOKUP($I4,'319'!$X$23:$Y$31,2))</f>
        <v>0.97</v>
      </c>
      <c r="BD4" s="65">
        <f>(($P4-$AY4)*BA4+($AY4+5-$P4)*AZ4)/5</f>
        <v>1</v>
      </c>
      <c r="BE4" s="65">
        <f>(($P4-$AY4)*BC4+($AY4+5-$P4)*BB4)/5</f>
        <v>1</v>
      </c>
      <c r="BF4" s="65">
        <f t="shared" ref="BF4:BF17" si="12">(($I4-$T4)*BE4+($T4+45-$I4)*BD4)/45</f>
        <v>1</v>
      </c>
      <c r="BG4" s="63">
        <f>VLOOKUP($P4,'319'!$N$4:$W$22,VLOOKUP($I4,'319'!$X$2:$Y$10,2,TRUE),TRUE)</f>
        <v>1</v>
      </c>
      <c r="BH4" s="63">
        <f>VLOOKUP($P4,'319'!$N$24:$W$42,VLOOKUP($I4,'319'!$X$2:$Y$10,2))</f>
        <v>0.96</v>
      </c>
      <c r="BI4" s="63">
        <f>VLOOKUP($P4,'319'!$N$4:$W$22,VLOOKUP($I4,'319'!$X$23:$Y$31,2,TRUE),TRUE)</f>
        <v>1</v>
      </c>
      <c r="BJ4" s="63">
        <f>VLOOKUP($P4,'319'!$N$24:$W$42,VLOOKUP($I4,'319'!$X$23:$Y$31,2))</f>
        <v>0.97</v>
      </c>
      <c r="BK4" s="65">
        <f>(($P4-$AY4)*BH4+($AY4+5-$P4)*BG4)/5</f>
        <v>1</v>
      </c>
      <c r="BL4" s="65">
        <f>(($P4-$AY4)*BJ4+($AY4+5-$P4)*BI4)/5</f>
        <v>1</v>
      </c>
      <c r="BM4" s="65">
        <f t="shared" ref="BM4:BM17" si="13">(($I4-$T4)*BL4+($T4+45-$I4)*BK4)/45</f>
        <v>1</v>
      </c>
      <c r="BN4" s="66"/>
    </row>
    <row r="5" spans="1:66" ht="16" customHeight="1" x14ac:dyDescent="0.5">
      <c r="A5" s="2" t="str">
        <f>[1]Φύλλο1!B2</f>
        <v>T2</v>
      </c>
      <c r="B5" s="59">
        <v>2.8</v>
      </c>
      <c r="C5" s="59">
        <v>2.25</v>
      </c>
      <c r="D5" s="3">
        <v>1.05</v>
      </c>
      <c r="E5" s="3">
        <v>1.3</v>
      </c>
      <c r="F5" s="3">
        <v>0.1</v>
      </c>
      <c r="G5" s="3">
        <v>1.85</v>
      </c>
      <c r="H5" s="3"/>
      <c r="I5" s="3">
        <v>0</v>
      </c>
      <c r="J5" s="4">
        <f t="shared" si="0"/>
        <v>52.883139316729739</v>
      </c>
      <c r="K5" s="23">
        <f>AB5</f>
        <v>0.6027011640996216</v>
      </c>
      <c r="L5" s="23">
        <f>AI5</f>
        <v>0.64693488546616207</v>
      </c>
      <c r="M5" s="4">
        <f t="shared" si="1"/>
        <v>49.338266791428204</v>
      </c>
      <c r="N5" s="23">
        <f>AQ5</f>
        <v>0.62529386566857437</v>
      </c>
      <c r="O5" s="23">
        <f>AX5</f>
        <v>0.67397039925143076</v>
      </c>
      <c r="P5" s="4">
        <f t="shared" si="2"/>
        <v>63.434948822922017</v>
      </c>
      <c r="Q5" s="23">
        <f>BF5</f>
        <v>0.52252040941662392</v>
      </c>
      <c r="R5" s="23">
        <f>BM5</f>
        <v>0.57252040941662385</v>
      </c>
      <c r="T5" s="25">
        <f>VLOOKUP(I5,'319'!$X$2:$X$10,1)</f>
        <v>0</v>
      </c>
      <c r="U5" s="21">
        <f>VLOOKUP(J5,'319'!$B$4:$B$22,1)</f>
        <v>50</v>
      </c>
      <c r="V5" s="25">
        <f>VLOOKUP($J5,'319'!$B$4:$K$22,VLOOKUP($I5,'319'!$X$2:$Y$10,2,TRUE),TRUE)</f>
        <v>0.62</v>
      </c>
      <c r="W5" s="25">
        <f>VLOOKUP($J5,'319'!$B$24:$K$43,VLOOKUP($I5,'319'!$X$2:$Y$10,2))</f>
        <v>0.59</v>
      </c>
      <c r="X5" s="25">
        <f>VLOOKUP($J5,'319'!$B$4:$K$22,VLOOKUP($I5,'319'!$X$23:$Y$31,2,TRUE),TRUE)</f>
        <v>0.65</v>
      </c>
      <c r="Y5" s="25">
        <f>VLOOKUP($J5,'319'!$B$24:$K$43,VLOOKUP($I5,'319'!$X$23:$Y$31,2))</f>
        <v>0.61</v>
      </c>
      <c r="Z5" s="27">
        <f t="shared" ref="Z5:Z17" si="14">((J5-U5)*W5+(U5+5-J5)*V5)/5</f>
        <v>0.6027011640996216</v>
      </c>
      <c r="AA5" s="27">
        <f t="shared" ref="AA5:AA17" si="15">((J5-U5)*Y5+(U5+5-J5)*X5)/5</f>
        <v>0.62693488546616205</v>
      </c>
      <c r="AB5" s="27">
        <f t="shared" ref="AB5:AB17" si="16">((I5-T5)*AA5+(T5+45-I5)*Z5)/45</f>
        <v>0.6027011640996216</v>
      </c>
      <c r="AC5" s="25">
        <f>VLOOKUP($J5,'319'!$N$4:$W$22,VLOOKUP($I5,'319'!$X$2:$Y$10,2,TRUE),TRUE)</f>
        <v>0.67</v>
      </c>
      <c r="AD5" s="25">
        <f>VLOOKUP($J5,'319'!$N$24:$W$43,VLOOKUP($I5,'319'!$X$2:$Y$10,2))</f>
        <v>0.63</v>
      </c>
      <c r="AE5" s="25">
        <f>VLOOKUP($J5,'319'!$N$4:$W$22,VLOOKUP($I5,'319'!$X$23:$Y$31,2,TRUE),TRUE)</f>
        <v>0.64</v>
      </c>
      <c r="AF5" s="25">
        <f>VLOOKUP($J5,'319'!$N$24:$W$43,VLOOKUP($I5,'319'!$X$23:$Y$31,2))</f>
        <v>0.59</v>
      </c>
      <c r="AG5" s="27">
        <f t="shared" si="3"/>
        <v>0.64693488546616207</v>
      </c>
      <c r="AH5" s="27">
        <f t="shared" si="4"/>
        <v>0.61116860683270269</v>
      </c>
      <c r="AI5" s="27">
        <f t="shared" si="5"/>
        <v>0.64693488546616207</v>
      </c>
      <c r="AJ5" s="21">
        <f>VLOOKUP(M5,'319'!$B$4:$B$22,1)</f>
        <v>45</v>
      </c>
      <c r="AK5" s="25">
        <f>VLOOKUP($M5,'319'!$B$4:$K$22,VLOOKUP($I5,'319'!$X$2:$Y$10,2,TRUE),TRUE)</f>
        <v>0.66</v>
      </c>
      <c r="AL5" s="25">
        <f>VLOOKUP($M5,'319'!$B$24:$K$42,VLOOKUP($I5,'319'!$X$2:$Y$10,2))</f>
        <v>0.62</v>
      </c>
      <c r="AM5" s="25">
        <f>VLOOKUP($M5,'319'!$B$4:$K$22,VLOOKUP($I5,'319'!$X$23:$Y$31,2,TRUE),TRUE)</f>
        <v>0.69</v>
      </c>
      <c r="AN5" s="25">
        <f>VLOOKUP($M5,'319'!$B$24:$K$42,VLOOKUP($I5,'319'!$X$23:$Y$31,2))</f>
        <v>0.65</v>
      </c>
      <c r="AO5" s="27">
        <f t="shared" si="6"/>
        <v>0.62529386566857437</v>
      </c>
      <c r="AP5" s="27">
        <f t="shared" si="7"/>
        <v>0.65529386566857428</v>
      </c>
      <c r="AQ5" s="27">
        <f t="shared" si="8"/>
        <v>0.62529386566857437</v>
      </c>
      <c r="AR5" s="25">
        <f>VLOOKUP($M5,'319'!$N$4:$W$22,VLOOKUP($I5,'319'!$X$2:$Y$10,2,TRUE),TRUE)</f>
        <v>0.7</v>
      </c>
      <c r="AS5" s="25">
        <f>VLOOKUP($M5,'319'!$N$24:$W$42,VLOOKUP($I5,'319'!$X$2:$Y$10,2))</f>
        <v>0.67</v>
      </c>
      <c r="AT5" s="25">
        <f>VLOOKUP($M5,'319'!$N$4:$W$22,VLOOKUP($I5,'319'!$X$23:$Y$31,2,TRUE),TRUE)</f>
        <v>0.68</v>
      </c>
      <c r="AU5" s="25">
        <f>VLOOKUP($M5,'319'!$N$24:$W$42,VLOOKUP($I5,'319'!$X$23:$Y$31,2))</f>
        <v>0.64</v>
      </c>
      <c r="AV5" s="27">
        <f t="shared" si="9"/>
        <v>0.67397039925143076</v>
      </c>
      <c r="AW5" s="27">
        <f t="shared" si="10"/>
        <v>0.64529386566857438</v>
      </c>
      <c r="AX5" s="27">
        <f t="shared" si="11"/>
        <v>0.67397039925143076</v>
      </c>
      <c r="AY5" s="21">
        <f>VLOOKUP(P5,'319'!$B$4:$B$22,1)</f>
        <v>60</v>
      </c>
      <c r="AZ5" s="25">
        <f>VLOOKUP($P5,'319'!$B$4:$K$22,VLOOKUP($I5,'319'!$X$2:$Y$10,2,TRUE),TRUE)</f>
        <v>0.55000000000000004</v>
      </c>
      <c r="BA5" s="25">
        <f>VLOOKUP($P5,'319'!$B$24:$K$42,VLOOKUP($I5,'319'!$X$2:$Y$10,2))</f>
        <v>0.51</v>
      </c>
      <c r="BB5" s="25">
        <f>VLOOKUP($P5,'319'!$B$4:$K$22,VLOOKUP($I5,'319'!$X$23:$Y$31,2,TRUE),TRUE)</f>
        <v>0.56999999999999995</v>
      </c>
      <c r="BC5" s="25">
        <f>VLOOKUP($P5,'319'!$B$24:$K$42,VLOOKUP($I5,'319'!$X$23:$Y$31,2))</f>
        <v>0.53</v>
      </c>
      <c r="BD5" s="27">
        <f t="shared" ref="BD5:BD17" si="17">(($P5-$AY5)*BA5+($AY5+5-$P5)*AZ5)/5</f>
        <v>0.52252040941662392</v>
      </c>
      <c r="BE5" s="27">
        <f t="shared" ref="BE5:BE17" si="18">(($P5-$AY5)*BC5+($AY5+5-$P5)*BB5)/5</f>
        <v>0.54252040941662383</v>
      </c>
      <c r="BF5" s="27">
        <f t="shared" si="12"/>
        <v>0.52252040941662392</v>
      </c>
      <c r="BG5" s="25">
        <f>VLOOKUP($P5,'319'!$N$4:$W$22,VLOOKUP($I5,'319'!$X$2:$Y$10,2,TRUE),TRUE)</f>
        <v>0.6</v>
      </c>
      <c r="BH5" s="25">
        <f>VLOOKUP($P5,'319'!$N$24:$W$42,VLOOKUP($I5,'319'!$X$2:$Y$10,2))</f>
        <v>0.56000000000000005</v>
      </c>
      <c r="BI5" s="25">
        <f>VLOOKUP($P5,'319'!$N$4:$W$22,VLOOKUP($I5,'319'!$X$23:$Y$31,2,TRUE),TRUE)</f>
        <v>0.55000000000000004</v>
      </c>
      <c r="BJ5" s="25">
        <f>VLOOKUP($P5,'319'!$N$24:$W$42,VLOOKUP($I5,'319'!$X$23:$Y$31,2))</f>
        <v>0.49</v>
      </c>
      <c r="BK5" s="27">
        <f t="shared" ref="BK5:BK17" si="19">(($P5-$AY5)*BH5+($AY5+5-$P5)*BG5)/5</f>
        <v>0.57252040941662385</v>
      </c>
      <c r="BL5" s="27">
        <f t="shared" ref="BL5:BL17" si="20">(($P5-$AY5)*BJ5+($AY5+5-$P5)*BI5)/5</f>
        <v>0.5087806141249358</v>
      </c>
      <c r="BM5" s="27">
        <f t="shared" si="13"/>
        <v>0.57252040941662385</v>
      </c>
    </row>
    <row r="6" spans="1:66" ht="16" customHeight="1" x14ac:dyDescent="0.5">
      <c r="A6" s="2" t="str">
        <f>[1]Φύλλο1!B3</f>
        <v>T3</v>
      </c>
      <c r="B6" s="59">
        <v>2.8</v>
      </c>
      <c r="C6" s="59">
        <v>2.25</v>
      </c>
      <c r="D6" s="3">
        <v>1.05</v>
      </c>
      <c r="E6" s="3">
        <v>1.2</v>
      </c>
      <c r="F6" s="3">
        <v>0.1</v>
      </c>
      <c r="G6" s="3">
        <v>1.7</v>
      </c>
      <c r="H6" s="3"/>
      <c r="I6" s="3">
        <v>90</v>
      </c>
      <c r="J6" s="4">
        <f t="shared" si="0"/>
        <v>50.527540151656183</v>
      </c>
      <c r="K6" s="23">
        <f t="shared" ref="K6:K17" si="21">AB6</f>
        <v>0.65577967878675059</v>
      </c>
      <c r="L6" s="23">
        <f t="shared" ref="L6:L17" si="22">AI6</f>
        <v>0.57472459848343804</v>
      </c>
      <c r="M6" s="4">
        <f t="shared" si="1"/>
        <v>47.060111023723131</v>
      </c>
      <c r="N6" s="23">
        <f t="shared" ref="N6:N17" si="23">AQ6</f>
        <v>0.68351911181021485</v>
      </c>
      <c r="O6" s="23">
        <f t="shared" ref="O6:O17" si="24">AX6</f>
        <v>0.60939888976276868</v>
      </c>
      <c r="P6" s="4">
        <f t="shared" si="2"/>
        <v>59.153412587851413</v>
      </c>
      <c r="Q6" s="23">
        <f t="shared" ref="Q6:Q17" si="25">BF6</f>
        <v>0.57846587412148587</v>
      </c>
      <c r="R6" s="23">
        <f t="shared" ref="R6:R17" si="26">BM6</f>
        <v>0.48846587412148579</v>
      </c>
      <c r="T6" s="25">
        <f>VLOOKUP(I6,'319'!$X$2:$X$10,1)</f>
        <v>90</v>
      </c>
      <c r="U6" s="21">
        <f>VLOOKUP(J6,'319'!$B$4:$B$22,1)</f>
        <v>50</v>
      </c>
      <c r="V6" s="25">
        <f>VLOOKUP($J6,'319'!$B$4:$K$22,VLOOKUP($I6,'319'!$X$2:$Y$10,2,TRUE),TRUE)</f>
        <v>0.66</v>
      </c>
      <c r="W6" s="25">
        <f>VLOOKUP($J6,'319'!$B$24:$K$43,VLOOKUP($I6,'319'!$X$2:$Y$10,2))</f>
        <v>0.62</v>
      </c>
      <c r="X6" s="25">
        <f>VLOOKUP($J6,'319'!$B$4:$K$22,VLOOKUP($I6,'319'!$X$23:$Y$31,2,TRUE),TRUE)</f>
        <v>0.64</v>
      </c>
      <c r="Y6" s="25">
        <f>VLOOKUP($J6,'319'!$B$24:$K$43,VLOOKUP($I6,'319'!$X$23:$Y$31,2))</f>
        <v>0.57999999999999996</v>
      </c>
      <c r="Z6" s="27">
        <f t="shared" si="14"/>
        <v>0.65577967878675059</v>
      </c>
      <c r="AA6" s="27">
        <f t="shared" si="15"/>
        <v>0.63366951818012585</v>
      </c>
      <c r="AB6" s="27">
        <f t="shared" si="16"/>
        <v>0.65577967878675059</v>
      </c>
      <c r="AC6" s="25">
        <f>VLOOKUP($J6,'319'!$N$4:$W$22,VLOOKUP($I6,'319'!$X$2:$Y$10,2,TRUE),TRUE)</f>
        <v>0.57999999999999996</v>
      </c>
      <c r="AD6" s="25">
        <f>VLOOKUP($J6,'319'!$N$24:$W$43,VLOOKUP($I6,'319'!$X$2:$Y$10,2))</f>
        <v>0.53</v>
      </c>
      <c r="AE6" s="25">
        <f>VLOOKUP($J6,'319'!$N$4:$W$22,VLOOKUP($I6,'319'!$X$23:$Y$31,2,TRUE),TRUE)</f>
        <v>0.52</v>
      </c>
      <c r="AF6" s="25">
        <f>VLOOKUP($J6,'319'!$N$24:$W$43,VLOOKUP($I6,'319'!$X$23:$Y$31,2))</f>
        <v>0.48</v>
      </c>
      <c r="AG6" s="27">
        <f t="shared" si="3"/>
        <v>0.57472459848343804</v>
      </c>
      <c r="AH6" s="27">
        <f t="shared" si="4"/>
        <v>0.51577967878675046</v>
      </c>
      <c r="AI6" s="27">
        <f t="shared" si="5"/>
        <v>0.57472459848343804</v>
      </c>
      <c r="AJ6" s="21">
        <f>VLOOKUP(M6,'319'!$B$4:$B$22,1)</f>
        <v>45</v>
      </c>
      <c r="AK6" s="25">
        <f>VLOOKUP($M6,'319'!$B$4:$K$22,VLOOKUP($I6,'319'!$X$2:$Y$10,2,TRUE),TRUE)</f>
        <v>0.7</v>
      </c>
      <c r="AL6" s="25">
        <f>VLOOKUP($M6,'319'!$B$24:$K$42,VLOOKUP($I6,'319'!$X$2:$Y$10,2))</f>
        <v>0.66</v>
      </c>
      <c r="AM6" s="25">
        <f>VLOOKUP($M6,'319'!$B$4:$K$22,VLOOKUP($I6,'319'!$X$23:$Y$31,2,TRUE),TRUE)</f>
        <v>0.69</v>
      </c>
      <c r="AN6" s="25">
        <f>VLOOKUP($M6,'319'!$B$24:$K$42,VLOOKUP($I6,'319'!$X$23:$Y$31,2))</f>
        <v>0.64</v>
      </c>
      <c r="AO6" s="27">
        <f t="shared" si="6"/>
        <v>0.68351911181021485</v>
      </c>
      <c r="AP6" s="27">
        <f t="shared" si="7"/>
        <v>0.66939888976276873</v>
      </c>
      <c r="AQ6" s="27">
        <f t="shared" si="8"/>
        <v>0.68351911181021485</v>
      </c>
      <c r="AR6" s="25">
        <f>VLOOKUP($M6,'319'!$N$4:$W$22,VLOOKUP($I6,'319'!$X$2:$Y$10,2,TRUE),TRUE)</f>
        <v>0.63</v>
      </c>
      <c r="AS6" s="25">
        <f>VLOOKUP($M6,'319'!$N$24:$W$42,VLOOKUP($I6,'319'!$X$2:$Y$10,2))</f>
        <v>0.57999999999999996</v>
      </c>
      <c r="AT6" s="25">
        <f>VLOOKUP($M6,'319'!$N$4:$W$22,VLOOKUP($I6,'319'!$X$23:$Y$31,2,TRUE),TRUE)</f>
        <v>0.56999999999999995</v>
      </c>
      <c r="AU6" s="25">
        <f>VLOOKUP($M6,'319'!$N$24:$W$42,VLOOKUP($I6,'319'!$X$23:$Y$31,2))</f>
        <v>0.52</v>
      </c>
      <c r="AV6" s="27">
        <f t="shared" si="9"/>
        <v>0.60939888976276868</v>
      </c>
      <c r="AW6" s="27">
        <f t="shared" si="10"/>
        <v>0.54939888976276863</v>
      </c>
      <c r="AX6" s="27">
        <f t="shared" si="11"/>
        <v>0.60939888976276868</v>
      </c>
      <c r="AY6" s="21">
        <f>VLOOKUP(P6,'319'!$B$4:$B$22,1)</f>
        <v>55</v>
      </c>
      <c r="AZ6" s="25">
        <f>VLOOKUP($P6,'319'!$B$4:$K$22,VLOOKUP($I6,'319'!$X$2:$Y$10,2,TRUE),TRUE)</f>
        <v>0.62</v>
      </c>
      <c r="BA6" s="25">
        <f>VLOOKUP($P6,'319'!$B$24:$K$42,VLOOKUP($I6,'319'!$X$2:$Y$10,2))</f>
        <v>0.56999999999999995</v>
      </c>
      <c r="BB6" s="25">
        <f>VLOOKUP($P6,'319'!$B$4:$K$22,VLOOKUP($I6,'319'!$X$23:$Y$31,2,TRUE),TRUE)</f>
        <v>0.57999999999999996</v>
      </c>
      <c r="BC6" s="25">
        <f>VLOOKUP($P6,'319'!$B$24:$K$42,VLOOKUP($I6,'319'!$X$23:$Y$31,2))</f>
        <v>0.52</v>
      </c>
      <c r="BD6" s="27">
        <f t="shared" si="17"/>
        <v>0.57846587412148587</v>
      </c>
      <c r="BE6" s="27">
        <f t="shared" si="18"/>
        <v>0.53015904894578303</v>
      </c>
      <c r="BF6" s="27">
        <f t="shared" si="12"/>
        <v>0.57846587412148587</v>
      </c>
      <c r="BG6" s="25">
        <f>VLOOKUP($P6,'319'!$N$4:$W$22,VLOOKUP($I6,'319'!$X$2:$Y$10,2,TRUE),TRUE)</f>
        <v>0.53</v>
      </c>
      <c r="BH6" s="25">
        <f>VLOOKUP($P6,'319'!$N$24:$W$42,VLOOKUP($I6,'319'!$X$2:$Y$10,2))</f>
        <v>0.48</v>
      </c>
      <c r="BI6" s="25">
        <f>VLOOKUP($P6,'319'!$N$4:$W$22,VLOOKUP($I6,'319'!$X$23:$Y$31,2,TRUE),TRUE)</f>
        <v>0.48</v>
      </c>
      <c r="BJ6" s="25">
        <f>VLOOKUP($P6,'319'!$N$24:$W$42,VLOOKUP($I6,'319'!$X$23:$Y$31,2))</f>
        <v>0.43</v>
      </c>
      <c r="BK6" s="27">
        <f t="shared" si="19"/>
        <v>0.48846587412148584</v>
      </c>
      <c r="BL6" s="27">
        <f t="shared" si="20"/>
        <v>0.43846587412148585</v>
      </c>
      <c r="BM6" s="27">
        <f t="shared" si="13"/>
        <v>0.48846587412148579</v>
      </c>
    </row>
    <row r="7" spans="1:66" s="58" customFormat="1" ht="16" customHeight="1" x14ac:dyDescent="0.5">
      <c r="A7" s="2" t="str">
        <f>[1]Φύλλο1!B4</f>
        <v>T4</v>
      </c>
      <c r="B7" s="59">
        <v>2.8</v>
      </c>
      <c r="C7" s="59"/>
      <c r="D7" s="59"/>
      <c r="E7" s="59"/>
      <c r="F7" s="59"/>
      <c r="G7" s="59">
        <v>3.27</v>
      </c>
      <c r="H7" s="59"/>
      <c r="I7" s="59">
        <v>0</v>
      </c>
      <c r="J7" s="60">
        <f t="shared" si="0"/>
        <v>66.82255964394156</v>
      </c>
      <c r="K7" s="61">
        <f t="shared" si="21"/>
        <v>0.49541952284846758</v>
      </c>
      <c r="L7" s="61">
        <f t="shared" si="22"/>
        <v>0.54541952284846762</v>
      </c>
      <c r="M7" s="60">
        <f t="shared" si="1"/>
        <v>0</v>
      </c>
      <c r="N7" s="61">
        <f t="shared" si="23"/>
        <v>1</v>
      </c>
      <c r="O7" s="61">
        <f t="shared" si="24"/>
        <v>1</v>
      </c>
      <c r="P7" s="60">
        <f t="shared" si="2"/>
        <v>0</v>
      </c>
      <c r="Q7" s="61">
        <f t="shared" si="25"/>
        <v>1</v>
      </c>
      <c r="R7" s="61">
        <f t="shared" si="26"/>
        <v>1</v>
      </c>
      <c r="T7" s="63">
        <f>VLOOKUP(I7,'319'!$X$2:$X$10,1)</f>
        <v>0</v>
      </c>
      <c r="U7" s="64">
        <f>VLOOKUP(J7,'319'!$B$4:$B$22,1)</f>
        <v>65</v>
      </c>
      <c r="V7" s="63">
        <f>VLOOKUP($J7,'319'!$B$4:$K$22,VLOOKUP($I7,'319'!$X$2:$Y$10,2,TRUE),TRUE)</f>
        <v>0.51</v>
      </c>
      <c r="W7" s="63">
        <f>VLOOKUP($J7,'319'!$B$24:$K$43,VLOOKUP($I7,'319'!$X$2:$Y$10,2))</f>
        <v>0.47</v>
      </c>
      <c r="X7" s="63">
        <f>VLOOKUP($J7,'319'!$B$4:$K$22,VLOOKUP($I7,'319'!$X$23:$Y$31,2,TRUE),TRUE)</f>
        <v>0.53</v>
      </c>
      <c r="Y7" s="63">
        <f>VLOOKUP($J7,'319'!$B$24:$K$43,VLOOKUP($I7,'319'!$X$23:$Y$31,2))</f>
        <v>0.48</v>
      </c>
      <c r="Z7" s="65">
        <f t="shared" si="14"/>
        <v>0.49541952284846752</v>
      </c>
      <c r="AA7" s="65">
        <f t="shared" si="15"/>
        <v>0.51177440356058435</v>
      </c>
      <c r="AB7" s="65">
        <f t="shared" si="16"/>
        <v>0.49541952284846758</v>
      </c>
      <c r="AC7" s="63">
        <f>VLOOKUP($J7,'319'!$N$4:$W$22,VLOOKUP($I7,'319'!$X$2:$Y$10,2,TRUE),TRUE)</f>
        <v>0.56000000000000005</v>
      </c>
      <c r="AD7" s="63">
        <f>VLOOKUP($J7,'319'!$N$24:$W$43,VLOOKUP($I7,'319'!$X$2:$Y$10,2))</f>
        <v>0.52</v>
      </c>
      <c r="AE7" s="63">
        <f>VLOOKUP($J7,'319'!$N$4:$W$22,VLOOKUP($I7,'319'!$X$23:$Y$31,2,TRUE),TRUE)</f>
        <v>0.49</v>
      </c>
      <c r="AF7" s="63">
        <f>VLOOKUP($J7,'319'!$N$24:$W$43,VLOOKUP($I7,'319'!$X$23:$Y$31,2))</f>
        <v>0.44</v>
      </c>
      <c r="AG7" s="65">
        <f t="shared" si="3"/>
        <v>0.54541952284846762</v>
      </c>
      <c r="AH7" s="65">
        <f t="shared" si="4"/>
        <v>0.47177440356058442</v>
      </c>
      <c r="AI7" s="65">
        <f t="shared" si="5"/>
        <v>0.54541952284846762</v>
      </c>
      <c r="AJ7" s="64">
        <f>VLOOKUP(M7,'319'!$B$4:$B$22,1)</f>
        <v>0</v>
      </c>
      <c r="AK7" s="63">
        <f>VLOOKUP($M7,'319'!$B$4:$K$22,VLOOKUP($I7,'319'!$X$2:$Y$10,2,TRUE),TRUE)</f>
        <v>1</v>
      </c>
      <c r="AL7" s="63">
        <f>VLOOKUP($M7,'319'!$B$24:$K$42,VLOOKUP($I7,'319'!$X$2:$Y$10,2))</f>
        <v>0.96</v>
      </c>
      <c r="AM7" s="63">
        <f>VLOOKUP($M7,'319'!$B$4:$K$22,VLOOKUP($I7,'319'!$X$23:$Y$31,2,TRUE),TRUE)</f>
        <v>1</v>
      </c>
      <c r="AN7" s="63">
        <f>VLOOKUP($M7,'319'!$B$24:$K$42,VLOOKUP($I7,'319'!$X$23:$Y$31,2))</f>
        <v>0.97</v>
      </c>
      <c r="AO7" s="65">
        <f t="shared" si="6"/>
        <v>1</v>
      </c>
      <c r="AP7" s="65">
        <f t="shared" si="7"/>
        <v>1</v>
      </c>
      <c r="AQ7" s="65">
        <f t="shared" si="8"/>
        <v>1</v>
      </c>
      <c r="AR7" s="63">
        <f>VLOOKUP($M7,'319'!$N$4:$W$22,VLOOKUP($I7,'319'!$X$2:$Y$10,2,TRUE),TRUE)</f>
        <v>1</v>
      </c>
      <c r="AS7" s="63">
        <f>VLOOKUP($M7,'319'!$N$24:$W$42,VLOOKUP($I7,'319'!$X$2:$Y$10,2))</f>
        <v>0.97</v>
      </c>
      <c r="AT7" s="63">
        <f>VLOOKUP($M7,'319'!$N$4:$W$22,VLOOKUP($I7,'319'!$X$23:$Y$31,2,TRUE),TRUE)</f>
        <v>1</v>
      </c>
      <c r="AU7" s="63">
        <f>VLOOKUP($M7,'319'!$N$24:$W$42,VLOOKUP($I7,'319'!$X$23:$Y$31,2))</f>
        <v>0.97</v>
      </c>
      <c r="AV7" s="65">
        <f t="shared" si="9"/>
        <v>1</v>
      </c>
      <c r="AW7" s="65">
        <f t="shared" si="10"/>
        <v>1</v>
      </c>
      <c r="AX7" s="65">
        <f t="shared" si="11"/>
        <v>1</v>
      </c>
      <c r="AY7" s="64">
        <f>VLOOKUP(P7,'319'!$B$4:$B$22,1)</f>
        <v>0</v>
      </c>
      <c r="AZ7" s="63">
        <f>VLOOKUP($P7,'319'!$B$4:$K$22,VLOOKUP($I7,'319'!$X$2:$Y$10,2,TRUE),TRUE)</f>
        <v>1</v>
      </c>
      <c r="BA7" s="63">
        <f>VLOOKUP($P7,'319'!$B$24:$K$42,VLOOKUP($I7,'319'!$X$2:$Y$10,2))</f>
        <v>0.96</v>
      </c>
      <c r="BB7" s="63">
        <f>VLOOKUP($P7,'319'!$B$4:$K$22,VLOOKUP($I7,'319'!$X$23:$Y$31,2,TRUE),TRUE)</f>
        <v>1</v>
      </c>
      <c r="BC7" s="63">
        <f>VLOOKUP($P7,'319'!$B$24:$K$42,VLOOKUP($I7,'319'!$X$23:$Y$31,2))</f>
        <v>0.97</v>
      </c>
      <c r="BD7" s="65">
        <f t="shared" si="17"/>
        <v>1</v>
      </c>
      <c r="BE7" s="65">
        <f t="shared" si="18"/>
        <v>1</v>
      </c>
      <c r="BF7" s="65">
        <f t="shared" si="12"/>
        <v>1</v>
      </c>
      <c r="BG7" s="63">
        <f>VLOOKUP($P7,'319'!$N$4:$W$22,VLOOKUP($I7,'319'!$X$2:$Y$10,2,TRUE),TRUE)</f>
        <v>1</v>
      </c>
      <c r="BH7" s="63">
        <f>VLOOKUP($P7,'319'!$N$24:$W$42,VLOOKUP($I7,'319'!$X$2:$Y$10,2))</f>
        <v>0.97</v>
      </c>
      <c r="BI7" s="63">
        <f>VLOOKUP($P7,'319'!$N$4:$W$22,VLOOKUP($I7,'319'!$X$23:$Y$31,2,TRUE),TRUE)</f>
        <v>1</v>
      </c>
      <c r="BJ7" s="63">
        <f>VLOOKUP($P7,'319'!$N$24:$W$42,VLOOKUP($I7,'319'!$X$23:$Y$31,2))</f>
        <v>0.97</v>
      </c>
      <c r="BK7" s="65">
        <f t="shared" si="19"/>
        <v>1</v>
      </c>
      <c r="BL7" s="65">
        <f t="shared" si="20"/>
        <v>1</v>
      </c>
      <c r="BM7" s="65">
        <f t="shared" si="13"/>
        <v>1</v>
      </c>
      <c r="BN7" s="66"/>
    </row>
    <row r="8" spans="1:66" ht="16" customHeight="1" x14ac:dyDescent="0.5">
      <c r="A8" s="2" t="str">
        <f>[1]Φύλλο1!B5</f>
        <v>T5</v>
      </c>
      <c r="B8" s="59">
        <v>2.8</v>
      </c>
      <c r="C8" s="59">
        <v>2.25</v>
      </c>
      <c r="D8" s="3"/>
      <c r="E8" s="3"/>
      <c r="F8" s="59">
        <v>0.1</v>
      </c>
      <c r="G8" s="3">
        <v>3.3</v>
      </c>
      <c r="H8" s="3"/>
      <c r="I8" s="3">
        <v>180</v>
      </c>
      <c r="J8" s="4">
        <f t="shared" si="0"/>
        <v>67.011283197919369</v>
      </c>
      <c r="K8" s="23">
        <f t="shared" si="21"/>
        <v>0.3878194688332901</v>
      </c>
      <c r="L8" s="23">
        <f t="shared" si="22"/>
        <v>0.34793230081248383</v>
      </c>
      <c r="M8" s="4">
        <f t="shared" si="1"/>
        <v>63.772973098859552</v>
      </c>
      <c r="N8" s="23">
        <f t="shared" si="23"/>
        <v>0.43963243041824712</v>
      </c>
      <c r="O8" s="23">
        <f t="shared" si="24"/>
        <v>0.36736216140684264</v>
      </c>
      <c r="P8" s="4">
        <f t="shared" si="2"/>
        <v>0</v>
      </c>
      <c r="Q8" s="23">
        <f t="shared" si="25"/>
        <v>1</v>
      </c>
      <c r="R8" s="23">
        <f t="shared" si="26"/>
        <v>1</v>
      </c>
      <c r="T8" s="25">
        <f>VLOOKUP(I8,'319'!$X$2:$X$10,1)</f>
        <v>180</v>
      </c>
      <c r="U8" s="21">
        <f>VLOOKUP(J8,'319'!$B$4:$B$22,1)</f>
        <v>65</v>
      </c>
      <c r="V8" s="25">
        <f>VLOOKUP($J8,'319'!$B$4:$K$22,VLOOKUP($I8,'319'!$X$2:$Y$10,2,TRUE),TRUE)</f>
        <v>0.42</v>
      </c>
      <c r="W8" s="25">
        <f>VLOOKUP($J8,'319'!$B$24:$K$43,VLOOKUP($I8,'319'!$X$2:$Y$10,2))</f>
        <v>0.34</v>
      </c>
      <c r="X8" s="25">
        <f>VLOOKUP($J8,'319'!$B$4:$K$22,VLOOKUP($I8,'319'!$X$23:$Y$31,2,TRUE),TRUE)</f>
        <v>0.45</v>
      </c>
      <c r="Y8" s="25">
        <f>VLOOKUP($J8,'319'!$B$24:$K$43,VLOOKUP($I8,'319'!$X$23:$Y$31,2))</f>
        <v>0.37</v>
      </c>
      <c r="Z8" s="27">
        <f t="shared" si="14"/>
        <v>0.3878194688332901</v>
      </c>
      <c r="AA8" s="27">
        <f t="shared" si="15"/>
        <v>0.41781946883329013</v>
      </c>
      <c r="AB8" s="27">
        <f t="shared" si="16"/>
        <v>0.3878194688332901</v>
      </c>
      <c r="AC8" s="25">
        <f>VLOOKUP($J8,'319'!$N$4:$W$22,VLOOKUP($I8,'319'!$X$2:$Y$10,2,TRUE),TRUE)</f>
        <v>0.36</v>
      </c>
      <c r="AD8" s="25">
        <f>VLOOKUP($J8,'319'!$N$24:$W$43,VLOOKUP($I8,'319'!$X$2:$Y$10,2))</f>
        <v>0.33</v>
      </c>
      <c r="AE8" s="25">
        <f>VLOOKUP($J8,'319'!$N$4:$W$22,VLOOKUP($I8,'319'!$X$23:$Y$31,2,TRUE),TRUE)</f>
        <v>0.39</v>
      </c>
      <c r="AF8" s="25">
        <f>VLOOKUP($J8,'319'!$N$24:$W$43,VLOOKUP($I8,'319'!$X$23:$Y$31,2))</f>
        <v>0.34</v>
      </c>
      <c r="AG8" s="27">
        <f t="shared" si="3"/>
        <v>0.34793230081248383</v>
      </c>
      <c r="AH8" s="27">
        <f t="shared" si="4"/>
        <v>0.36988716802080635</v>
      </c>
      <c r="AI8" s="27">
        <f t="shared" si="5"/>
        <v>0.34793230081248383</v>
      </c>
      <c r="AJ8" s="21">
        <f>VLOOKUP(M8,'319'!$B$4:$B$22,1)</f>
        <v>60</v>
      </c>
      <c r="AK8" s="25">
        <f>VLOOKUP($M8,'319'!$B$4:$K$22,VLOOKUP($I8,'319'!$X$2:$Y$10,2,TRUE),TRUE)</f>
        <v>0.5</v>
      </c>
      <c r="AL8" s="25">
        <f>VLOOKUP($M8,'319'!$B$24:$K$42,VLOOKUP($I8,'319'!$X$2:$Y$10,2))</f>
        <v>0.42</v>
      </c>
      <c r="AM8" s="25">
        <f>VLOOKUP($M8,'319'!$B$4:$K$22,VLOOKUP($I8,'319'!$X$23:$Y$31,2,TRUE),TRUE)</f>
        <v>0.52</v>
      </c>
      <c r="AN8" s="25">
        <f>VLOOKUP($M8,'319'!$B$24:$K$42,VLOOKUP($I8,'319'!$X$23:$Y$31,2))</f>
        <v>0.45</v>
      </c>
      <c r="AO8" s="27">
        <f t="shared" si="6"/>
        <v>0.43963243041824712</v>
      </c>
      <c r="AP8" s="27">
        <f t="shared" si="7"/>
        <v>0.46717837661596634</v>
      </c>
      <c r="AQ8" s="27">
        <f t="shared" si="8"/>
        <v>0.43963243041824712</v>
      </c>
      <c r="AR8" s="25">
        <f>VLOOKUP($M8,'319'!$N$4:$W$22,VLOOKUP($I8,'319'!$X$2:$Y$10,2,TRUE),TRUE)</f>
        <v>0.39</v>
      </c>
      <c r="AS8" s="25">
        <f>VLOOKUP($M8,'319'!$N$24:$W$42,VLOOKUP($I8,'319'!$X$2:$Y$10,2))</f>
        <v>0.36</v>
      </c>
      <c r="AT8" s="25">
        <f>VLOOKUP($M8,'319'!$N$4:$W$22,VLOOKUP($I8,'319'!$X$23:$Y$31,2,TRUE),TRUE)</f>
        <v>0.43</v>
      </c>
      <c r="AU8" s="25">
        <f>VLOOKUP($M8,'319'!$N$24:$W$42,VLOOKUP($I8,'319'!$X$23:$Y$31,2))</f>
        <v>0.39</v>
      </c>
      <c r="AV8" s="27">
        <f t="shared" si="9"/>
        <v>0.36736216140684269</v>
      </c>
      <c r="AW8" s="27">
        <f t="shared" si="10"/>
        <v>0.39981621520912358</v>
      </c>
      <c r="AX8" s="27">
        <f t="shared" si="11"/>
        <v>0.36736216140684264</v>
      </c>
      <c r="AY8" s="21">
        <f>VLOOKUP(P8,'319'!$B$4:$B$22,1)</f>
        <v>0</v>
      </c>
      <c r="AZ8" s="25">
        <f>VLOOKUP($P8,'319'!$B$4:$K$22,VLOOKUP($I8,'319'!$X$2:$Y$10,2,TRUE),TRUE)</f>
        <v>1</v>
      </c>
      <c r="BA8" s="25">
        <f>VLOOKUP($P8,'319'!$B$24:$K$42,VLOOKUP($I8,'319'!$X$2:$Y$10,2))</f>
        <v>0.97</v>
      </c>
      <c r="BB8" s="25">
        <f>VLOOKUP($P8,'319'!$B$4:$K$22,VLOOKUP($I8,'319'!$X$23:$Y$31,2,TRUE),TRUE)</f>
        <v>1</v>
      </c>
      <c r="BC8" s="25">
        <f>VLOOKUP($P8,'319'!$B$24:$K$42,VLOOKUP($I8,'319'!$X$23:$Y$31,2))</f>
        <v>0.97</v>
      </c>
      <c r="BD8" s="27">
        <f t="shared" si="17"/>
        <v>1</v>
      </c>
      <c r="BE8" s="27">
        <f t="shared" si="18"/>
        <v>1</v>
      </c>
      <c r="BF8" s="27">
        <f t="shared" si="12"/>
        <v>1</v>
      </c>
      <c r="BG8" s="25">
        <f>VLOOKUP($P8,'319'!$N$4:$W$22,VLOOKUP($I8,'319'!$X$2:$Y$10,2,TRUE),TRUE)</f>
        <v>1</v>
      </c>
      <c r="BH8" s="25">
        <f>VLOOKUP($P8,'319'!$N$24:$W$42,VLOOKUP($I8,'319'!$X$2:$Y$10,2))</f>
        <v>0.95</v>
      </c>
      <c r="BI8" s="25">
        <f>VLOOKUP($P8,'319'!$N$4:$W$22,VLOOKUP($I8,'319'!$X$23:$Y$31,2,TRUE),TRUE)</f>
        <v>1</v>
      </c>
      <c r="BJ8" s="25">
        <f>VLOOKUP($P8,'319'!$N$24:$W$42,VLOOKUP($I8,'319'!$X$23:$Y$31,2))</f>
        <v>0.96</v>
      </c>
      <c r="BK8" s="27">
        <f t="shared" si="19"/>
        <v>1</v>
      </c>
      <c r="BL8" s="27">
        <f t="shared" si="20"/>
        <v>1</v>
      </c>
      <c r="BM8" s="27">
        <f t="shared" si="13"/>
        <v>1</v>
      </c>
    </row>
    <row r="9" spans="1:66" ht="16" customHeight="1" x14ac:dyDescent="0.5">
      <c r="A9" s="2" t="str">
        <f>[1]Φύλλο1!B6</f>
        <v>T6</v>
      </c>
      <c r="B9" s="59"/>
      <c r="C9" s="59"/>
      <c r="D9" s="3"/>
      <c r="E9" s="3"/>
      <c r="F9" s="3"/>
      <c r="G9" s="3"/>
      <c r="H9" s="3"/>
      <c r="I9" s="3"/>
      <c r="J9" s="4">
        <f t="shared" si="0"/>
        <v>0</v>
      </c>
      <c r="K9" s="23">
        <f t="shared" si="21"/>
        <v>1</v>
      </c>
      <c r="L9" s="23">
        <f t="shared" si="22"/>
        <v>1</v>
      </c>
      <c r="M9" s="4">
        <f t="shared" si="1"/>
        <v>0</v>
      </c>
      <c r="N9" s="23">
        <f t="shared" si="23"/>
        <v>1</v>
      </c>
      <c r="O9" s="23">
        <f t="shared" si="24"/>
        <v>1</v>
      </c>
      <c r="P9" s="4">
        <f t="shared" si="2"/>
        <v>0</v>
      </c>
      <c r="Q9" s="23">
        <f t="shared" si="25"/>
        <v>1</v>
      </c>
      <c r="R9" s="23">
        <f t="shared" si="26"/>
        <v>1</v>
      </c>
      <c r="T9" s="25">
        <f>VLOOKUP(I9,'319'!$X$2:$X$10,1)</f>
        <v>0</v>
      </c>
      <c r="U9" s="21">
        <f>VLOOKUP(J9,'319'!$B$4:$B$22,1)</f>
        <v>0</v>
      </c>
      <c r="V9" s="25">
        <f>VLOOKUP($J9,'319'!$B$4:$K$22,VLOOKUP($I9,'319'!$X$2:$Y$10,2,TRUE),TRUE)</f>
        <v>1</v>
      </c>
      <c r="W9" s="25">
        <f>VLOOKUP($J9,'319'!$B$24:$K$43,VLOOKUP($I9,'319'!$X$2:$Y$10,2))</f>
        <v>0.96</v>
      </c>
      <c r="X9" s="25">
        <f>VLOOKUP($J9,'319'!$B$4:$K$22,VLOOKUP($I9,'319'!$X$23:$Y$31,2,TRUE),TRUE)</f>
        <v>1</v>
      </c>
      <c r="Y9" s="25">
        <f>VLOOKUP($J9,'319'!$B$24:$K$43,VLOOKUP($I9,'319'!$X$23:$Y$31,2))</f>
        <v>0.97</v>
      </c>
      <c r="Z9" s="27">
        <f t="shared" si="14"/>
        <v>1</v>
      </c>
      <c r="AA9" s="27">
        <f t="shared" si="15"/>
        <v>1</v>
      </c>
      <c r="AB9" s="27">
        <f t="shared" si="16"/>
        <v>1</v>
      </c>
      <c r="AC9" s="25">
        <f>VLOOKUP($J9,'319'!$N$4:$W$22,VLOOKUP($I9,'319'!$X$2:$Y$10,2,TRUE),TRUE)</f>
        <v>1</v>
      </c>
      <c r="AD9" s="25">
        <f>VLOOKUP($J9,'319'!$N$24:$W$43,VLOOKUP($I9,'319'!$X$2:$Y$10,2))</f>
        <v>0.97</v>
      </c>
      <c r="AE9" s="25">
        <f>VLOOKUP($J9,'319'!$N$4:$W$22,VLOOKUP($I9,'319'!$X$23:$Y$31,2,TRUE),TRUE)</f>
        <v>1</v>
      </c>
      <c r="AF9" s="25">
        <f>VLOOKUP($J9,'319'!$N$24:$W$43,VLOOKUP($I9,'319'!$X$23:$Y$31,2))</f>
        <v>0.97</v>
      </c>
      <c r="AG9" s="27">
        <f t="shared" si="3"/>
        <v>1</v>
      </c>
      <c r="AH9" s="27">
        <f t="shared" si="4"/>
        <v>1</v>
      </c>
      <c r="AI9" s="27">
        <f t="shared" si="5"/>
        <v>1</v>
      </c>
      <c r="AJ9" s="21">
        <f>VLOOKUP(M9,'319'!$B$4:$B$22,1)</f>
        <v>0</v>
      </c>
      <c r="AK9" s="25">
        <f>VLOOKUP($M9,'319'!$B$4:$K$22,VLOOKUP($I9,'319'!$X$2:$Y$10,2,TRUE),TRUE)</f>
        <v>1</v>
      </c>
      <c r="AL9" s="25">
        <f>VLOOKUP($M9,'319'!$B$24:$K$42,VLOOKUP($I9,'319'!$X$2:$Y$10,2))</f>
        <v>0.96</v>
      </c>
      <c r="AM9" s="25">
        <f>VLOOKUP($M9,'319'!$B$4:$K$22,VLOOKUP($I9,'319'!$X$23:$Y$31,2,TRUE),TRUE)</f>
        <v>1</v>
      </c>
      <c r="AN9" s="25">
        <f>VLOOKUP($M9,'319'!$B$24:$K$42,VLOOKUP($I9,'319'!$X$23:$Y$31,2))</f>
        <v>0.97</v>
      </c>
      <c r="AO9" s="27">
        <f t="shared" si="6"/>
        <v>1</v>
      </c>
      <c r="AP9" s="27">
        <f t="shared" si="7"/>
        <v>1</v>
      </c>
      <c r="AQ9" s="27">
        <f t="shared" si="8"/>
        <v>1</v>
      </c>
      <c r="AR9" s="25">
        <f>VLOOKUP($M9,'319'!$N$4:$W$22,VLOOKUP($I9,'319'!$X$2:$Y$10,2,TRUE),TRUE)</f>
        <v>1</v>
      </c>
      <c r="AS9" s="25">
        <f>VLOOKUP($M9,'319'!$N$24:$W$42,VLOOKUP($I9,'319'!$X$2:$Y$10,2))</f>
        <v>0.97</v>
      </c>
      <c r="AT9" s="25">
        <f>VLOOKUP($M9,'319'!$N$4:$W$22,VLOOKUP($I9,'319'!$X$23:$Y$31,2,TRUE),TRUE)</f>
        <v>1</v>
      </c>
      <c r="AU9" s="25">
        <f>VLOOKUP($M9,'319'!$N$24:$W$42,VLOOKUP($I9,'319'!$X$23:$Y$31,2))</f>
        <v>0.97</v>
      </c>
      <c r="AV9" s="27">
        <f t="shared" si="9"/>
        <v>1</v>
      </c>
      <c r="AW9" s="27">
        <f t="shared" si="10"/>
        <v>1</v>
      </c>
      <c r="AX9" s="27">
        <f t="shared" si="11"/>
        <v>1</v>
      </c>
      <c r="AY9" s="21">
        <f>VLOOKUP(P9,'319'!$B$4:$B$22,1)</f>
        <v>0</v>
      </c>
      <c r="AZ9" s="25">
        <f>VLOOKUP($P9,'319'!$B$4:$K$22,VLOOKUP($I9,'319'!$X$2:$Y$10,2,TRUE),TRUE)</f>
        <v>1</v>
      </c>
      <c r="BA9" s="25">
        <f>VLOOKUP($P9,'319'!$B$24:$K$42,VLOOKUP($I9,'319'!$X$2:$Y$10,2))</f>
        <v>0.96</v>
      </c>
      <c r="BB9" s="25">
        <f>VLOOKUP($P9,'319'!$B$4:$K$22,VLOOKUP($I9,'319'!$X$23:$Y$31,2,TRUE),TRUE)</f>
        <v>1</v>
      </c>
      <c r="BC9" s="25">
        <f>VLOOKUP($P9,'319'!$B$24:$K$42,VLOOKUP($I9,'319'!$X$23:$Y$31,2))</f>
        <v>0.97</v>
      </c>
      <c r="BD9" s="27">
        <f t="shared" si="17"/>
        <v>1</v>
      </c>
      <c r="BE9" s="27">
        <f t="shared" si="18"/>
        <v>1</v>
      </c>
      <c r="BF9" s="27">
        <f t="shared" si="12"/>
        <v>1</v>
      </c>
      <c r="BG9" s="25">
        <f>VLOOKUP($P9,'319'!$N$4:$W$22,VLOOKUP($I9,'319'!$X$2:$Y$10,2,TRUE),TRUE)</f>
        <v>1</v>
      </c>
      <c r="BH9" s="25">
        <f>VLOOKUP($P9,'319'!$N$24:$W$42,VLOOKUP($I9,'319'!$X$2:$Y$10,2))</f>
        <v>0.97</v>
      </c>
      <c r="BI9" s="25">
        <f>VLOOKUP($P9,'319'!$N$4:$W$22,VLOOKUP($I9,'319'!$X$23:$Y$31,2,TRUE),TRUE)</f>
        <v>1</v>
      </c>
      <c r="BJ9" s="25">
        <f>VLOOKUP($P9,'319'!$N$24:$W$42,VLOOKUP($I9,'319'!$X$23:$Y$31,2))</f>
        <v>0.97</v>
      </c>
      <c r="BK9" s="27">
        <f t="shared" si="19"/>
        <v>1</v>
      </c>
      <c r="BL9" s="27">
        <f t="shared" si="20"/>
        <v>1</v>
      </c>
      <c r="BM9" s="27">
        <f t="shared" si="13"/>
        <v>1</v>
      </c>
    </row>
    <row r="10" spans="1:66" ht="16" customHeight="1" x14ac:dyDescent="0.5">
      <c r="A10" s="2" t="str">
        <f>[1]Φύλλο1!B7</f>
        <v>T7</v>
      </c>
      <c r="B10" s="3"/>
      <c r="C10" s="3"/>
      <c r="D10" s="3"/>
      <c r="E10" s="3"/>
      <c r="F10" s="3"/>
      <c r="G10" s="3"/>
      <c r="H10" s="3"/>
      <c r="I10" s="3"/>
      <c r="J10" s="4">
        <f>IF(B10&gt;0,DEGREES(ATAN($G10/(B10/2))),0)</f>
        <v>0</v>
      </c>
      <c r="K10" s="23">
        <f t="shared" si="21"/>
        <v>1</v>
      </c>
      <c r="L10" s="23">
        <f t="shared" si="22"/>
        <v>1</v>
      </c>
      <c r="M10" s="4">
        <f t="shared" si="1"/>
        <v>0</v>
      </c>
      <c r="N10" s="23">
        <f t="shared" si="23"/>
        <v>1</v>
      </c>
      <c r="O10" s="23">
        <f t="shared" si="24"/>
        <v>1</v>
      </c>
      <c r="P10" s="4">
        <f t="shared" si="2"/>
        <v>0</v>
      </c>
      <c r="Q10" s="23">
        <f t="shared" si="25"/>
        <v>1</v>
      </c>
      <c r="R10" s="23">
        <f t="shared" si="26"/>
        <v>1</v>
      </c>
      <c r="T10" s="25">
        <f>VLOOKUP(I10,'319'!$X$2:$X$10,1)</f>
        <v>0</v>
      </c>
      <c r="U10" s="21">
        <f>VLOOKUP(J10,'319'!$B$4:$B$22,1)</f>
        <v>0</v>
      </c>
      <c r="V10" s="25">
        <f>VLOOKUP($J10,'319'!$B$4:$K$22,VLOOKUP($I10,'319'!$X$2:$Y$10,2,TRUE),TRUE)</f>
        <v>1</v>
      </c>
      <c r="W10" s="25">
        <f>VLOOKUP($J10,'319'!$B$24:$K$43,VLOOKUP($I10,'319'!$X$2:$Y$10,2))</f>
        <v>0.96</v>
      </c>
      <c r="X10" s="25">
        <f>VLOOKUP($J10,'319'!$B$4:$K$22,VLOOKUP($I10,'319'!$X$23:$Y$31,2,TRUE),TRUE)</f>
        <v>1</v>
      </c>
      <c r="Y10" s="25">
        <f>VLOOKUP($J10,'319'!$B$24:$K$43,VLOOKUP($I10,'319'!$X$23:$Y$31,2))</f>
        <v>0.97</v>
      </c>
      <c r="Z10" s="27">
        <f t="shared" si="14"/>
        <v>1</v>
      </c>
      <c r="AA10" s="27">
        <f t="shared" si="15"/>
        <v>1</v>
      </c>
      <c r="AB10" s="27">
        <f t="shared" si="16"/>
        <v>1</v>
      </c>
      <c r="AC10" s="25">
        <f>VLOOKUP($J10,'319'!$N$4:$W$22,VLOOKUP($I10,'319'!$X$2:$Y$10,2,TRUE),TRUE)</f>
        <v>1</v>
      </c>
      <c r="AD10" s="25">
        <f>VLOOKUP($J10,'319'!$N$24:$W$43,VLOOKUP($I10,'319'!$X$2:$Y$10,2))</f>
        <v>0.97</v>
      </c>
      <c r="AE10" s="25">
        <f>VLOOKUP($J10,'319'!$N$4:$W$22,VLOOKUP($I10,'319'!$X$23:$Y$31,2,TRUE),TRUE)</f>
        <v>1</v>
      </c>
      <c r="AF10" s="25">
        <f>VLOOKUP($J10,'319'!$N$24:$W$43,VLOOKUP($I10,'319'!$X$23:$Y$31,2))</f>
        <v>0.97</v>
      </c>
      <c r="AG10" s="27">
        <f t="shared" si="3"/>
        <v>1</v>
      </c>
      <c r="AH10" s="27">
        <f t="shared" si="4"/>
        <v>1</v>
      </c>
      <c r="AI10" s="27">
        <f t="shared" si="5"/>
        <v>1</v>
      </c>
      <c r="AJ10" s="21">
        <f>VLOOKUP(M10,'319'!$B$4:$B$22,1)</f>
        <v>0</v>
      </c>
      <c r="AK10" s="25">
        <f>VLOOKUP($M10,'319'!$B$4:$K$22,VLOOKUP($I10,'319'!$X$2:$Y$10,2,TRUE),TRUE)</f>
        <v>1</v>
      </c>
      <c r="AL10" s="25">
        <f>VLOOKUP($M10,'319'!$B$24:$K$42,VLOOKUP($I10,'319'!$X$2:$Y$10,2))</f>
        <v>0.96</v>
      </c>
      <c r="AM10" s="25">
        <f>VLOOKUP($M10,'319'!$B$4:$K$22,VLOOKUP($I10,'319'!$X$23:$Y$31,2,TRUE),TRUE)</f>
        <v>1</v>
      </c>
      <c r="AN10" s="25">
        <f>VLOOKUP($M10,'319'!$B$24:$K$42,VLOOKUP($I10,'319'!$X$23:$Y$31,2))</f>
        <v>0.97</v>
      </c>
      <c r="AO10" s="27">
        <f t="shared" si="6"/>
        <v>1</v>
      </c>
      <c r="AP10" s="27">
        <f t="shared" si="7"/>
        <v>1</v>
      </c>
      <c r="AQ10" s="27">
        <f t="shared" si="8"/>
        <v>1</v>
      </c>
      <c r="AR10" s="25">
        <f>VLOOKUP($M10,'319'!$N$4:$W$22,VLOOKUP($I10,'319'!$X$2:$Y$10,2,TRUE),TRUE)</f>
        <v>1</v>
      </c>
      <c r="AS10" s="25">
        <f>VLOOKUP($M10,'319'!$N$24:$W$42,VLOOKUP($I10,'319'!$X$2:$Y$10,2))</f>
        <v>0.97</v>
      </c>
      <c r="AT10" s="25">
        <f>VLOOKUP($M10,'319'!$N$4:$W$22,VLOOKUP($I10,'319'!$X$23:$Y$31,2,TRUE),TRUE)</f>
        <v>1</v>
      </c>
      <c r="AU10" s="25">
        <f>VLOOKUP($M10,'319'!$N$24:$W$42,VLOOKUP($I10,'319'!$X$23:$Y$31,2))</f>
        <v>0.97</v>
      </c>
      <c r="AV10" s="27">
        <f t="shared" si="9"/>
        <v>1</v>
      </c>
      <c r="AW10" s="27">
        <f t="shared" si="10"/>
        <v>1</v>
      </c>
      <c r="AX10" s="27">
        <f t="shared" si="11"/>
        <v>1</v>
      </c>
      <c r="AY10" s="21">
        <f>VLOOKUP(P10,'319'!$B$4:$B$22,1)</f>
        <v>0</v>
      </c>
      <c r="AZ10" s="25">
        <f>VLOOKUP($P10,'319'!$B$4:$K$22,VLOOKUP($I10,'319'!$X$2:$Y$10,2,TRUE),TRUE)</f>
        <v>1</v>
      </c>
      <c r="BA10" s="25">
        <f>VLOOKUP($P10,'319'!$B$24:$K$42,VLOOKUP($I10,'319'!$X$2:$Y$10,2))</f>
        <v>0.96</v>
      </c>
      <c r="BB10" s="25">
        <f>VLOOKUP($P10,'319'!$B$4:$K$22,VLOOKUP($I10,'319'!$X$23:$Y$31,2,TRUE),TRUE)</f>
        <v>1</v>
      </c>
      <c r="BC10" s="25">
        <f>VLOOKUP($P10,'319'!$B$24:$K$42,VLOOKUP($I10,'319'!$X$23:$Y$31,2))</f>
        <v>0.97</v>
      </c>
      <c r="BD10" s="27">
        <f t="shared" si="17"/>
        <v>1</v>
      </c>
      <c r="BE10" s="27">
        <f t="shared" si="18"/>
        <v>1</v>
      </c>
      <c r="BF10" s="27">
        <f t="shared" si="12"/>
        <v>1</v>
      </c>
      <c r="BG10" s="25">
        <f>VLOOKUP($P10,'319'!$N$4:$W$22,VLOOKUP($I10,'319'!$X$2:$Y$10,2,TRUE),TRUE)</f>
        <v>1</v>
      </c>
      <c r="BH10" s="25">
        <f>VLOOKUP($P10,'319'!$N$24:$W$42,VLOOKUP($I10,'319'!$X$2:$Y$10,2))</f>
        <v>0.97</v>
      </c>
      <c r="BI10" s="25">
        <f>VLOOKUP($P10,'319'!$N$4:$W$22,VLOOKUP($I10,'319'!$X$23:$Y$31,2,TRUE),TRUE)</f>
        <v>1</v>
      </c>
      <c r="BJ10" s="25">
        <f>VLOOKUP($P10,'319'!$N$24:$W$42,VLOOKUP($I10,'319'!$X$23:$Y$31,2))</f>
        <v>0.97</v>
      </c>
      <c r="BK10" s="27">
        <f t="shared" si="19"/>
        <v>1</v>
      </c>
      <c r="BL10" s="27">
        <f t="shared" si="20"/>
        <v>1</v>
      </c>
      <c r="BM10" s="27">
        <f t="shared" si="13"/>
        <v>1</v>
      </c>
    </row>
    <row r="11" spans="1:66" ht="16" customHeight="1" x14ac:dyDescent="0.5">
      <c r="A11" s="2" t="str">
        <f>[1]Φύλλο1!B8</f>
        <v>T8</v>
      </c>
      <c r="B11" s="3"/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23">
        <f t="shared" si="21"/>
        <v>1</v>
      </c>
      <c r="L11" s="23">
        <f t="shared" si="22"/>
        <v>1</v>
      </c>
      <c r="M11" s="4">
        <f t="shared" si="1"/>
        <v>0</v>
      </c>
      <c r="N11" s="23">
        <f t="shared" si="23"/>
        <v>1</v>
      </c>
      <c r="O11" s="23">
        <f t="shared" si="24"/>
        <v>1</v>
      </c>
      <c r="P11" s="4">
        <f t="shared" si="2"/>
        <v>0</v>
      </c>
      <c r="Q11" s="23">
        <f t="shared" si="25"/>
        <v>1</v>
      </c>
      <c r="R11" s="23">
        <f t="shared" si="26"/>
        <v>1</v>
      </c>
      <c r="T11" s="25">
        <f>VLOOKUP(I11,'319'!$X$2:$X$10,1)</f>
        <v>0</v>
      </c>
      <c r="U11" s="21">
        <f>VLOOKUP(J11,'319'!$B$4:$B$22,1)</f>
        <v>0</v>
      </c>
      <c r="V11" s="25">
        <f>VLOOKUP($J11,'319'!$B$4:$K$22,VLOOKUP($I11,'319'!$X$2:$Y$10,2,TRUE),TRUE)</f>
        <v>1</v>
      </c>
      <c r="W11" s="25">
        <f>VLOOKUP($J11,'319'!$B$24:$K$43,VLOOKUP($I11,'319'!$X$2:$Y$10,2))</f>
        <v>0.96</v>
      </c>
      <c r="X11" s="25">
        <f>VLOOKUP($J11,'319'!$B$4:$K$22,VLOOKUP($I11,'319'!$X$23:$Y$31,2,TRUE),TRUE)</f>
        <v>1</v>
      </c>
      <c r="Y11" s="25">
        <f>VLOOKUP($J11,'319'!$B$24:$K$43,VLOOKUP($I11,'319'!$X$23:$Y$31,2))</f>
        <v>0.97</v>
      </c>
      <c r="Z11" s="27">
        <f t="shared" si="14"/>
        <v>1</v>
      </c>
      <c r="AA11" s="27">
        <f t="shared" si="15"/>
        <v>1</v>
      </c>
      <c r="AB11" s="27">
        <f t="shared" si="16"/>
        <v>1</v>
      </c>
      <c r="AC11" s="25">
        <f>VLOOKUP($J11,'319'!$N$4:$W$22,VLOOKUP($I11,'319'!$X$2:$Y$10,2,TRUE),TRUE)</f>
        <v>1</v>
      </c>
      <c r="AD11" s="25">
        <f>VLOOKUP($J11,'319'!$N$24:$W$43,VLOOKUP($I11,'319'!$X$2:$Y$10,2))</f>
        <v>0.97</v>
      </c>
      <c r="AE11" s="25">
        <f>VLOOKUP($J11,'319'!$N$4:$W$22,VLOOKUP($I11,'319'!$X$23:$Y$31,2,TRUE),TRUE)</f>
        <v>1</v>
      </c>
      <c r="AF11" s="25">
        <f>VLOOKUP($J11,'319'!$N$24:$W$43,VLOOKUP($I11,'319'!$X$23:$Y$31,2))</f>
        <v>0.97</v>
      </c>
      <c r="AG11" s="27">
        <f t="shared" si="3"/>
        <v>1</v>
      </c>
      <c r="AH11" s="27">
        <f t="shared" si="4"/>
        <v>1</v>
      </c>
      <c r="AI11" s="27">
        <f t="shared" si="5"/>
        <v>1</v>
      </c>
      <c r="AJ11" s="21">
        <f>VLOOKUP(M11,'319'!$B$4:$B$22,1)</f>
        <v>0</v>
      </c>
      <c r="AK11" s="25">
        <f>VLOOKUP($M11,'319'!$B$4:$K$22,VLOOKUP($I11,'319'!$X$2:$Y$10,2,TRUE),TRUE)</f>
        <v>1</v>
      </c>
      <c r="AL11" s="25">
        <f>VLOOKUP($M11,'319'!$B$24:$K$42,VLOOKUP($I11,'319'!$X$2:$Y$10,2))</f>
        <v>0.96</v>
      </c>
      <c r="AM11" s="25">
        <f>VLOOKUP($M11,'319'!$B$4:$K$22,VLOOKUP($I11,'319'!$X$23:$Y$31,2,TRUE),TRUE)</f>
        <v>1</v>
      </c>
      <c r="AN11" s="25">
        <f>VLOOKUP($M11,'319'!$B$24:$K$42,VLOOKUP($I11,'319'!$X$23:$Y$31,2))</f>
        <v>0.97</v>
      </c>
      <c r="AO11" s="27">
        <f t="shared" si="6"/>
        <v>1</v>
      </c>
      <c r="AP11" s="27">
        <f t="shared" si="7"/>
        <v>1</v>
      </c>
      <c r="AQ11" s="27">
        <f t="shared" si="8"/>
        <v>1</v>
      </c>
      <c r="AR11" s="25">
        <f>VLOOKUP($M11,'319'!$N$4:$W$22,VLOOKUP($I11,'319'!$X$2:$Y$10,2,TRUE),TRUE)</f>
        <v>1</v>
      </c>
      <c r="AS11" s="25">
        <f>VLOOKUP($M11,'319'!$N$24:$W$42,VLOOKUP($I11,'319'!$X$2:$Y$10,2))</f>
        <v>0.97</v>
      </c>
      <c r="AT11" s="25">
        <f>VLOOKUP($M11,'319'!$N$4:$W$22,VLOOKUP($I11,'319'!$X$23:$Y$31,2,TRUE),TRUE)</f>
        <v>1</v>
      </c>
      <c r="AU11" s="25">
        <f>VLOOKUP($M11,'319'!$N$24:$W$42,VLOOKUP($I11,'319'!$X$23:$Y$31,2))</f>
        <v>0.97</v>
      </c>
      <c r="AV11" s="27">
        <f t="shared" si="9"/>
        <v>1</v>
      </c>
      <c r="AW11" s="27">
        <f t="shared" si="10"/>
        <v>1</v>
      </c>
      <c r="AX11" s="27">
        <f t="shared" si="11"/>
        <v>1</v>
      </c>
      <c r="AY11" s="21">
        <f>VLOOKUP(P11,'319'!$B$4:$B$22,1)</f>
        <v>0</v>
      </c>
      <c r="AZ11" s="25">
        <f>VLOOKUP($P11,'319'!$B$4:$K$22,VLOOKUP($I11,'319'!$X$2:$Y$10,2,TRUE),TRUE)</f>
        <v>1</v>
      </c>
      <c r="BA11" s="25">
        <f>VLOOKUP($P11,'319'!$B$24:$K$42,VLOOKUP($I11,'319'!$X$2:$Y$10,2))</f>
        <v>0.96</v>
      </c>
      <c r="BB11" s="25">
        <f>VLOOKUP($P11,'319'!$B$4:$K$22,VLOOKUP($I11,'319'!$X$23:$Y$31,2,TRUE),TRUE)</f>
        <v>1</v>
      </c>
      <c r="BC11" s="25">
        <f>VLOOKUP($P11,'319'!$B$24:$K$42,VLOOKUP($I11,'319'!$X$23:$Y$31,2))</f>
        <v>0.97</v>
      </c>
      <c r="BD11" s="27">
        <f t="shared" si="17"/>
        <v>1</v>
      </c>
      <c r="BE11" s="27">
        <f t="shared" si="18"/>
        <v>1</v>
      </c>
      <c r="BF11" s="27">
        <f t="shared" si="12"/>
        <v>1</v>
      </c>
      <c r="BG11" s="25">
        <f>VLOOKUP($P11,'319'!$N$4:$W$22,VLOOKUP($I11,'319'!$X$2:$Y$10,2,TRUE),TRUE)</f>
        <v>1</v>
      </c>
      <c r="BH11" s="25">
        <f>VLOOKUP($P11,'319'!$N$24:$W$42,VLOOKUP($I11,'319'!$X$2:$Y$10,2))</f>
        <v>0.97</v>
      </c>
      <c r="BI11" s="25">
        <f>VLOOKUP($P11,'319'!$N$4:$W$22,VLOOKUP($I11,'319'!$X$23:$Y$31,2,TRUE),TRUE)</f>
        <v>1</v>
      </c>
      <c r="BJ11" s="25">
        <f>VLOOKUP($P11,'319'!$N$24:$W$42,VLOOKUP($I11,'319'!$X$23:$Y$31,2))</f>
        <v>0.97</v>
      </c>
      <c r="BK11" s="27">
        <f t="shared" si="19"/>
        <v>1</v>
      </c>
      <c r="BL11" s="27">
        <f t="shared" si="20"/>
        <v>1</v>
      </c>
      <c r="BM11" s="27">
        <f t="shared" si="13"/>
        <v>1</v>
      </c>
    </row>
    <row r="12" spans="1:66" ht="16" customHeight="1" x14ac:dyDescent="0.5">
      <c r="B12" s="3"/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23">
        <f t="shared" si="21"/>
        <v>1</v>
      </c>
      <c r="L12" s="23">
        <f t="shared" si="22"/>
        <v>1</v>
      </c>
      <c r="M12" s="4">
        <f t="shared" si="1"/>
        <v>0</v>
      </c>
      <c r="N12" s="23">
        <f t="shared" si="23"/>
        <v>1</v>
      </c>
      <c r="O12" s="23">
        <f t="shared" si="24"/>
        <v>1</v>
      </c>
      <c r="P12" s="4">
        <f t="shared" si="2"/>
        <v>0</v>
      </c>
      <c r="Q12" s="23">
        <f t="shared" si="25"/>
        <v>1</v>
      </c>
      <c r="R12" s="23">
        <f t="shared" si="26"/>
        <v>1</v>
      </c>
      <c r="T12" s="25">
        <f>VLOOKUP(I12,'319'!$X$2:$X$10,1)</f>
        <v>0</v>
      </c>
      <c r="U12" s="21">
        <f>VLOOKUP(J12,'319'!$B$4:$B$22,1)</f>
        <v>0</v>
      </c>
      <c r="V12" s="25">
        <f>VLOOKUP($J12,'319'!$B$4:$K$22,VLOOKUP($I12,'319'!$X$2:$Y$10,2,TRUE),TRUE)</f>
        <v>1</v>
      </c>
      <c r="W12" s="25">
        <f>VLOOKUP($J12,'319'!$B$24:$K$43,VLOOKUP($I12,'319'!$X$2:$Y$10,2))</f>
        <v>0.96</v>
      </c>
      <c r="X12" s="25">
        <f>VLOOKUP($J12,'319'!$B$4:$K$22,VLOOKUP($I12,'319'!$X$23:$Y$31,2,TRUE),TRUE)</f>
        <v>1</v>
      </c>
      <c r="Y12" s="25">
        <f>VLOOKUP($J12,'319'!$B$24:$K$43,VLOOKUP($I12,'319'!$X$23:$Y$31,2))</f>
        <v>0.97</v>
      </c>
      <c r="Z12" s="27">
        <f t="shared" si="14"/>
        <v>1</v>
      </c>
      <c r="AA12" s="27">
        <f t="shared" si="15"/>
        <v>1</v>
      </c>
      <c r="AB12" s="27">
        <f t="shared" si="16"/>
        <v>1</v>
      </c>
      <c r="AC12" s="25">
        <f>VLOOKUP($J12,'319'!$N$4:$W$22,VLOOKUP($I12,'319'!$X$2:$Y$10,2,TRUE),TRUE)</f>
        <v>1</v>
      </c>
      <c r="AD12" s="25">
        <f>VLOOKUP($J12,'319'!$N$24:$W$43,VLOOKUP($I12,'319'!$X$2:$Y$10,2))</f>
        <v>0.97</v>
      </c>
      <c r="AE12" s="25">
        <f>VLOOKUP($J12,'319'!$N$4:$W$22,VLOOKUP($I12,'319'!$X$23:$Y$31,2,TRUE),TRUE)</f>
        <v>1</v>
      </c>
      <c r="AF12" s="25">
        <f>VLOOKUP($J12,'319'!$N$24:$W$43,VLOOKUP($I12,'319'!$X$23:$Y$31,2))</f>
        <v>0.97</v>
      </c>
      <c r="AG12" s="27">
        <f t="shared" si="3"/>
        <v>1</v>
      </c>
      <c r="AH12" s="27">
        <f t="shared" si="4"/>
        <v>1</v>
      </c>
      <c r="AI12" s="27">
        <f t="shared" si="5"/>
        <v>1</v>
      </c>
      <c r="AJ12" s="21">
        <f>VLOOKUP(M12,'319'!$B$4:$B$22,1)</f>
        <v>0</v>
      </c>
      <c r="AK12" s="25">
        <f>VLOOKUP($M12,'319'!$B$4:$K$22,VLOOKUP($I12,'319'!$X$2:$Y$10,2,TRUE),TRUE)</f>
        <v>1</v>
      </c>
      <c r="AL12" s="25">
        <f>VLOOKUP($M12,'319'!$B$24:$K$42,VLOOKUP($I12,'319'!$X$2:$Y$10,2))</f>
        <v>0.96</v>
      </c>
      <c r="AM12" s="25">
        <f>VLOOKUP($M12,'319'!$B$4:$K$22,VLOOKUP($I12,'319'!$X$23:$Y$31,2,TRUE),TRUE)</f>
        <v>1</v>
      </c>
      <c r="AN12" s="25">
        <f>VLOOKUP($M12,'319'!$B$24:$K$42,VLOOKUP($I12,'319'!$X$23:$Y$31,2))</f>
        <v>0.97</v>
      </c>
      <c r="AO12" s="27">
        <f t="shared" si="6"/>
        <v>1</v>
      </c>
      <c r="AP12" s="27">
        <f t="shared" si="7"/>
        <v>1</v>
      </c>
      <c r="AQ12" s="27">
        <f t="shared" si="8"/>
        <v>1</v>
      </c>
      <c r="AR12" s="25">
        <f>VLOOKUP($M12,'319'!$N$4:$W$22,VLOOKUP($I12,'319'!$X$2:$Y$10,2,TRUE),TRUE)</f>
        <v>1</v>
      </c>
      <c r="AS12" s="25">
        <f>VLOOKUP($M12,'319'!$N$24:$W$42,VLOOKUP($I12,'319'!$X$2:$Y$10,2))</f>
        <v>0.97</v>
      </c>
      <c r="AT12" s="25">
        <f>VLOOKUP($M12,'319'!$N$4:$W$22,VLOOKUP($I12,'319'!$X$23:$Y$31,2,TRUE),TRUE)</f>
        <v>1</v>
      </c>
      <c r="AU12" s="25">
        <f>VLOOKUP($M12,'319'!$N$24:$W$42,VLOOKUP($I12,'319'!$X$23:$Y$31,2))</f>
        <v>0.97</v>
      </c>
      <c r="AV12" s="27">
        <f t="shared" si="9"/>
        <v>1</v>
      </c>
      <c r="AW12" s="27">
        <f t="shared" si="10"/>
        <v>1</v>
      </c>
      <c r="AX12" s="27">
        <f t="shared" si="11"/>
        <v>1</v>
      </c>
      <c r="AY12" s="21">
        <f>VLOOKUP(P12,'319'!$B$4:$B$22,1)</f>
        <v>0</v>
      </c>
      <c r="AZ12" s="25">
        <f>VLOOKUP($P12,'319'!$B$4:$K$22,VLOOKUP($I12,'319'!$X$2:$Y$10,2,TRUE),TRUE)</f>
        <v>1</v>
      </c>
      <c r="BA12" s="25">
        <f>VLOOKUP($P12,'319'!$B$24:$K$42,VLOOKUP($I12,'319'!$X$2:$Y$10,2))</f>
        <v>0.96</v>
      </c>
      <c r="BB12" s="25">
        <f>VLOOKUP($P12,'319'!$B$4:$K$22,VLOOKUP($I12,'319'!$X$23:$Y$31,2,TRUE),TRUE)</f>
        <v>1</v>
      </c>
      <c r="BC12" s="25">
        <f>VLOOKUP($P12,'319'!$B$24:$K$42,VLOOKUP($I12,'319'!$X$23:$Y$31,2))</f>
        <v>0.97</v>
      </c>
      <c r="BD12" s="27">
        <f t="shared" si="17"/>
        <v>1</v>
      </c>
      <c r="BE12" s="27">
        <f t="shared" si="18"/>
        <v>1</v>
      </c>
      <c r="BF12" s="27">
        <f t="shared" si="12"/>
        <v>1</v>
      </c>
      <c r="BG12" s="25">
        <f>VLOOKUP($P12,'319'!$N$4:$W$22,VLOOKUP($I12,'319'!$X$2:$Y$10,2,TRUE),TRUE)</f>
        <v>1</v>
      </c>
      <c r="BH12" s="25">
        <f>VLOOKUP($P12,'319'!$N$24:$W$42,VLOOKUP($I12,'319'!$X$2:$Y$10,2))</f>
        <v>0.97</v>
      </c>
      <c r="BI12" s="25">
        <f>VLOOKUP($P12,'319'!$N$4:$W$22,VLOOKUP($I12,'319'!$X$23:$Y$31,2,TRUE),TRUE)</f>
        <v>1</v>
      </c>
      <c r="BJ12" s="25">
        <f>VLOOKUP($P12,'319'!$N$24:$W$42,VLOOKUP($I12,'319'!$X$23:$Y$31,2))</f>
        <v>0.97</v>
      </c>
      <c r="BK12" s="27">
        <f t="shared" si="19"/>
        <v>1</v>
      </c>
      <c r="BL12" s="27">
        <f t="shared" si="20"/>
        <v>1</v>
      </c>
      <c r="BM12" s="27">
        <f t="shared" si="13"/>
        <v>1</v>
      </c>
    </row>
    <row r="13" spans="1:66" ht="16" customHeight="1" x14ac:dyDescent="0.5">
      <c r="B13" s="3"/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23">
        <f t="shared" si="21"/>
        <v>1</v>
      </c>
      <c r="L13" s="23">
        <f t="shared" si="22"/>
        <v>1</v>
      </c>
      <c r="M13" s="4">
        <f>IF(C13&gt;0,DEGREES(ATAN(($G13+F13)/(B13-C13/2))),0)</f>
        <v>0</v>
      </c>
      <c r="N13" s="23">
        <f t="shared" si="23"/>
        <v>1</v>
      </c>
      <c r="O13" s="23">
        <f t="shared" si="24"/>
        <v>1</v>
      </c>
      <c r="P13" s="4">
        <f t="shared" si="2"/>
        <v>0</v>
      </c>
      <c r="Q13" s="23">
        <f t="shared" si="25"/>
        <v>1</v>
      </c>
      <c r="R13" s="23">
        <f t="shared" si="26"/>
        <v>1</v>
      </c>
      <c r="T13" s="25">
        <f>VLOOKUP(I13,'319'!$X$2:$X$10,1)</f>
        <v>0</v>
      </c>
      <c r="U13" s="21">
        <f>VLOOKUP(J13,'319'!$B$4:$B$22,1)</f>
        <v>0</v>
      </c>
      <c r="V13" s="25">
        <f>VLOOKUP($J13,'319'!$B$4:$K$22,VLOOKUP($I13,'319'!$X$2:$Y$10,2,TRUE),TRUE)</f>
        <v>1</v>
      </c>
      <c r="W13" s="25">
        <f>VLOOKUP($J13,'319'!$B$24:$K$43,VLOOKUP($I13,'319'!$X$2:$Y$10,2))</f>
        <v>0.96</v>
      </c>
      <c r="X13" s="25">
        <f>VLOOKUP($J13,'319'!$B$4:$K$22,VLOOKUP($I13,'319'!$X$23:$Y$31,2,TRUE),TRUE)</f>
        <v>1</v>
      </c>
      <c r="Y13" s="25">
        <f>VLOOKUP($J13,'319'!$B$24:$K$43,VLOOKUP($I13,'319'!$X$23:$Y$31,2))</f>
        <v>0.97</v>
      </c>
      <c r="Z13" s="27">
        <f t="shared" si="14"/>
        <v>1</v>
      </c>
      <c r="AA13" s="27">
        <f t="shared" si="15"/>
        <v>1</v>
      </c>
      <c r="AB13" s="27">
        <f t="shared" si="16"/>
        <v>1</v>
      </c>
      <c r="AC13" s="25">
        <f>VLOOKUP($J13,'319'!$N$4:$W$22,VLOOKUP($I13,'319'!$X$2:$Y$10,2,TRUE),TRUE)</f>
        <v>1</v>
      </c>
      <c r="AD13" s="25">
        <f>VLOOKUP($J13,'319'!$N$24:$W$43,VLOOKUP($I13,'319'!$X$2:$Y$10,2))</f>
        <v>0.97</v>
      </c>
      <c r="AE13" s="25">
        <f>VLOOKUP($J13,'319'!$N$4:$W$22,VLOOKUP($I13,'319'!$X$23:$Y$31,2,TRUE),TRUE)</f>
        <v>1</v>
      </c>
      <c r="AF13" s="25">
        <f>VLOOKUP($J13,'319'!$N$24:$W$43,VLOOKUP($I13,'319'!$X$23:$Y$31,2))</f>
        <v>0.97</v>
      </c>
      <c r="AG13" s="27">
        <f t="shared" si="3"/>
        <v>1</v>
      </c>
      <c r="AH13" s="27">
        <f t="shared" si="4"/>
        <v>1</v>
      </c>
      <c r="AI13" s="27">
        <f t="shared" si="5"/>
        <v>1</v>
      </c>
      <c r="AJ13" s="21">
        <f>VLOOKUP(M13,'319'!$B$4:$B$22,1)</f>
        <v>0</v>
      </c>
      <c r="AK13" s="25">
        <f>VLOOKUP($M13,'319'!$B$4:$K$22,VLOOKUP($I13,'319'!$X$2:$Y$10,2,TRUE),TRUE)</f>
        <v>1</v>
      </c>
      <c r="AL13" s="25">
        <f>VLOOKUP($M13,'319'!$B$24:$K$42,VLOOKUP($I13,'319'!$X$2:$Y$10,2))</f>
        <v>0.96</v>
      </c>
      <c r="AM13" s="25">
        <f>VLOOKUP($M13,'319'!$B$4:$K$22,VLOOKUP($I13,'319'!$X$23:$Y$31,2,TRUE),TRUE)</f>
        <v>1</v>
      </c>
      <c r="AN13" s="25">
        <f>VLOOKUP($M13,'319'!$B$24:$K$42,VLOOKUP($I13,'319'!$X$23:$Y$31,2))</f>
        <v>0.97</v>
      </c>
      <c r="AO13" s="27">
        <f t="shared" si="6"/>
        <v>1</v>
      </c>
      <c r="AP13" s="27">
        <f t="shared" si="7"/>
        <v>1</v>
      </c>
      <c r="AQ13" s="27">
        <f t="shared" si="8"/>
        <v>1</v>
      </c>
      <c r="AR13" s="25">
        <f>VLOOKUP($M13,'319'!$N$4:$W$22,VLOOKUP($I13,'319'!$X$2:$Y$10,2,TRUE),TRUE)</f>
        <v>1</v>
      </c>
      <c r="AS13" s="25">
        <f>VLOOKUP($M13,'319'!$N$24:$W$42,VLOOKUP($I13,'319'!$X$2:$Y$10,2))</f>
        <v>0.97</v>
      </c>
      <c r="AT13" s="25">
        <f>VLOOKUP($M13,'319'!$N$4:$W$22,VLOOKUP($I13,'319'!$X$23:$Y$31,2,TRUE),TRUE)</f>
        <v>1</v>
      </c>
      <c r="AU13" s="25">
        <f>VLOOKUP($M13,'319'!$N$24:$W$42,VLOOKUP($I13,'319'!$X$23:$Y$31,2))</f>
        <v>0.97</v>
      </c>
      <c r="AV13" s="27">
        <f t="shared" si="9"/>
        <v>1</v>
      </c>
      <c r="AW13" s="27">
        <f t="shared" si="10"/>
        <v>1</v>
      </c>
      <c r="AX13" s="27">
        <f t="shared" si="11"/>
        <v>1</v>
      </c>
      <c r="AY13" s="21">
        <f>VLOOKUP(P13,'319'!$B$4:$B$22,1)</f>
        <v>0</v>
      </c>
      <c r="AZ13" s="25">
        <f>VLOOKUP($P13,'319'!$B$4:$K$22,VLOOKUP($I13,'319'!$X$2:$Y$10,2,TRUE),TRUE)</f>
        <v>1</v>
      </c>
      <c r="BA13" s="25">
        <f>VLOOKUP($P13,'319'!$B$24:$K$42,VLOOKUP($I13,'319'!$X$2:$Y$10,2))</f>
        <v>0.96</v>
      </c>
      <c r="BB13" s="25">
        <f>VLOOKUP($P13,'319'!$B$4:$K$22,VLOOKUP($I13,'319'!$X$23:$Y$31,2,TRUE),TRUE)</f>
        <v>1</v>
      </c>
      <c r="BC13" s="25">
        <f>VLOOKUP($P13,'319'!$B$24:$K$42,VLOOKUP($I13,'319'!$X$23:$Y$31,2))</f>
        <v>0.97</v>
      </c>
      <c r="BD13" s="27">
        <f t="shared" si="17"/>
        <v>1</v>
      </c>
      <c r="BE13" s="27">
        <f t="shared" si="18"/>
        <v>1</v>
      </c>
      <c r="BF13" s="27">
        <f t="shared" si="12"/>
        <v>1</v>
      </c>
      <c r="BG13" s="25">
        <f>VLOOKUP($P13,'319'!$N$4:$W$22,VLOOKUP($I13,'319'!$X$2:$Y$10,2,TRUE),TRUE)</f>
        <v>1</v>
      </c>
      <c r="BH13" s="25">
        <f>VLOOKUP($P13,'319'!$N$24:$W$42,VLOOKUP($I13,'319'!$X$2:$Y$10,2))</f>
        <v>0.97</v>
      </c>
      <c r="BI13" s="25">
        <f>VLOOKUP($P13,'319'!$N$4:$W$22,VLOOKUP($I13,'319'!$X$23:$Y$31,2,TRUE),TRUE)</f>
        <v>1</v>
      </c>
      <c r="BJ13" s="25">
        <f>VLOOKUP($P13,'319'!$N$24:$W$42,VLOOKUP($I13,'319'!$X$23:$Y$31,2))</f>
        <v>0.97</v>
      </c>
      <c r="BK13" s="27">
        <f t="shared" si="19"/>
        <v>1</v>
      </c>
      <c r="BL13" s="27">
        <f t="shared" si="20"/>
        <v>1</v>
      </c>
      <c r="BM13" s="27">
        <f t="shared" si="13"/>
        <v>1</v>
      </c>
    </row>
    <row r="14" spans="1:66" ht="16" customHeight="1" x14ac:dyDescent="0.5">
      <c r="B14" s="3"/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23">
        <f t="shared" si="21"/>
        <v>1</v>
      </c>
      <c r="L14" s="23">
        <f t="shared" si="22"/>
        <v>1</v>
      </c>
      <c r="M14" s="4">
        <f t="shared" si="1"/>
        <v>0</v>
      </c>
      <c r="N14" s="23">
        <f t="shared" si="23"/>
        <v>1</v>
      </c>
      <c r="O14" s="23">
        <f t="shared" si="24"/>
        <v>1</v>
      </c>
      <c r="P14" s="4">
        <f t="shared" si="2"/>
        <v>0</v>
      </c>
      <c r="Q14" s="23">
        <f t="shared" si="25"/>
        <v>1</v>
      </c>
      <c r="R14" s="23">
        <f t="shared" si="26"/>
        <v>1</v>
      </c>
      <c r="T14" s="25">
        <f>VLOOKUP(I14,'319'!$X$2:$X$10,1)</f>
        <v>0</v>
      </c>
      <c r="U14" s="21">
        <f>VLOOKUP(J14,'319'!$B$4:$B$22,1)</f>
        <v>0</v>
      </c>
      <c r="V14" s="25">
        <f>VLOOKUP($J14,'319'!$B$4:$K$22,VLOOKUP($I14,'319'!$X$2:$Y$10,2,TRUE),TRUE)</f>
        <v>1</v>
      </c>
      <c r="W14" s="25">
        <f>VLOOKUP($J14,'319'!$B$24:$K$43,VLOOKUP($I14,'319'!$X$2:$Y$10,2))</f>
        <v>0.96</v>
      </c>
      <c r="X14" s="25">
        <f>VLOOKUP($J14,'319'!$B$4:$K$22,VLOOKUP($I14,'319'!$X$23:$Y$31,2,TRUE),TRUE)</f>
        <v>1</v>
      </c>
      <c r="Y14" s="25">
        <f>VLOOKUP($J14,'319'!$B$24:$K$43,VLOOKUP($I14,'319'!$X$23:$Y$31,2))</f>
        <v>0.97</v>
      </c>
      <c r="Z14" s="27">
        <f t="shared" si="14"/>
        <v>1</v>
      </c>
      <c r="AA14" s="27">
        <f t="shared" si="15"/>
        <v>1</v>
      </c>
      <c r="AB14" s="27">
        <f t="shared" si="16"/>
        <v>1</v>
      </c>
      <c r="AC14" s="25">
        <f>VLOOKUP($J14,'319'!$N$4:$W$22,VLOOKUP($I14,'319'!$X$2:$Y$10,2,TRUE),TRUE)</f>
        <v>1</v>
      </c>
      <c r="AD14" s="25">
        <f>VLOOKUP($J14,'319'!$N$24:$W$43,VLOOKUP($I14,'319'!$X$2:$Y$10,2))</f>
        <v>0.97</v>
      </c>
      <c r="AE14" s="25">
        <f>VLOOKUP($J14,'319'!$N$4:$W$22,VLOOKUP($I14,'319'!$X$23:$Y$31,2,TRUE),TRUE)</f>
        <v>1</v>
      </c>
      <c r="AF14" s="25">
        <f>VLOOKUP($J14,'319'!$N$24:$W$43,VLOOKUP($I14,'319'!$X$23:$Y$31,2))</f>
        <v>0.97</v>
      </c>
      <c r="AG14" s="27">
        <f t="shared" si="3"/>
        <v>1</v>
      </c>
      <c r="AH14" s="27">
        <f t="shared" si="4"/>
        <v>1</v>
      </c>
      <c r="AI14" s="27">
        <f t="shared" si="5"/>
        <v>1</v>
      </c>
      <c r="AJ14" s="21">
        <f>VLOOKUP(M14,'319'!$B$4:$B$22,1)</f>
        <v>0</v>
      </c>
      <c r="AK14" s="25">
        <f>VLOOKUP($M14,'319'!$B$4:$K$22,VLOOKUP($I14,'319'!$X$2:$Y$10,2,TRUE),TRUE)</f>
        <v>1</v>
      </c>
      <c r="AL14" s="25">
        <f>VLOOKUP($M14,'319'!$B$24:$K$42,VLOOKUP($I14,'319'!$X$2:$Y$10,2))</f>
        <v>0.96</v>
      </c>
      <c r="AM14" s="25">
        <f>VLOOKUP($M14,'319'!$B$4:$K$22,VLOOKUP($I14,'319'!$X$23:$Y$31,2,TRUE),TRUE)</f>
        <v>1</v>
      </c>
      <c r="AN14" s="25">
        <f>VLOOKUP($M14,'319'!$B$24:$K$42,VLOOKUP($I14,'319'!$X$23:$Y$31,2))</f>
        <v>0.97</v>
      </c>
      <c r="AO14" s="27">
        <f t="shared" si="6"/>
        <v>1</v>
      </c>
      <c r="AP14" s="27">
        <f t="shared" si="7"/>
        <v>1</v>
      </c>
      <c r="AQ14" s="27">
        <f t="shared" si="8"/>
        <v>1</v>
      </c>
      <c r="AR14" s="25">
        <f>VLOOKUP($M14,'319'!$N$4:$W$22,VLOOKUP($I14,'319'!$X$2:$Y$10,2,TRUE),TRUE)</f>
        <v>1</v>
      </c>
      <c r="AS14" s="25">
        <f>VLOOKUP($M14,'319'!$N$24:$W$42,VLOOKUP($I14,'319'!$X$2:$Y$10,2))</f>
        <v>0.97</v>
      </c>
      <c r="AT14" s="25">
        <f>VLOOKUP($M14,'319'!$N$4:$W$22,VLOOKUP($I14,'319'!$X$23:$Y$31,2,TRUE),TRUE)</f>
        <v>1</v>
      </c>
      <c r="AU14" s="25">
        <f>VLOOKUP($M14,'319'!$N$24:$W$42,VLOOKUP($I14,'319'!$X$23:$Y$31,2))</f>
        <v>0.97</v>
      </c>
      <c r="AV14" s="27">
        <f t="shared" si="9"/>
        <v>1</v>
      </c>
      <c r="AW14" s="27">
        <f t="shared" si="10"/>
        <v>1</v>
      </c>
      <c r="AX14" s="27">
        <f t="shared" si="11"/>
        <v>1</v>
      </c>
      <c r="AY14" s="21">
        <f>VLOOKUP(P14,'319'!$B$4:$B$22,1)</f>
        <v>0</v>
      </c>
      <c r="AZ14" s="25">
        <f>VLOOKUP($P14,'319'!$B$4:$K$22,VLOOKUP($I14,'319'!$X$2:$Y$10,2,TRUE),TRUE)</f>
        <v>1</v>
      </c>
      <c r="BA14" s="25">
        <f>VLOOKUP($P14,'319'!$B$24:$K$42,VLOOKUP($I14,'319'!$X$2:$Y$10,2))</f>
        <v>0.96</v>
      </c>
      <c r="BB14" s="25">
        <f>VLOOKUP($P14,'319'!$B$4:$K$22,VLOOKUP($I14,'319'!$X$23:$Y$31,2,TRUE),TRUE)</f>
        <v>1</v>
      </c>
      <c r="BC14" s="25">
        <f>VLOOKUP($P14,'319'!$B$24:$K$42,VLOOKUP($I14,'319'!$X$23:$Y$31,2))</f>
        <v>0.97</v>
      </c>
      <c r="BD14" s="27">
        <f t="shared" si="17"/>
        <v>1</v>
      </c>
      <c r="BE14" s="27">
        <f t="shared" si="18"/>
        <v>1</v>
      </c>
      <c r="BF14" s="27">
        <f t="shared" si="12"/>
        <v>1</v>
      </c>
      <c r="BG14" s="25">
        <f>VLOOKUP($P14,'319'!$N$4:$W$22,VLOOKUP($I14,'319'!$X$2:$Y$10,2,TRUE),TRUE)</f>
        <v>1</v>
      </c>
      <c r="BH14" s="25">
        <f>VLOOKUP($P14,'319'!$N$24:$W$42,VLOOKUP($I14,'319'!$X$2:$Y$10,2))</f>
        <v>0.97</v>
      </c>
      <c r="BI14" s="25">
        <f>VLOOKUP($P14,'319'!$N$4:$W$22,VLOOKUP($I14,'319'!$X$23:$Y$31,2,TRUE),TRUE)</f>
        <v>1</v>
      </c>
      <c r="BJ14" s="25">
        <f>VLOOKUP($P14,'319'!$N$24:$W$42,VLOOKUP($I14,'319'!$X$23:$Y$31,2))</f>
        <v>0.97</v>
      </c>
      <c r="BK14" s="27">
        <f t="shared" si="19"/>
        <v>1</v>
      </c>
      <c r="BL14" s="27">
        <f t="shared" si="20"/>
        <v>1</v>
      </c>
      <c r="BM14" s="27">
        <f t="shared" si="13"/>
        <v>1</v>
      </c>
    </row>
    <row r="15" spans="1:66" ht="16" customHeight="1" x14ac:dyDescent="0.5">
      <c r="B15" s="3"/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23">
        <f t="shared" si="21"/>
        <v>1</v>
      </c>
      <c r="L15" s="23">
        <f t="shared" si="22"/>
        <v>1</v>
      </c>
      <c r="M15" s="4">
        <f t="shared" si="1"/>
        <v>0</v>
      </c>
      <c r="N15" s="23">
        <f t="shared" si="23"/>
        <v>1</v>
      </c>
      <c r="O15" s="23">
        <f t="shared" si="24"/>
        <v>1</v>
      </c>
      <c r="P15" s="4">
        <f t="shared" si="2"/>
        <v>0</v>
      </c>
      <c r="Q15" s="23">
        <f t="shared" si="25"/>
        <v>1</v>
      </c>
      <c r="R15" s="23">
        <f t="shared" si="26"/>
        <v>1</v>
      </c>
      <c r="T15" s="25">
        <f>VLOOKUP(I15,'319'!$X$2:$X$10,1)</f>
        <v>0</v>
      </c>
      <c r="U15" s="21">
        <f>VLOOKUP(J15,'319'!$B$4:$B$22,1)</f>
        <v>0</v>
      </c>
      <c r="V15" s="25">
        <f>VLOOKUP($J15,'319'!$B$4:$K$22,VLOOKUP($I15,'319'!$X$2:$Y$10,2,TRUE),TRUE)</f>
        <v>1</v>
      </c>
      <c r="W15" s="25">
        <f>VLOOKUP($J15,'319'!$B$24:$K$43,VLOOKUP($I15,'319'!$X$2:$Y$10,2))</f>
        <v>0.96</v>
      </c>
      <c r="X15" s="25">
        <f>VLOOKUP($J15,'319'!$B$4:$K$22,VLOOKUP($I15,'319'!$X$23:$Y$31,2,TRUE),TRUE)</f>
        <v>1</v>
      </c>
      <c r="Y15" s="25">
        <f>VLOOKUP($J15,'319'!$B$24:$K$43,VLOOKUP($I15,'319'!$X$23:$Y$31,2))</f>
        <v>0.97</v>
      </c>
      <c r="Z15" s="27">
        <f t="shared" si="14"/>
        <v>1</v>
      </c>
      <c r="AA15" s="27">
        <f t="shared" si="15"/>
        <v>1</v>
      </c>
      <c r="AB15" s="27">
        <f t="shared" si="16"/>
        <v>1</v>
      </c>
      <c r="AC15" s="25">
        <f>VLOOKUP($J15,'319'!$N$4:$W$22,VLOOKUP($I15,'319'!$X$2:$Y$10,2,TRUE),TRUE)</f>
        <v>1</v>
      </c>
      <c r="AD15" s="25">
        <f>VLOOKUP($J15,'319'!$N$24:$W$43,VLOOKUP($I15,'319'!$X$2:$Y$10,2))</f>
        <v>0.97</v>
      </c>
      <c r="AE15" s="25">
        <f>VLOOKUP($J15,'319'!$N$4:$W$22,VLOOKUP($I15,'319'!$X$23:$Y$31,2,TRUE),TRUE)</f>
        <v>1</v>
      </c>
      <c r="AF15" s="25">
        <f>VLOOKUP($J15,'319'!$N$24:$W$43,VLOOKUP($I15,'319'!$X$23:$Y$31,2))</f>
        <v>0.97</v>
      </c>
      <c r="AG15" s="27">
        <f t="shared" si="3"/>
        <v>1</v>
      </c>
      <c r="AH15" s="27">
        <f t="shared" si="4"/>
        <v>1</v>
      </c>
      <c r="AI15" s="27">
        <f t="shared" si="5"/>
        <v>1</v>
      </c>
      <c r="AJ15" s="21">
        <f>VLOOKUP(M15,'319'!$B$4:$B$22,1)</f>
        <v>0</v>
      </c>
      <c r="AK15" s="25">
        <f>VLOOKUP($M15,'319'!$B$4:$K$22,VLOOKUP($I15,'319'!$X$2:$Y$10,2,TRUE),TRUE)</f>
        <v>1</v>
      </c>
      <c r="AL15" s="25">
        <f>VLOOKUP($M15,'319'!$B$24:$K$42,VLOOKUP($I15,'319'!$X$2:$Y$10,2))</f>
        <v>0.96</v>
      </c>
      <c r="AM15" s="25">
        <f>VLOOKUP($M15,'319'!$B$4:$K$22,VLOOKUP($I15,'319'!$X$23:$Y$31,2,TRUE),TRUE)</f>
        <v>1</v>
      </c>
      <c r="AN15" s="25">
        <f>VLOOKUP($M15,'319'!$B$24:$K$42,VLOOKUP($I15,'319'!$X$23:$Y$31,2))</f>
        <v>0.97</v>
      </c>
      <c r="AO15" s="27">
        <f t="shared" si="6"/>
        <v>1</v>
      </c>
      <c r="AP15" s="27">
        <f t="shared" si="7"/>
        <v>1</v>
      </c>
      <c r="AQ15" s="27">
        <f t="shared" si="8"/>
        <v>1</v>
      </c>
      <c r="AR15" s="25">
        <f>VLOOKUP($M15,'319'!$N$4:$W$22,VLOOKUP($I15,'319'!$X$2:$Y$10,2,TRUE),TRUE)</f>
        <v>1</v>
      </c>
      <c r="AS15" s="25">
        <f>VLOOKUP($M15,'319'!$N$24:$W$42,VLOOKUP($I15,'319'!$X$2:$Y$10,2))</f>
        <v>0.97</v>
      </c>
      <c r="AT15" s="25">
        <f>VLOOKUP($M15,'319'!$N$4:$W$22,VLOOKUP($I15,'319'!$X$23:$Y$31,2,TRUE),TRUE)</f>
        <v>1</v>
      </c>
      <c r="AU15" s="25">
        <f>VLOOKUP($M15,'319'!$N$24:$W$42,VLOOKUP($I15,'319'!$X$23:$Y$31,2))</f>
        <v>0.97</v>
      </c>
      <c r="AV15" s="27">
        <f t="shared" si="9"/>
        <v>1</v>
      </c>
      <c r="AW15" s="27">
        <f t="shared" si="10"/>
        <v>1</v>
      </c>
      <c r="AX15" s="27">
        <f t="shared" si="11"/>
        <v>1</v>
      </c>
      <c r="AY15" s="21">
        <f>VLOOKUP(P15,'319'!$B$4:$B$22,1)</f>
        <v>0</v>
      </c>
      <c r="AZ15" s="25">
        <f>VLOOKUP($P15,'319'!$B$4:$K$22,VLOOKUP($I15,'319'!$X$2:$Y$10,2,TRUE),TRUE)</f>
        <v>1</v>
      </c>
      <c r="BA15" s="25">
        <f>VLOOKUP($P15,'319'!$B$24:$K$42,VLOOKUP($I15,'319'!$X$2:$Y$10,2))</f>
        <v>0.96</v>
      </c>
      <c r="BB15" s="25">
        <f>VLOOKUP($P15,'319'!$B$4:$K$22,VLOOKUP($I15,'319'!$X$23:$Y$31,2,TRUE),TRUE)</f>
        <v>1</v>
      </c>
      <c r="BC15" s="25">
        <f>VLOOKUP($P15,'319'!$B$24:$K$42,VLOOKUP($I15,'319'!$X$23:$Y$31,2))</f>
        <v>0.97</v>
      </c>
      <c r="BD15" s="27">
        <f t="shared" si="17"/>
        <v>1</v>
      </c>
      <c r="BE15" s="27">
        <f t="shared" si="18"/>
        <v>1</v>
      </c>
      <c r="BF15" s="27">
        <f t="shared" si="12"/>
        <v>1</v>
      </c>
      <c r="BG15" s="25">
        <f>VLOOKUP($P15,'319'!$N$4:$W$22,VLOOKUP($I15,'319'!$X$2:$Y$10,2,TRUE),TRUE)</f>
        <v>1</v>
      </c>
      <c r="BH15" s="25">
        <f>VLOOKUP($P15,'319'!$N$24:$W$42,VLOOKUP($I15,'319'!$X$2:$Y$10,2))</f>
        <v>0.97</v>
      </c>
      <c r="BI15" s="25">
        <f>VLOOKUP($P15,'319'!$N$4:$W$22,VLOOKUP($I15,'319'!$X$23:$Y$31,2,TRUE),TRUE)</f>
        <v>1</v>
      </c>
      <c r="BJ15" s="25">
        <f>VLOOKUP($P15,'319'!$N$24:$W$42,VLOOKUP($I15,'319'!$X$23:$Y$31,2))</f>
        <v>0.97</v>
      </c>
      <c r="BK15" s="27">
        <f t="shared" si="19"/>
        <v>1</v>
      </c>
      <c r="BL15" s="27">
        <f t="shared" si="20"/>
        <v>1</v>
      </c>
      <c r="BM15" s="27">
        <f t="shared" si="13"/>
        <v>1</v>
      </c>
    </row>
    <row r="16" spans="1:66" ht="16" customHeight="1" x14ac:dyDescent="0.5">
      <c r="B16" s="3"/>
      <c r="C16" s="3"/>
      <c r="D16" s="3"/>
      <c r="E16" s="3"/>
      <c r="F16" s="3"/>
      <c r="G16" s="3"/>
      <c r="H16" s="3"/>
      <c r="I16" s="3"/>
      <c r="J16" s="4">
        <f t="shared" si="0"/>
        <v>0</v>
      </c>
      <c r="K16" s="23">
        <f t="shared" si="21"/>
        <v>1</v>
      </c>
      <c r="L16" s="23">
        <f t="shared" si="22"/>
        <v>1</v>
      </c>
      <c r="M16" s="4">
        <f t="shared" si="1"/>
        <v>0</v>
      </c>
      <c r="N16" s="23">
        <f t="shared" si="23"/>
        <v>1</v>
      </c>
      <c r="O16" s="23">
        <f t="shared" si="24"/>
        <v>1</v>
      </c>
      <c r="P16" s="4">
        <f t="shared" si="2"/>
        <v>0</v>
      </c>
      <c r="Q16" s="23">
        <f t="shared" si="25"/>
        <v>1</v>
      </c>
      <c r="R16" s="23">
        <f t="shared" si="26"/>
        <v>1</v>
      </c>
      <c r="T16" s="25">
        <f>VLOOKUP(I16,'319'!$X$2:$X$10,1)</f>
        <v>0</v>
      </c>
      <c r="U16" s="21">
        <f>VLOOKUP(J16,'319'!$B$4:$B$22,1)</f>
        <v>0</v>
      </c>
      <c r="V16" s="25">
        <f>VLOOKUP($J16,'319'!$B$4:$K$22,VLOOKUP($I16,'319'!$X$2:$Y$10,2,TRUE),TRUE)</f>
        <v>1</v>
      </c>
      <c r="W16" s="25">
        <f>VLOOKUP($J16,'319'!$B$24:$K$43,VLOOKUP($I16,'319'!$X$2:$Y$10,2))</f>
        <v>0.96</v>
      </c>
      <c r="X16" s="25">
        <f>VLOOKUP($J16,'319'!$B$4:$K$22,VLOOKUP($I16,'319'!$X$23:$Y$31,2,TRUE),TRUE)</f>
        <v>1</v>
      </c>
      <c r="Y16" s="25">
        <f>VLOOKUP($J16,'319'!$B$24:$K$43,VLOOKUP($I16,'319'!$X$23:$Y$31,2))</f>
        <v>0.97</v>
      </c>
      <c r="Z16" s="27">
        <f t="shared" si="14"/>
        <v>1</v>
      </c>
      <c r="AA16" s="27">
        <f t="shared" si="15"/>
        <v>1</v>
      </c>
      <c r="AB16" s="27">
        <f t="shared" si="16"/>
        <v>1</v>
      </c>
      <c r="AC16" s="25">
        <f>VLOOKUP($J16,'319'!$N$4:$W$22,VLOOKUP($I16,'319'!$X$2:$Y$10,2,TRUE),TRUE)</f>
        <v>1</v>
      </c>
      <c r="AD16" s="25">
        <f>VLOOKUP($J16,'319'!$N$24:$W$43,VLOOKUP($I16,'319'!$X$2:$Y$10,2))</f>
        <v>0.97</v>
      </c>
      <c r="AE16" s="25">
        <f>VLOOKUP($J16,'319'!$N$4:$W$22,VLOOKUP($I16,'319'!$X$23:$Y$31,2,TRUE),TRUE)</f>
        <v>1</v>
      </c>
      <c r="AF16" s="25">
        <f>VLOOKUP($J16,'319'!$N$24:$W$43,VLOOKUP($I16,'319'!$X$23:$Y$31,2))</f>
        <v>0.97</v>
      </c>
      <c r="AG16" s="27">
        <f t="shared" si="3"/>
        <v>1</v>
      </c>
      <c r="AH16" s="27">
        <f t="shared" si="4"/>
        <v>1</v>
      </c>
      <c r="AI16" s="27">
        <f t="shared" si="5"/>
        <v>1</v>
      </c>
      <c r="AJ16" s="21">
        <f>VLOOKUP(M16,'319'!$B$4:$B$22,1)</f>
        <v>0</v>
      </c>
      <c r="AK16" s="25">
        <f>VLOOKUP($M16,'319'!$B$4:$K$22,VLOOKUP($I16,'319'!$X$2:$Y$10,2,TRUE),TRUE)</f>
        <v>1</v>
      </c>
      <c r="AL16" s="25">
        <f>VLOOKUP($M16,'319'!$B$24:$K$42,VLOOKUP($I16,'319'!$X$2:$Y$10,2))</f>
        <v>0.96</v>
      </c>
      <c r="AM16" s="25">
        <f>VLOOKUP($M16,'319'!$B$4:$K$22,VLOOKUP($I16,'319'!$X$23:$Y$31,2,TRUE),TRUE)</f>
        <v>1</v>
      </c>
      <c r="AN16" s="25">
        <f>VLOOKUP($M16,'319'!$B$24:$K$42,VLOOKUP($I16,'319'!$X$23:$Y$31,2))</f>
        <v>0.97</v>
      </c>
      <c r="AO16" s="27">
        <f t="shared" si="6"/>
        <v>1</v>
      </c>
      <c r="AP16" s="27">
        <f t="shared" si="7"/>
        <v>1</v>
      </c>
      <c r="AQ16" s="27">
        <f t="shared" si="8"/>
        <v>1</v>
      </c>
      <c r="AR16" s="25">
        <f>VLOOKUP($M16,'319'!$N$4:$W$22,VLOOKUP($I16,'319'!$X$2:$Y$10,2,TRUE),TRUE)</f>
        <v>1</v>
      </c>
      <c r="AS16" s="25">
        <f>VLOOKUP($M16,'319'!$N$24:$W$42,VLOOKUP($I16,'319'!$X$2:$Y$10,2))</f>
        <v>0.97</v>
      </c>
      <c r="AT16" s="25">
        <f>VLOOKUP($M16,'319'!$N$4:$W$22,VLOOKUP($I16,'319'!$X$23:$Y$31,2,TRUE),TRUE)</f>
        <v>1</v>
      </c>
      <c r="AU16" s="25">
        <f>VLOOKUP($M16,'319'!$N$24:$W$42,VLOOKUP($I16,'319'!$X$23:$Y$31,2))</f>
        <v>0.97</v>
      </c>
      <c r="AV16" s="27">
        <f t="shared" si="9"/>
        <v>1</v>
      </c>
      <c r="AW16" s="27">
        <f t="shared" si="10"/>
        <v>1</v>
      </c>
      <c r="AX16" s="27">
        <f t="shared" si="11"/>
        <v>1</v>
      </c>
      <c r="AY16" s="21">
        <f>VLOOKUP(P16,'319'!$B$4:$B$22,1)</f>
        <v>0</v>
      </c>
      <c r="AZ16" s="25">
        <f>VLOOKUP($P16,'319'!$B$4:$K$22,VLOOKUP($I16,'319'!$X$2:$Y$10,2,TRUE),TRUE)</f>
        <v>1</v>
      </c>
      <c r="BA16" s="25">
        <f>VLOOKUP($P16,'319'!$B$24:$K$42,VLOOKUP($I16,'319'!$X$2:$Y$10,2))</f>
        <v>0.96</v>
      </c>
      <c r="BB16" s="25">
        <f>VLOOKUP($P16,'319'!$B$4:$K$22,VLOOKUP($I16,'319'!$X$23:$Y$31,2,TRUE),TRUE)</f>
        <v>1</v>
      </c>
      <c r="BC16" s="25">
        <f>VLOOKUP($P16,'319'!$B$24:$K$42,VLOOKUP($I16,'319'!$X$23:$Y$31,2))</f>
        <v>0.97</v>
      </c>
      <c r="BD16" s="27">
        <f t="shared" si="17"/>
        <v>1</v>
      </c>
      <c r="BE16" s="27">
        <f t="shared" si="18"/>
        <v>1</v>
      </c>
      <c r="BF16" s="27">
        <f t="shared" si="12"/>
        <v>1</v>
      </c>
      <c r="BG16" s="25">
        <f>VLOOKUP($P16,'319'!$N$4:$W$22,VLOOKUP($I16,'319'!$X$2:$Y$10,2,TRUE),TRUE)</f>
        <v>1</v>
      </c>
      <c r="BH16" s="25">
        <f>VLOOKUP($P16,'319'!$N$24:$W$42,VLOOKUP($I16,'319'!$X$2:$Y$10,2))</f>
        <v>0.97</v>
      </c>
      <c r="BI16" s="25">
        <f>VLOOKUP($P16,'319'!$N$4:$W$22,VLOOKUP($I16,'319'!$X$23:$Y$31,2,TRUE),TRUE)</f>
        <v>1</v>
      </c>
      <c r="BJ16" s="25">
        <f>VLOOKUP($P16,'319'!$N$24:$W$42,VLOOKUP($I16,'319'!$X$23:$Y$31,2))</f>
        <v>0.97</v>
      </c>
      <c r="BK16" s="27">
        <f t="shared" si="19"/>
        <v>1</v>
      </c>
      <c r="BL16" s="27">
        <f t="shared" si="20"/>
        <v>1</v>
      </c>
      <c r="BM16" s="27">
        <f t="shared" si="13"/>
        <v>1</v>
      </c>
    </row>
    <row r="17" spans="2:65" ht="16" customHeight="1" x14ac:dyDescent="0.5">
      <c r="B17" s="3"/>
      <c r="C17" s="3"/>
      <c r="D17" s="3"/>
      <c r="E17" s="3"/>
      <c r="F17" s="3"/>
      <c r="G17" s="3"/>
      <c r="H17" s="3"/>
      <c r="I17" s="3"/>
      <c r="J17" s="4">
        <f>IF(B17&gt;0,DEGREES(ATAN($G17/(B17/2))),0)</f>
        <v>0</v>
      </c>
      <c r="K17" s="23">
        <f t="shared" si="21"/>
        <v>1</v>
      </c>
      <c r="L17" s="23">
        <f t="shared" si="22"/>
        <v>1</v>
      </c>
      <c r="M17" s="4">
        <f t="shared" si="1"/>
        <v>0</v>
      </c>
      <c r="N17" s="23">
        <f t="shared" si="23"/>
        <v>1</v>
      </c>
      <c r="O17" s="23">
        <f t="shared" si="24"/>
        <v>1</v>
      </c>
      <c r="P17" s="4">
        <f t="shared" si="2"/>
        <v>0</v>
      </c>
      <c r="Q17" s="23">
        <f t="shared" si="25"/>
        <v>1</v>
      </c>
      <c r="R17" s="23">
        <f t="shared" si="26"/>
        <v>1</v>
      </c>
      <c r="T17" s="25">
        <f>VLOOKUP(I17,'319'!$X$2:$X$10,1)</f>
        <v>0</v>
      </c>
      <c r="U17" s="21">
        <f>VLOOKUP(J17,'319'!$B$4:$B$22,1)</f>
        <v>0</v>
      </c>
      <c r="V17" s="25">
        <f>VLOOKUP($J17,'319'!$B$4:$K$22,VLOOKUP($I17,'319'!$X$2:$Y$10,2,TRUE),TRUE)</f>
        <v>1</v>
      </c>
      <c r="W17" s="25">
        <f>VLOOKUP($J17,'319'!$B$24:$K$43,VLOOKUP($I17,'319'!$X$2:$Y$10,2))</f>
        <v>0.96</v>
      </c>
      <c r="X17" s="25">
        <f>VLOOKUP($J17,'319'!$B$4:$K$22,VLOOKUP($I17,'319'!$X$23:$Y$31,2,TRUE),TRUE)</f>
        <v>1</v>
      </c>
      <c r="Y17" s="25">
        <f>VLOOKUP($J17,'319'!$B$24:$K$43,VLOOKUP($I17,'319'!$X$23:$Y$31,2))</f>
        <v>0.97</v>
      </c>
      <c r="Z17" s="27">
        <f t="shared" si="14"/>
        <v>1</v>
      </c>
      <c r="AA17" s="27">
        <f t="shared" si="15"/>
        <v>1</v>
      </c>
      <c r="AB17" s="27">
        <f t="shared" si="16"/>
        <v>1</v>
      </c>
      <c r="AC17" s="25">
        <f>VLOOKUP($J17,'319'!$N$4:$W$22,VLOOKUP($I17,'319'!$X$2:$Y$10,2,TRUE),TRUE)</f>
        <v>1</v>
      </c>
      <c r="AD17" s="25">
        <f>VLOOKUP($J17,'319'!$N$24:$W$43,VLOOKUP($I17,'319'!$X$2:$Y$10,2))</f>
        <v>0.97</v>
      </c>
      <c r="AE17" s="25">
        <f>VLOOKUP($J17,'319'!$N$4:$W$22,VLOOKUP($I17,'319'!$X$23:$Y$31,2,TRUE),TRUE)</f>
        <v>1</v>
      </c>
      <c r="AF17" s="25">
        <f>VLOOKUP($J17,'319'!$N$24:$W$43,VLOOKUP($I17,'319'!$X$23:$Y$31,2))</f>
        <v>0.97</v>
      </c>
      <c r="AG17" s="27">
        <f t="shared" si="3"/>
        <v>1</v>
      </c>
      <c r="AH17" s="27">
        <f t="shared" si="4"/>
        <v>1</v>
      </c>
      <c r="AI17" s="27">
        <f t="shared" si="5"/>
        <v>1</v>
      </c>
      <c r="AJ17" s="21">
        <f>VLOOKUP(M17,'319'!$B$4:$B$22,1)</f>
        <v>0</v>
      </c>
      <c r="AK17" s="25">
        <f>VLOOKUP($M17,'319'!$B$4:$K$22,VLOOKUP($I17,'319'!$X$2:$Y$10,2,TRUE),TRUE)</f>
        <v>1</v>
      </c>
      <c r="AL17" s="25">
        <f>VLOOKUP($M17,'319'!$B$24:$K$42,VLOOKUP($I17,'319'!$X$2:$Y$10,2))</f>
        <v>0.96</v>
      </c>
      <c r="AM17" s="25">
        <f>VLOOKUP($M17,'319'!$B$4:$K$22,VLOOKUP($I17,'319'!$X$23:$Y$31,2,TRUE),TRUE)</f>
        <v>1</v>
      </c>
      <c r="AN17" s="25">
        <f>VLOOKUP($M17,'319'!$B$24:$K$42,VLOOKUP($I17,'319'!$X$23:$Y$31,2))</f>
        <v>0.97</v>
      </c>
      <c r="AO17" s="27">
        <f t="shared" si="6"/>
        <v>1</v>
      </c>
      <c r="AP17" s="27">
        <f t="shared" si="7"/>
        <v>1</v>
      </c>
      <c r="AQ17" s="27">
        <f t="shared" si="8"/>
        <v>1</v>
      </c>
      <c r="AR17" s="25">
        <f>VLOOKUP($M17,'319'!$N$4:$W$22,VLOOKUP($I17,'319'!$X$2:$Y$10,2,TRUE),TRUE)</f>
        <v>1</v>
      </c>
      <c r="AS17" s="25">
        <f>VLOOKUP($M17,'319'!$N$24:$W$42,VLOOKUP($I17,'319'!$X$2:$Y$10,2))</f>
        <v>0.97</v>
      </c>
      <c r="AT17" s="25">
        <f>VLOOKUP($M17,'319'!$N$4:$W$22,VLOOKUP($I17,'319'!$X$23:$Y$31,2,TRUE),TRUE)</f>
        <v>1</v>
      </c>
      <c r="AU17" s="25">
        <f>VLOOKUP($M17,'319'!$N$24:$W$42,VLOOKUP($I17,'319'!$X$23:$Y$31,2))</f>
        <v>0.97</v>
      </c>
      <c r="AV17" s="27">
        <f t="shared" si="9"/>
        <v>1</v>
      </c>
      <c r="AW17" s="27">
        <f t="shared" si="10"/>
        <v>1</v>
      </c>
      <c r="AX17" s="27">
        <f t="shared" si="11"/>
        <v>1</v>
      </c>
      <c r="AY17" s="21">
        <f>VLOOKUP(P17,'319'!$B$4:$B$22,1)</f>
        <v>0</v>
      </c>
      <c r="AZ17" s="25">
        <f>VLOOKUP($P17,'319'!$B$4:$K$22,VLOOKUP($I17,'319'!$X$2:$Y$10,2,TRUE),TRUE)</f>
        <v>1</v>
      </c>
      <c r="BA17" s="25">
        <f>VLOOKUP($P17,'319'!$B$24:$K$42,VLOOKUP($I17,'319'!$X$2:$Y$10,2))</f>
        <v>0.96</v>
      </c>
      <c r="BB17" s="25">
        <f>VLOOKUP($P17,'319'!$B$4:$K$22,VLOOKUP($I17,'319'!$X$23:$Y$31,2,TRUE),TRUE)</f>
        <v>1</v>
      </c>
      <c r="BC17" s="25">
        <f>VLOOKUP($P17,'319'!$B$24:$K$42,VLOOKUP($I17,'319'!$X$23:$Y$31,2))</f>
        <v>0.97</v>
      </c>
      <c r="BD17" s="27">
        <f t="shared" si="17"/>
        <v>1</v>
      </c>
      <c r="BE17" s="27">
        <f t="shared" si="18"/>
        <v>1</v>
      </c>
      <c r="BF17" s="27">
        <f t="shared" si="12"/>
        <v>1</v>
      </c>
      <c r="BG17" s="25">
        <f>VLOOKUP($P17,'319'!$N$4:$W$22,VLOOKUP($I17,'319'!$X$2:$Y$10,2,TRUE),TRUE)</f>
        <v>1</v>
      </c>
      <c r="BH17" s="25">
        <f>VLOOKUP($P17,'319'!$N$24:$W$42,VLOOKUP($I17,'319'!$X$2:$Y$10,2))</f>
        <v>0.97</v>
      </c>
      <c r="BI17" s="25">
        <f>VLOOKUP($P17,'319'!$N$4:$W$22,VLOOKUP($I17,'319'!$X$23:$Y$31,2,TRUE),TRUE)</f>
        <v>1</v>
      </c>
      <c r="BJ17" s="25">
        <f>VLOOKUP($P17,'319'!$N$24:$W$42,VLOOKUP($I17,'319'!$X$23:$Y$31,2))</f>
        <v>0.97</v>
      </c>
      <c r="BK17" s="27">
        <f t="shared" si="19"/>
        <v>1</v>
      </c>
      <c r="BL17" s="27">
        <f t="shared" si="20"/>
        <v>1</v>
      </c>
      <c r="BM17" s="27">
        <f t="shared" si="13"/>
        <v>1</v>
      </c>
    </row>
    <row r="18" spans="2:65" x14ac:dyDescent="0.45">
      <c r="B18" s="3"/>
      <c r="C18" s="3"/>
      <c r="D18" s="3"/>
      <c r="E18" s="3"/>
      <c r="F18" s="3"/>
      <c r="G18" s="3"/>
      <c r="H18" s="3"/>
      <c r="I18" s="3"/>
    </row>
  </sheetData>
  <mergeCells count="6">
    <mergeCell ref="U1:AI1"/>
    <mergeCell ref="AJ1:AX1"/>
    <mergeCell ref="AY1:BM1"/>
    <mergeCell ref="J2:L2"/>
    <mergeCell ref="M2:O2"/>
    <mergeCell ref="P2:R2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1"/>
  <sheetViews>
    <sheetView workbookViewId="0">
      <selection activeCell="A12" sqref="A12:A17"/>
    </sheetView>
  </sheetViews>
  <sheetFormatPr defaultColWidth="9.15625" defaultRowHeight="13.8" x14ac:dyDescent="0.45"/>
  <cols>
    <col min="1" max="1" width="12.1015625" style="2" bestFit="1" customWidth="1"/>
    <col min="2" max="2" width="10.83984375" style="2" customWidth="1"/>
    <col min="3" max="3" width="15.578125" style="2" customWidth="1"/>
    <col min="4" max="4" width="12" style="2" customWidth="1"/>
    <col min="5" max="5" width="14.41796875" style="2" customWidth="1"/>
    <col min="6" max="10" width="12" style="2" customWidth="1"/>
    <col min="11" max="13" width="10.15625" style="2" customWidth="1"/>
    <col min="14" max="14" width="9.68359375" style="2" customWidth="1"/>
    <col min="15" max="17" width="9.15625" style="2"/>
    <col min="18" max="18" width="10" style="24" customWidth="1"/>
    <col min="19" max="19" width="9.15625" style="22"/>
    <col min="20" max="20" width="9.15625" style="2"/>
    <col min="21" max="21" width="10.41796875" style="2" customWidth="1"/>
    <col min="22" max="33" width="9.15625" style="2"/>
    <col min="34" max="34" width="9.15625" style="22"/>
    <col min="35" max="16384" width="9.15625" style="2"/>
  </cols>
  <sheetData>
    <row r="1" spans="1:48" ht="28.5" customHeight="1" x14ac:dyDescent="0.5">
      <c r="B1" s="2" t="s">
        <v>91</v>
      </c>
      <c r="S1" s="69" t="s">
        <v>85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1"/>
      <c r="AH1" s="69" t="s">
        <v>86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</row>
    <row r="2" spans="1:48" ht="75" customHeight="1" x14ac:dyDescent="0.5">
      <c r="B2" s="26" t="s">
        <v>82</v>
      </c>
      <c r="C2" s="53" t="s">
        <v>83</v>
      </c>
      <c r="D2" s="54" t="s">
        <v>90</v>
      </c>
      <c r="E2" s="53" t="s">
        <v>84</v>
      </c>
      <c r="F2" s="54" t="s">
        <v>89</v>
      </c>
      <c r="G2" s="1" t="s">
        <v>79</v>
      </c>
      <c r="H2" s="26" t="s">
        <v>94</v>
      </c>
      <c r="I2" s="73" t="s">
        <v>87</v>
      </c>
      <c r="J2" s="73"/>
      <c r="K2" s="74" t="s">
        <v>92</v>
      </c>
      <c r="L2" s="74"/>
      <c r="M2" s="74"/>
      <c r="N2" s="75" t="s">
        <v>93</v>
      </c>
      <c r="O2" s="74"/>
      <c r="P2" s="74"/>
      <c r="R2" s="26" t="s">
        <v>34</v>
      </c>
      <c r="S2" s="20" t="s">
        <v>33</v>
      </c>
      <c r="T2" s="26" t="s">
        <v>35</v>
      </c>
      <c r="U2" s="26" t="s">
        <v>36</v>
      </c>
      <c r="V2" s="26" t="s">
        <v>37</v>
      </c>
      <c r="W2" s="26" t="s">
        <v>38</v>
      </c>
      <c r="X2" s="26" t="s">
        <v>39</v>
      </c>
      <c r="Y2" s="26" t="s">
        <v>40</v>
      </c>
      <c r="Z2" s="26" t="s">
        <v>41</v>
      </c>
      <c r="AA2" s="26" t="s">
        <v>35</v>
      </c>
      <c r="AB2" s="26" t="s">
        <v>36</v>
      </c>
      <c r="AC2" s="26" t="s">
        <v>37</v>
      </c>
      <c r="AD2" s="26" t="s">
        <v>38</v>
      </c>
      <c r="AE2" s="26" t="s">
        <v>39</v>
      </c>
      <c r="AF2" s="26" t="s">
        <v>40</v>
      </c>
      <c r="AG2" s="26" t="s">
        <v>41</v>
      </c>
      <c r="AH2" s="20" t="s">
        <v>33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</row>
    <row r="3" spans="1:48" ht="20.25" customHeight="1" x14ac:dyDescent="0.45">
      <c r="B3" s="5" t="s">
        <v>5</v>
      </c>
      <c r="C3" s="55" t="s">
        <v>6</v>
      </c>
      <c r="D3" s="56" t="s">
        <v>7</v>
      </c>
      <c r="E3" s="55" t="s">
        <v>8</v>
      </c>
      <c r="F3" s="56" t="s">
        <v>9</v>
      </c>
      <c r="G3" s="5" t="s">
        <v>27</v>
      </c>
      <c r="H3" s="5"/>
      <c r="I3" s="52" t="s">
        <v>69</v>
      </c>
      <c r="J3" s="52" t="s">
        <v>70</v>
      </c>
      <c r="K3" s="1"/>
      <c r="L3" s="3" t="s">
        <v>69</v>
      </c>
      <c r="M3" s="3" t="s">
        <v>70</v>
      </c>
      <c r="N3" s="1"/>
      <c r="O3" s="3" t="s">
        <v>69</v>
      </c>
      <c r="P3" s="3" t="s">
        <v>70</v>
      </c>
      <c r="R3" s="25"/>
      <c r="S3" s="21"/>
      <c r="T3" s="25" t="s">
        <v>71</v>
      </c>
      <c r="U3" s="25" t="s">
        <v>72</v>
      </c>
      <c r="V3" s="25" t="s">
        <v>73</v>
      </c>
      <c r="W3" s="25" t="s">
        <v>74</v>
      </c>
      <c r="X3" s="25" t="s">
        <v>42</v>
      </c>
      <c r="Y3" s="25" t="s">
        <v>42</v>
      </c>
      <c r="Z3" s="25" t="s">
        <v>42</v>
      </c>
      <c r="AA3" s="25" t="s">
        <v>75</v>
      </c>
      <c r="AB3" s="25" t="s">
        <v>76</v>
      </c>
      <c r="AC3" s="25" t="s">
        <v>77</v>
      </c>
      <c r="AD3" s="25" t="s">
        <v>78</v>
      </c>
      <c r="AE3" s="25" t="s">
        <v>47</v>
      </c>
      <c r="AF3" s="25" t="s">
        <v>47</v>
      </c>
      <c r="AG3" s="25" t="s">
        <v>47</v>
      </c>
      <c r="AH3" s="21"/>
      <c r="AI3" s="25" t="s">
        <v>71</v>
      </c>
      <c r="AJ3" s="25" t="s">
        <v>72</v>
      </c>
      <c r="AK3" s="25" t="s">
        <v>73</v>
      </c>
      <c r="AL3" s="25" t="s">
        <v>74</v>
      </c>
      <c r="AM3" s="25" t="s">
        <v>42</v>
      </c>
      <c r="AN3" s="25" t="s">
        <v>42</v>
      </c>
      <c r="AO3" s="25" t="s">
        <v>42</v>
      </c>
      <c r="AP3" s="25" t="s">
        <v>75</v>
      </c>
      <c r="AQ3" s="25" t="s">
        <v>76</v>
      </c>
      <c r="AR3" s="25" t="s">
        <v>77</v>
      </c>
      <c r="AS3" s="25" t="s">
        <v>78</v>
      </c>
      <c r="AT3" s="25" t="s">
        <v>47</v>
      </c>
      <c r="AU3" s="25" t="s">
        <v>47</v>
      </c>
      <c r="AV3" s="25" t="s">
        <v>47</v>
      </c>
    </row>
    <row r="4" spans="1:48" ht="14.1" x14ac:dyDescent="0.5">
      <c r="A4" s="2" t="str">
        <f>[1]Φύλλο1!B1</f>
        <v>T1</v>
      </c>
      <c r="B4" s="3">
        <v>3</v>
      </c>
      <c r="C4" s="3">
        <v>1</v>
      </c>
      <c r="D4" s="3">
        <v>3</v>
      </c>
      <c r="E4" s="3">
        <v>2</v>
      </c>
      <c r="F4" s="3">
        <v>5</v>
      </c>
      <c r="G4" s="3">
        <v>200</v>
      </c>
      <c r="H4" s="3">
        <v>2</v>
      </c>
      <c r="I4" s="23">
        <f>IF(H4=1,L4,IF(H4=2,M4,IF(H4=3,L4*M4)))</f>
        <v>0.85390436414518101</v>
      </c>
      <c r="J4" s="23">
        <f>IF(H4=1,O4,IF(H4=2,P4,IF(H4=3,O4*P4)))</f>
        <v>0.91832890011031021</v>
      </c>
      <c r="K4" s="4">
        <f t="shared" ref="K4:K18" si="0">IF(B4&gt;0,DEGREES(ATAN($D4/(C4+B4/2))),0)</f>
        <v>50.19442890773481</v>
      </c>
      <c r="L4" s="51">
        <f>Z4</f>
        <v>0.89383955450926933</v>
      </c>
      <c r="M4" s="51">
        <f>AG4</f>
        <v>0.85390436414518101</v>
      </c>
      <c r="N4" s="4">
        <f>IF(B4&gt;0,DEGREES(ATAN($F4/(E4+B4/2))),0)</f>
        <v>55.007979801441337</v>
      </c>
      <c r="O4" s="51">
        <f>AO4</f>
        <v>0.82107919190534573</v>
      </c>
      <c r="P4" s="51">
        <f>AV4</f>
        <v>0.91832890011031021</v>
      </c>
      <c r="R4" s="25">
        <f>VLOOKUP(G4,'320a'!$X$2:$X$10,1)</f>
        <v>180</v>
      </c>
      <c r="S4" s="21">
        <f>VLOOKUP(K4,'320a'!$B$4:$B$11,1)</f>
        <v>50</v>
      </c>
      <c r="T4" s="25">
        <f>VLOOKUP($K4,'320a'!$B$4:$K$11,VLOOKUP($G4,'320a'!$X$2:$Y$10,2))</f>
        <v>0.85</v>
      </c>
      <c r="U4" s="25">
        <f>VLOOKUP($K4,'320a'!$B$24:$K$32,VLOOKUP($G4,'320a'!$X$2:$Y$10,2))</f>
        <v>0.81</v>
      </c>
      <c r="V4" s="25">
        <f>VLOOKUP($K4,'320a'!$B$4:$K$11,VLOOKUP($G4,'320a'!$X$23:$Y$31,2))</f>
        <v>0.95</v>
      </c>
      <c r="W4" s="25">
        <f>VLOOKUP($K4,'320a'!$B$24:$K$33,VLOOKUP($G4,'320a'!$X$23:$Y$31,2))</f>
        <v>0.93</v>
      </c>
      <c r="X4" s="27">
        <f t="shared" ref="X4:X18" si="1">(($K4-$S4)*U4+($S4+10-$K4)*T4)/10</f>
        <v>0.84922228436906066</v>
      </c>
      <c r="Y4" s="27">
        <f t="shared" ref="Y4:Y18" si="2">(($K4-$S4)*W4+($S4+10-$K4)*V4)/10</f>
        <v>0.94961114218453024</v>
      </c>
      <c r="Z4" s="27">
        <f t="shared" ref="Z4:Z18" si="3">(($G4-$R4)*Y4+($R4+45-$G4)*X4)/45</f>
        <v>0.89383955450926933</v>
      </c>
      <c r="AA4" s="25">
        <f>VLOOKUP($K4,'320a'!$N$4:$W$11,VLOOKUP($G4,'320a'!$X$2:$Y$10,2,TRUE),TRUE)</f>
        <v>0.89</v>
      </c>
      <c r="AB4" s="25">
        <f>VLOOKUP($K4,'320a'!$N$24:$W$32,VLOOKUP($G4,'320a'!$X$2:$Y$10,2))</f>
        <v>0.88</v>
      </c>
      <c r="AC4" s="25">
        <f>VLOOKUP($K4,'320a'!$N$4:$W$11,VLOOKUP($G4,'320a'!$X$23:$Y$31,2,TRUE),TRUE)</f>
        <v>0.81</v>
      </c>
      <c r="AD4" s="25">
        <f>VLOOKUP($K4,'320a'!$N$24:$W$32,VLOOKUP($G4,'320a'!$X$23:$Y$31,2))</f>
        <v>0.76</v>
      </c>
      <c r="AE4" s="27">
        <f t="shared" ref="AE4:AE18" si="4">(($K4-$S4)*AB4+($S4+10-$K4)*AA4)/10</f>
        <v>0.88980557109226521</v>
      </c>
      <c r="AF4" s="27">
        <f t="shared" ref="AF4:AF18" si="5">(($K4-$S4)*AD4+($S4+10-$K4)*AC4)/10</f>
        <v>0.80902785546132594</v>
      </c>
      <c r="AG4" s="27">
        <f t="shared" ref="AG4:AG18" si="6">(($G4-$R4)*AF4+($R4+45-$G4)*AE4)/45</f>
        <v>0.85390436414518101</v>
      </c>
      <c r="AH4" s="21">
        <f>VLOOKUP(N4,'320a'!$B$4:$B$11,1)</f>
        <v>50</v>
      </c>
      <c r="AI4" s="25">
        <f>VLOOKUP($N4,'320b'!$B$4:$K$11,VLOOKUP($G4,'320a'!$X$2:$Y$10,2))</f>
        <v>0.85</v>
      </c>
      <c r="AJ4" s="25">
        <f>VLOOKUP($N4,'320b'!$B$24:$K$32,VLOOKUP($G4,'320a'!$X$2:$Y$10,2))</f>
        <v>0.81</v>
      </c>
      <c r="AK4" s="25">
        <f>VLOOKUP($N4,'320b'!$B$4:$K$11,VLOOKUP($G4,'320a'!$X$23:$Y$31,2))</f>
        <v>0.83</v>
      </c>
      <c r="AL4" s="25">
        <f>VLOOKUP($N4,'320b'!$B$24:$K$32,VLOOKUP($G4,'320a'!$X$23:$Y$31,2))</f>
        <v>0.79</v>
      </c>
      <c r="AM4" s="27">
        <f t="shared" ref="AM4:AM18" si="7">(($N4-$AH4)*AJ4+($AH4+10-$N4)*AI4)/10</f>
        <v>0.82996808079423467</v>
      </c>
      <c r="AN4" s="27">
        <f t="shared" ref="AN4:AN18" si="8">(($N4-$AH4)*AL4+($AH4+10-$N4)*AK4)/10</f>
        <v>0.80996808079423455</v>
      </c>
      <c r="AO4" s="27">
        <f t="shared" ref="AO4:AO18" si="9">(($G4-$R4)*AN4+($R4+45-$G4)*AM4)/45</f>
        <v>0.82107919190534573</v>
      </c>
      <c r="AP4" s="25">
        <f>VLOOKUP($N4,'320b'!$N$4:$W$11,VLOOKUP($G4,'320a'!$X$2:$Y$10,2,TRUE),TRUE)</f>
        <v>0.89</v>
      </c>
      <c r="AQ4" s="25">
        <f>VLOOKUP($N4,'320b'!$N$24:$W$32,VLOOKUP($G4,'320a'!$X$2:$Y$10,2))</f>
        <v>0.88</v>
      </c>
      <c r="AR4" s="25">
        <f>VLOOKUP($N4,'320b'!$N$4:$W$11,VLOOKUP($G4,'320a'!$X$23:$Y$31,2,TRUE),TRUE)</f>
        <v>0.96</v>
      </c>
      <c r="AS4" s="25">
        <f>VLOOKUP($N4,'320b'!$N$24:$W$32,VLOOKUP($G4,'320a'!$X$23:$Y$31,2))</f>
        <v>0.96</v>
      </c>
      <c r="AT4" s="27">
        <f t="shared" ref="AT4:AT18" si="10">(($N4-$AH4)*AQ4+($AH4+10-$N4)*AP4)/10</f>
        <v>0.8849920201985586</v>
      </c>
      <c r="AU4" s="27">
        <f t="shared" ref="AU4:AU18" si="11">(($N4-$AH4)*AS4+($AH4+10-$N4)*AR4)/10</f>
        <v>0.96</v>
      </c>
      <c r="AV4" s="27">
        <f t="shared" ref="AV4:AV18" si="12">(($G4-$R4)*AU4+($R4+45-$G4)*AT4)/45</f>
        <v>0.91832890011031021</v>
      </c>
    </row>
    <row r="5" spans="1:48" ht="14.1" x14ac:dyDescent="0.5">
      <c r="A5" s="2" t="str">
        <f>[1]Φύλλο1!B2</f>
        <v>T2</v>
      </c>
      <c r="B5" s="3"/>
      <c r="C5" s="3"/>
      <c r="D5" s="3"/>
      <c r="E5" s="3"/>
      <c r="F5" s="3"/>
      <c r="G5" s="3"/>
      <c r="H5" s="3">
        <v>1</v>
      </c>
      <c r="I5" s="23">
        <f t="shared" ref="I5:I18" si="13">IF(H5=1,L5,IF(H5=2,M5,IF(H5=3,L5*M5)))</f>
        <v>1</v>
      </c>
      <c r="J5" s="23">
        <f t="shared" ref="J5:J18" si="14">IF(H5=1,O5,IF(H5=2,P5,IF(H5=3,O5*P5)))</f>
        <v>1</v>
      </c>
      <c r="K5" s="4">
        <f t="shared" si="0"/>
        <v>0</v>
      </c>
      <c r="L5" s="51">
        <f t="shared" ref="L5:L18" si="15">Z5</f>
        <v>1</v>
      </c>
      <c r="M5" s="51">
        <f t="shared" ref="M5:M18" si="16">AG5</f>
        <v>1</v>
      </c>
      <c r="N5" s="4">
        <f t="shared" ref="N5:N18" si="17">IF(B5&gt;0,DEGREES(ATAN($F5/(E5+B5/2))),0)</f>
        <v>0</v>
      </c>
      <c r="O5" s="51">
        <f t="shared" ref="O5:O18" si="18">AO5</f>
        <v>1</v>
      </c>
      <c r="P5" s="51">
        <f t="shared" ref="P5:P18" si="19">AV5</f>
        <v>1</v>
      </c>
      <c r="R5" s="25">
        <f>VLOOKUP(G5,'320a'!$X$2:$X$10,1)</f>
        <v>0</v>
      </c>
      <c r="S5" s="21">
        <f>VLOOKUP(K5,'320a'!$B$4:$B$11,1)</f>
        <v>0</v>
      </c>
      <c r="T5" s="25">
        <f>VLOOKUP($K5,'320a'!$B$4:$K$11,VLOOKUP($G5,'320a'!$X$2:$Y$10,2))</f>
        <v>1</v>
      </c>
      <c r="U5" s="25">
        <f>VLOOKUP($K5,'320a'!$B$24:$K$32,VLOOKUP($G5,'320a'!$X$2:$Y$10,2))</f>
        <v>1</v>
      </c>
      <c r="V5" s="25">
        <f>VLOOKUP($K5,'320a'!$B$4:$K$11,VLOOKUP($G5,'320a'!$X$23:$Y$31,2))</f>
        <v>1</v>
      </c>
      <c r="W5" s="25">
        <f>VLOOKUP($K5,'320a'!$B$24:$K$33,VLOOKUP($G5,'320a'!$X$23:$Y$31,2))</f>
        <v>0.95</v>
      </c>
      <c r="X5" s="27">
        <f t="shared" si="1"/>
        <v>1</v>
      </c>
      <c r="Y5" s="27">
        <f t="shared" si="2"/>
        <v>1</v>
      </c>
      <c r="Z5" s="27">
        <f t="shared" si="3"/>
        <v>1</v>
      </c>
      <c r="AA5" s="25">
        <f>VLOOKUP($K5,'320a'!$N$4:$W$11,VLOOKUP($G5,'320a'!$X$2:$Y$10,2,TRUE),TRUE)</f>
        <v>1</v>
      </c>
      <c r="AB5" s="25">
        <f>VLOOKUP($K5,'320a'!$N$24:$W$32,VLOOKUP($G5,'320a'!$X$2:$Y$10,2))</f>
        <v>0.97</v>
      </c>
      <c r="AC5" s="25">
        <f>VLOOKUP($K5,'320a'!$N$4:$W$11,VLOOKUP($G5,'320a'!$X$23:$Y$31,2,TRUE),TRUE)</f>
        <v>1</v>
      </c>
      <c r="AD5" s="25">
        <f>VLOOKUP($K5,'320a'!$N$24:$W$32,VLOOKUP($G5,'320a'!$X$23:$Y$31,2))</f>
        <v>0.96</v>
      </c>
      <c r="AE5" s="27">
        <f t="shared" si="4"/>
        <v>1</v>
      </c>
      <c r="AF5" s="27">
        <f t="shared" si="5"/>
        <v>1</v>
      </c>
      <c r="AG5" s="27">
        <f t="shared" si="6"/>
        <v>1</v>
      </c>
      <c r="AH5" s="21">
        <f>VLOOKUP(N5,'320a'!$B$4:$B$11,1)</f>
        <v>0</v>
      </c>
      <c r="AI5" s="25">
        <f>VLOOKUP($N5,'320b'!$B$4:$K$11,VLOOKUP($G5,'320a'!$X$2:$Y$10,2))</f>
        <v>1</v>
      </c>
      <c r="AJ5" s="25">
        <f>VLOOKUP($N5,'320b'!$B$24:$K$32,VLOOKUP($G5,'320a'!$X$2:$Y$10,2))</f>
        <v>1</v>
      </c>
      <c r="AK5" s="25">
        <f>VLOOKUP($N5,'320b'!$B$4:$K$11,VLOOKUP($G5,'320a'!$X$23:$Y$31,2))</f>
        <v>1</v>
      </c>
      <c r="AL5" s="25">
        <f>VLOOKUP($N5,'320b'!$B$24:$K$32,VLOOKUP($G5,'320a'!$X$23:$Y$31,2))</f>
        <v>1</v>
      </c>
      <c r="AM5" s="27">
        <f t="shared" si="7"/>
        <v>1</v>
      </c>
      <c r="AN5" s="27">
        <f t="shared" si="8"/>
        <v>1</v>
      </c>
      <c r="AO5" s="27">
        <f t="shared" si="9"/>
        <v>1</v>
      </c>
      <c r="AP5" s="25">
        <f>VLOOKUP($N5,'320b'!$N$4:$W$11,VLOOKUP($G5,'320a'!$X$2:$Y$10,2,TRUE),TRUE)</f>
        <v>1</v>
      </c>
      <c r="AQ5" s="25">
        <f>VLOOKUP($N5,'320b'!$N$24:$W$32,VLOOKUP($G5,'320a'!$X$2:$Y$10,2))</f>
        <v>0.97</v>
      </c>
      <c r="AR5" s="25">
        <f>VLOOKUP($N5,'320b'!$N$4:$W$11,VLOOKUP($G5,'320a'!$X$23:$Y$31,2,TRUE),TRUE)</f>
        <v>1</v>
      </c>
      <c r="AS5" s="25">
        <f>VLOOKUP($N5,'320b'!$N$24:$W$32,VLOOKUP($G5,'320a'!$X$23:$Y$31,2))</f>
        <v>1</v>
      </c>
      <c r="AT5" s="27">
        <f t="shared" si="10"/>
        <v>1</v>
      </c>
      <c r="AU5" s="27">
        <f t="shared" si="11"/>
        <v>1</v>
      </c>
      <c r="AV5" s="27">
        <f t="shared" si="12"/>
        <v>1</v>
      </c>
    </row>
    <row r="6" spans="1:48" ht="14.1" x14ac:dyDescent="0.5">
      <c r="A6" s="2" t="str">
        <f>[1]Φύλλο1!B3</f>
        <v>T3</v>
      </c>
      <c r="B6" s="3"/>
      <c r="C6" s="3"/>
      <c r="D6" s="3"/>
      <c r="E6" s="3"/>
      <c r="F6" s="3"/>
      <c r="G6" s="3"/>
      <c r="H6" s="3">
        <v>1</v>
      </c>
      <c r="I6" s="23">
        <f t="shared" si="13"/>
        <v>1</v>
      </c>
      <c r="J6" s="23">
        <f t="shared" si="14"/>
        <v>1</v>
      </c>
      <c r="K6" s="4">
        <f t="shared" si="0"/>
        <v>0</v>
      </c>
      <c r="L6" s="51">
        <f t="shared" si="15"/>
        <v>1</v>
      </c>
      <c r="M6" s="51">
        <f t="shared" si="16"/>
        <v>1</v>
      </c>
      <c r="N6" s="4">
        <f t="shared" si="17"/>
        <v>0</v>
      </c>
      <c r="O6" s="51">
        <f t="shared" si="18"/>
        <v>1</v>
      </c>
      <c r="P6" s="51">
        <f t="shared" si="19"/>
        <v>1</v>
      </c>
      <c r="R6" s="25">
        <f>VLOOKUP(G6,'320a'!$X$2:$X$10,1)</f>
        <v>0</v>
      </c>
      <c r="S6" s="21">
        <f>VLOOKUP(K6,'320a'!$B$4:$B$11,1)</f>
        <v>0</v>
      </c>
      <c r="T6" s="25">
        <f>VLOOKUP($K6,'320a'!$B$4:$K$11,VLOOKUP($G6,'320a'!$X$2:$Y$10,2))</f>
        <v>1</v>
      </c>
      <c r="U6" s="25">
        <f>VLOOKUP($K6,'320a'!$B$24:$K$32,VLOOKUP($G6,'320a'!$X$2:$Y$10,2))</f>
        <v>1</v>
      </c>
      <c r="V6" s="25">
        <f>VLOOKUP($K6,'320a'!$B$4:$K$11,VLOOKUP($G6,'320a'!$X$23:$Y$31,2))</f>
        <v>1</v>
      </c>
      <c r="W6" s="25">
        <f>VLOOKUP($K6,'320a'!$B$24:$K$33,VLOOKUP($G6,'320a'!$X$23:$Y$31,2))</f>
        <v>0.95</v>
      </c>
      <c r="X6" s="27">
        <f t="shared" si="1"/>
        <v>1</v>
      </c>
      <c r="Y6" s="27">
        <f t="shared" si="2"/>
        <v>1</v>
      </c>
      <c r="Z6" s="27">
        <f t="shared" si="3"/>
        <v>1</v>
      </c>
      <c r="AA6" s="25">
        <f>VLOOKUP($K6,'320a'!$N$4:$W$11,VLOOKUP($G6,'320a'!$X$2:$Y$10,2,TRUE),TRUE)</f>
        <v>1</v>
      </c>
      <c r="AB6" s="25">
        <f>VLOOKUP($K6,'320a'!$N$24:$W$32,VLOOKUP($G6,'320a'!$X$2:$Y$10,2))</f>
        <v>0.97</v>
      </c>
      <c r="AC6" s="25">
        <f>VLOOKUP($K6,'320a'!$N$4:$W$11,VLOOKUP($G6,'320a'!$X$23:$Y$31,2,TRUE),TRUE)</f>
        <v>1</v>
      </c>
      <c r="AD6" s="25">
        <f>VLOOKUP($K6,'320a'!$N$24:$W$32,VLOOKUP($G6,'320a'!$X$23:$Y$31,2))</f>
        <v>0.96</v>
      </c>
      <c r="AE6" s="27">
        <f t="shared" si="4"/>
        <v>1</v>
      </c>
      <c r="AF6" s="27">
        <f t="shared" si="5"/>
        <v>1</v>
      </c>
      <c r="AG6" s="27">
        <f t="shared" si="6"/>
        <v>1</v>
      </c>
      <c r="AH6" s="21">
        <f>VLOOKUP(N6,'320a'!$B$4:$B$11,1)</f>
        <v>0</v>
      </c>
      <c r="AI6" s="25">
        <f>VLOOKUP($N6,'320b'!$B$4:$K$11,VLOOKUP($G6,'320a'!$X$2:$Y$10,2))</f>
        <v>1</v>
      </c>
      <c r="AJ6" s="25">
        <f>VLOOKUP($N6,'320b'!$B$24:$K$32,VLOOKUP($G6,'320a'!$X$2:$Y$10,2))</f>
        <v>1</v>
      </c>
      <c r="AK6" s="25">
        <f>VLOOKUP($N6,'320b'!$B$4:$K$11,VLOOKUP($G6,'320a'!$X$23:$Y$31,2))</f>
        <v>1</v>
      </c>
      <c r="AL6" s="25">
        <f>VLOOKUP($N6,'320b'!$B$24:$K$32,VLOOKUP($G6,'320a'!$X$23:$Y$31,2))</f>
        <v>1</v>
      </c>
      <c r="AM6" s="27">
        <f t="shared" si="7"/>
        <v>1</v>
      </c>
      <c r="AN6" s="27">
        <f t="shared" si="8"/>
        <v>1</v>
      </c>
      <c r="AO6" s="27">
        <f t="shared" si="9"/>
        <v>1</v>
      </c>
      <c r="AP6" s="25">
        <f>VLOOKUP($N6,'320b'!$N$4:$W$11,VLOOKUP($G6,'320a'!$X$2:$Y$10,2,TRUE),TRUE)</f>
        <v>1</v>
      </c>
      <c r="AQ6" s="25">
        <f>VLOOKUP($N6,'320b'!$N$24:$W$32,VLOOKUP($G6,'320a'!$X$2:$Y$10,2))</f>
        <v>0.97</v>
      </c>
      <c r="AR6" s="25">
        <f>VLOOKUP($N6,'320b'!$N$4:$W$11,VLOOKUP($G6,'320a'!$X$23:$Y$31,2,TRUE),TRUE)</f>
        <v>1</v>
      </c>
      <c r="AS6" s="25">
        <f>VLOOKUP($N6,'320b'!$N$24:$W$32,VLOOKUP($G6,'320a'!$X$23:$Y$31,2))</f>
        <v>1</v>
      </c>
      <c r="AT6" s="27">
        <f t="shared" si="10"/>
        <v>1</v>
      </c>
      <c r="AU6" s="27">
        <f t="shared" si="11"/>
        <v>1</v>
      </c>
      <c r="AV6" s="27">
        <f t="shared" si="12"/>
        <v>1</v>
      </c>
    </row>
    <row r="7" spans="1:48" ht="14.1" x14ac:dyDescent="0.5">
      <c r="A7" s="2" t="str">
        <f>[1]Φύλλο1!B4</f>
        <v>T4</v>
      </c>
      <c r="B7" s="3"/>
      <c r="C7" s="3"/>
      <c r="D7" s="3"/>
      <c r="E7" s="3"/>
      <c r="F7" s="3"/>
      <c r="G7" s="3"/>
      <c r="H7" s="3">
        <v>1</v>
      </c>
      <c r="I7" s="23">
        <f t="shared" si="13"/>
        <v>1</v>
      </c>
      <c r="J7" s="23">
        <f t="shared" si="14"/>
        <v>1</v>
      </c>
      <c r="K7" s="4">
        <f t="shared" si="0"/>
        <v>0</v>
      </c>
      <c r="L7" s="51">
        <f t="shared" si="15"/>
        <v>1</v>
      </c>
      <c r="M7" s="51">
        <f t="shared" si="16"/>
        <v>1</v>
      </c>
      <c r="N7" s="4">
        <f t="shared" si="17"/>
        <v>0</v>
      </c>
      <c r="O7" s="51">
        <f t="shared" si="18"/>
        <v>1</v>
      </c>
      <c r="P7" s="51">
        <f t="shared" si="19"/>
        <v>1</v>
      </c>
      <c r="R7" s="25">
        <f>VLOOKUP(G7,'320a'!$X$2:$X$10,1)</f>
        <v>0</v>
      </c>
      <c r="S7" s="21">
        <f>VLOOKUP(K7,'320a'!$B$4:$B$11,1)</f>
        <v>0</v>
      </c>
      <c r="T7" s="25">
        <f>VLOOKUP($K7,'320a'!$B$4:$K$11,VLOOKUP($G7,'320a'!$X$2:$Y$10,2))</f>
        <v>1</v>
      </c>
      <c r="U7" s="25">
        <f>VLOOKUP($K7,'320a'!$B$24:$K$32,VLOOKUP($G7,'320a'!$X$2:$Y$10,2))</f>
        <v>1</v>
      </c>
      <c r="V7" s="25">
        <f>VLOOKUP($K7,'320a'!$B$4:$K$11,VLOOKUP($G7,'320a'!$X$23:$Y$31,2))</f>
        <v>1</v>
      </c>
      <c r="W7" s="25">
        <f>VLOOKUP($K7,'320a'!$B$24:$K$33,VLOOKUP($G7,'320a'!$X$23:$Y$31,2))</f>
        <v>0.95</v>
      </c>
      <c r="X7" s="27">
        <f t="shared" si="1"/>
        <v>1</v>
      </c>
      <c r="Y7" s="27">
        <f t="shared" si="2"/>
        <v>1</v>
      </c>
      <c r="Z7" s="27">
        <f t="shared" si="3"/>
        <v>1</v>
      </c>
      <c r="AA7" s="25">
        <f>VLOOKUP($K7,'320a'!$N$4:$W$11,VLOOKUP($G7,'320a'!$X$2:$Y$10,2,TRUE),TRUE)</f>
        <v>1</v>
      </c>
      <c r="AB7" s="25">
        <f>VLOOKUP($K7,'320a'!$N$24:$W$32,VLOOKUP($G7,'320a'!$X$2:$Y$10,2))</f>
        <v>0.97</v>
      </c>
      <c r="AC7" s="25">
        <f>VLOOKUP($K7,'320a'!$N$4:$W$11,VLOOKUP($G7,'320a'!$X$23:$Y$31,2,TRUE),TRUE)</f>
        <v>1</v>
      </c>
      <c r="AD7" s="25">
        <f>VLOOKUP($K7,'320a'!$N$24:$W$32,VLOOKUP($G7,'320a'!$X$23:$Y$31,2))</f>
        <v>0.96</v>
      </c>
      <c r="AE7" s="27">
        <f t="shared" si="4"/>
        <v>1</v>
      </c>
      <c r="AF7" s="27">
        <f t="shared" si="5"/>
        <v>1</v>
      </c>
      <c r="AG7" s="27">
        <f t="shared" si="6"/>
        <v>1</v>
      </c>
      <c r="AH7" s="21">
        <f>VLOOKUP(N7,'320a'!$B$4:$B$11,1)</f>
        <v>0</v>
      </c>
      <c r="AI7" s="25">
        <f>VLOOKUP($N7,'320b'!$B$4:$K$11,VLOOKUP($G7,'320a'!$X$2:$Y$10,2))</f>
        <v>1</v>
      </c>
      <c r="AJ7" s="25">
        <f>VLOOKUP($N7,'320b'!$B$24:$K$32,VLOOKUP($G7,'320a'!$X$2:$Y$10,2))</f>
        <v>1</v>
      </c>
      <c r="AK7" s="25">
        <f>VLOOKUP($N7,'320b'!$B$4:$K$11,VLOOKUP($G7,'320a'!$X$23:$Y$31,2))</f>
        <v>1</v>
      </c>
      <c r="AL7" s="25">
        <f>VLOOKUP($N7,'320b'!$B$24:$K$32,VLOOKUP($G7,'320a'!$X$23:$Y$31,2))</f>
        <v>1</v>
      </c>
      <c r="AM7" s="27">
        <f t="shared" si="7"/>
        <v>1</v>
      </c>
      <c r="AN7" s="27">
        <f t="shared" si="8"/>
        <v>1</v>
      </c>
      <c r="AO7" s="27">
        <f t="shared" si="9"/>
        <v>1</v>
      </c>
      <c r="AP7" s="25">
        <f>VLOOKUP($N7,'320b'!$N$4:$W$11,VLOOKUP($G7,'320a'!$X$2:$Y$10,2,TRUE),TRUE)</f>
        <v>1</v>
      </c>
      <c r="AQ7" s="25">
        <f>VLOOKUP($N7,'320b'!$N$24:$W$32,VLOOKUP($G7,'320a'!$X$2:$Y$10,2))</f>
        <v>0.97</v>
      </c>
      <c r="AR7" s="25">
        <f>VLOOKUP($N7,'320b'!$N$4:$W$11,VLOOKUP($G7,'320a'!$X$23:$Y$31,2,TRUE),TRUE)</f>
        <v>1</v>
      </c>
      <c r="AS7" s="25">
        <f>VLOOKUP($N7,'320b'!$N$24:$W$32,VLOOKUP($G7,'320a'!$X$23:$Y$31,2))</f>
        <v>1</v>
      </c>
      <c r="AT7" s="27">
        <f t="shared" si="10"/>
        <v>1</v>
      </c>
      <c r="AU7" s="27">
        <f t="shared" si="11"/>
        <v>1</v>
      </c>
      <c r="AV7" s="27">
        <f t="shared" si="12"/>
        <v>1</v>
      </c>
    </row>
    <row r="8" spans="1:48" ht="14.1" x14ac:dyDescent="0.5">
      <c r="A8" s="2" t="str">
        <f>[1]Φύλλο1!B5</f>
        <v>T5</v>
      </c>
      <c r="B8" s="3"/>
      <c r="C8" s="3"/>
      <c r="D8" s="3"/>
      <c r="E8" s="3"/>
      <c r="F8" s="3"/>
      <c r="G8" s="3"/>
      <c r="H8" s="3">
        <v>1</v>
      </c>
      <c r="I8" s="23">
        <f t="shared" si="13"/>
        <v>1</v>
      </c>
      <c r="J8" s="23">
        <f t="shared" si="14"/>
        <v>1</v>
      </c>
      <c r="K8" s="4">
        <f t="shared" si="0"/>
        <v>0</v>
      </c>
      <c r="L8" s="51">
        <f t="shared" si="15"/>
        <v>1</v>
      </c>
      <c r="M8" s="51">
        <f t="shared" si="16"/>
        <v>1</v>
      </c>
      <c r="N8" s="4">
        <f t="shared" si="17"/>
        <v>0</v>
      </c>
      <c r="O8" s="51">
        <f t="shared" si="18"/>
        <v>1</v>
      </c>
      <c r="P8" s="51">
        <f t="shared" si="19"/>
        <v>1</v>
      </c>
      <c r="R8" s="25">
        <f>VLOOKUP(G8,'320a'!$X$2:$X$10,1)</f>
        <v>0</v>
      </c>
      <c r="S8" s="21">
        <f>VLOOKUP(K8,'320a'!$B$4:$B$11,1)</f>
        <v>0</v>
      </c>
      <c r="T8" s="25">
        <f>VLOOKUP($K8,'320a'!$B$4:$K$11,VLOOKUP($G8,'320a'!$X$2:$Y$10,2))</f>
        <v>1</v>
      </c>
      <c r="U8" s="25">
        <f>VLOOKUP($K8,'320a'!$B$24:$K$32,VLOOKUP($G8,'320a'!$X$2:$Y$10,2))</f>
        <v>1</v>
      </c>
      <c r="V8" s="25">
        <f>VLOOKUP($K8,'320a'!$B$4:$K$11,VLOOKUP($G8,'320a'!$X$23:$Y$31,2))</f>
        <v>1</v>
      </c>
      <c r="W8" s="25">
        <f>VLOOKUP($K8,'320a'!$B$24:$K$33,VLOOKUP($G8,'320a'!$X$23:$Y$31,2))</f>
        <v>0.95</v>
      </c>
      <c r="X8" s="27">
        <f t="shared" si="1"/>
        <v>1</v>
      </c>
      <c r="Y8" s="27">
        <f t="shared" si="2"/>
        <v>1</v>
      </c>
      <c r="Z8" s="27">
        <f t="shared" si="3"/>
        <v>1</v>
      </c>
      <c r="AA8" s="25">
        <f>VLOOKUP($K8,'320a'!$N$4:$W$11,VLOOKUP($G8,'320a'!$X$2:$Y$10,2,TRUE),TRUE)</f>
        <v>1</v>
      </c>
      <c r="AB8" s="25">
        <f>VLOOKUP($K8,'320a'!$N$24:$W$32,VLOOKUP($G8,'320a'!$X$2:$Y$10,2))</f>
        <v>0.97</v>
      </c>
      <c r="AC8" s="25">
        <f>VLOOKUP($K8,'320a'!$N$4:$W$11,VLOOKUP($G8,'320a'!$X$23:$Y$31,2,TRUE),TRUE)</f>
        <v>1</v>
      </c>
      <c r="AD8" s="25">
        <f>VLOOKUP($K8,'320a'!$N$24:$W$32,VLOOKUP($G8,'320a'!$X$23:$Y$31,2))</f>
        <v>0.96</v>
      </c>
      <c r="AE8" s="27">
        <f t="shared" si="4"/>
        <v>1</v>
      </c>
      <c r="AF8" s="27">
        <f t="shared" si="5"/>
        <v>1</v>
      </c>
      <c r="AG8" s="27">
        <f t="shared" si="6"/>
        <v>1</v>
      </c>
      <c r="AH8" s="21">
        <f>VLOOKUP(N8,'320a'!$B$4:$B$11,1)</f>
        <v>0</v>
      </c>
      <c r="AI8" s="25">
        <f>VLOOKUP($N8,'320b'!$B$4:$K$11,VLOOKUP($G8,'320a'!$X$2:$Y$10,2))</f>
        <v>1</v>
      </c>
      <c r="AJ8" s="25">
        <f>VLOOKUP($N8,'320b'!$B$24:$K$32,VLOOKUP($G8,'320a'!$X$2:$Y$10,2))</f>
        <v>1</v>
      </c>
      <c r="AK8" s="25">
        <f>VLOOKUP($N8,'320b'!$B$4:$K$11,VLOOKUP($G8,'320a'!$X$23:$Y$31,2))</f>
        <v>1</v>
      </c>
      <c r="AL8" s="25">
        <f>VLOOKUP($N8,'320b'!$B$24:$K$32,VLOOKUP($G8,'320a'!$X$23:$Y$31,2))</f>
        <v>1</v>
      </c>
      <c r="AM8" s="27">
        <f t="shared" si="7"/>
        <v>1</v>
      </c>
      <c r="AN8" s="27">
        <f t="shared" si="8"/>
        <v>1</v>
      </c>
      <c r="AO8" s="27">
        <f t="shared" si="9"/>
        <v>1</v>
      </c>
      <c r="AP8" s="25">
        <f>VLOOKUP($N8,'320b'!$N$4:$W$11,VLOOKUP($G8,'320a'!$X$2:$Y$10,2,TRUE),TRUE)</f>
        <v>1</v>
      </c>
      <c r="AQ8" s="25">
        <f>VLOOKUP($N8,'320b'!$N$24:$W$32,VLOOKUP($G8,'320a'!$X$2:$Y$10,2))</f>
        <v>0.97</v>
      </c>
      <c r="AR8" s="25">
        <f>VLOOKUP($N8,'320b'!$N$4:$W$11,VLOOKUP($G8,'320a'!$X$23:$Y$31,2,TRUE),TRUE)</f>
        <v>1</v>
      </c>
      <c r="AS8" s="25">
        <f>VLOOKUP($N8,'320b'!$N$24:$W$32,VLOOKUP($G8,'320a'!$X$23:$Y$31,2))</f>
        <v>1</v>
      </c>
      <c r="AT8" s="27">
        <f t="shared" si="10"/>
        <v>1</v>
      </c>
      <c r="AU8" s="27">
        <f t="shared" si="11"/>
        <v>1</v>
      </c>
      <c r="AV8" s="27">
        <f t="shared" si="12"/>
        <v>1</v>
      </c>
    </row>
    <row r="9" spans="1:48" ht="14.1" x14ac:dyDescent="0.5">
      <c r="A9" s="2" t="str">
        <f>[1]Φύλλο1!B6</f>
        <v>T6</v>
      </c>
      <c r="B9" s="3"/>
      <c r="C9" s="3"/>
      <c r="D9" s="3"/>
      <c r="E9" s="3"/>
      <c r="F9" s="3"/>
      <c r="G9" s="3"/>
      <c r="H9" s="3">
        <v>1</v>
      </c>
      <c r="I9" s="23">
        <f t="shared" si="13"/>
        <v>1</v>
      </c>
      <c r="J9" s="23">
        <f t="shared" si="14"/>
        <v>1</v>
      </c>
      <c r="K9" s="4">
        <f t="shared" si="0"/>
        <v>0</v>
      </c>
      <c r="L9" s="51">
        <f t="shared" si="15"/>
        <v>1</v>
      </c>
      <c r="M9" s="51">
        <f t="shared" si="16"/>
        <v>1</v>
      </c>
      <c r="N9" s="4">
        <f t="shared" si="17"/>
        <v>0</v>
      </c>
      <c r="O9" s="51">
        <f t="shared" si="18"/>
        <v>1</v>
      </c>
      <c r="P9" s="51">
        <f t="shared" si="19"/>
        <v>1</v>
      </c>
      <c r="R9" s="25">
        <f>VLOOKUP(G9,'320a'!$X$2:$X$10,1)</f>
        <v>0</v>
      </c>
      <c r="S9" s="21">
        <f>VLOOKUP(K9,'320a'!$B$4:$B$11,1)</f>
        <v>0</v>
      </c>
      <c r="T9" s="25">
        <f>VLOOKUP($K9,'320a'!$B$4:$K$11,VLOOKUP($G9,'320a'!$X$2:$Y$10,2))</f>
        <v>1</v>
      </c>
      <c r="U9" s="25">
        <f>VLOOKUP($K9,'320a'!$B$24:$K$32,VLOOKUP($G9,'320a'!$X$2:$Y$10,2))</f>
        <v>1</v>
      </c>
      <c r="V9" s="25">
        <f>VLOOKUP($K9,'320a'!$B$4:$K$11,VLOOKUP($G9,'320a'!$X$23:$Y$31,2))</f>
        <v>1</v>
      </c>
      <c r="W9" s="25">
        <f>VLOOKUP($K9,'320a'!$B$24:$K$33,VLOOKUP($G9,'320a'!$X$23:$Y$31,2))</f>
        <v>0.95</v>
      </c>
      <c r="X9" s="27">
        <f t="shared" si="1"/>
        <v>1</v>
      </c>
      <c r="Y9" s="27">
        <f t="shared" si="2"/>
        <v>1</v>
      </c>
      <c r="Z9" s="27">
        <f t="shared" si="3"/>
        <v>1</v>
      </c>
      <c r="AA9" s="25">
        <f>VLOOKUP($K9,'320a'!$N$4:$W$11,VLOOKUP($G9,'320a'!$X$2:$Y$10,2,TRUE),TRUE)</f>
        <v>1</v>
      </c>
      <c r="AB9" s="25">
        <f>VLOOKUP($K9,'320a'!$N$24:$W$32,VLOOKUP($G9,'320a'!$X$2:$Y$10,2))</f>
        <v>0.97</v>
      </c>
      <c r="AC9" s="25">
        <f>VLOOKUP($K9,'320a'!$N$4:$W$11,VLOOKUP($G9,'320a'!$X$23:$Y$31,2,TRUE),TRUE)</f>
        <v>1</v>
      </c>
      <c r="AD9" s="25">
        <f>VLOOKUP($K9,'320a'!$N$24:$W$32,VLOOKUP($G9,'320a'!$X$23:$Y$31,2))</f>
        <v>0.96</v>
      </c>
      <c r="AE9" s="27">
        <f t="shared" si="4"/>
        <v>1</v>
      </c>
      <c r="AF9" s="27">
        <f t="shared" si="5"/>
        <v>1</v>
      </c>
      <c r="AG9" s="27">
        <f t="shared" si="6"/>
        <v>1</v>
      </c>
      <c r="AH9" s="21">
        <f>VLOOKUP(N9,'320a'!$B$4:$B$11,1)</f>
        <v>0</v>
      </c>
      <c r="AI9" s="25">
        <f>VLOOKUP($N9,'320b'!$B$4:$K$11,VLOOKUP($G9,'320a'!$X$2:$Y$10,2))</f>
        <v>1</v>
      </c>
      <c r="AJ9" s="25">
        <f>VLOOKUP($N9,'320b'!$B$24:$K$32,VLOOKUP($G9,'320a'!$X$2:$Y$10,2))</f>
        <v>1</v>
      </c>
      <c r="AK9" s="25">
        <f>VLOOKUP($N9,'320b'!$B$4:$K$11,VLOOKUP($G9,'320a'!$X$23:$Y$31,2))</f>
        <v>1</v>
      </c>
      <c r="AL9" s="25">
        <f>VLOOKUP($N9,'320b'!$B$24:$K$32,VLOOKUP($G9,'320a'!$X$23:$Y$31,2))</f>
        <v>1</v>
      </c>
      <c r="AM9" s="27">
        <f t="shared" si="7"/>
        <v>1</v>
      </c>
      <c r="AN9" s="27">
        <f t="shared" si="8"/>
        <v>1</v>
      </c>
      <c r="AO9" s="27">
        <f t="shared" si="9"/>
        <v>1</v>
      </c>
      <c r="AP9" s="25">
        <f>VLOOKUP($N9,'320b'!$N$4:$W$11,VLOOKUP($G9,'320a'!$X$2:$Y$10,2,TRUE),TRUE)</f>
        <v>1</v>
      </c>
      <c r="AQ9" s="25">
        <f>VLOOKUP($N9,'320b'!$N$24:$W$32,VLOOKUP($G9,'320a'!$X$2:$Y$10,2))</f>
        <v>0.97</v>
      </c>
      <c r="AR9" s="25">
        <f>VLOOKUP($N9,'320b'!$N$4:$W$11,VLOOKUP($G9,'320a'!$X$23:$Y$31,2,TRUE),TRUE)</f>
        <v>1</v>
      </c>
      <c r="AS9" s="25">
        <f>VLOOKUP($N9,'320b'!$N$24:$W$32,VLOOKUP($G9,'320a'!$X$23:$Y$31,2))</f>
        <v>1</v>
      </c>
      <c r="AT9" s="27">
        <f t="shared" si="10"/>
        <v>1</v>
      </c>
      <c r="AU9" s="27">
        <f t="shared" si="11"/>
        <v>1</v>
      </c>
      <c r="AV9" s="27">
        <f t="shared" si="12"/>
        <v>1</v>
      </c>
    </row>
    <row r="10" spans="1:48" ht="14.1" x14ac:dyDescent="0.5">
      <c r="A10" s="2" t="str">
        <f>[1]Φύλλο1!B7</f>
        <v>T7</v>
      </c>
      <c r="B10" s="3"/>
      <c r="C10" s="3"/>
      <c r="D10" s="3"/>
      <c r="E10" s="3"/>
      <c r="F10" s="3"/>
      <c r="G10" s="3"/>
      <c r="H10" s="3">
        <v>1</v>
      </c>
      <c r="I10" s="23">
        <f t="shared" si="13"/>
        <v>1</v>
      </c>
      <c r="J10" s="23">
        <f t="shared" si="14"/>
        <v>1</v>
      </c>
      <c r="K10" s="4">
        <f t="shared" si="0"/>
        <v>0</v>
      </c>
      <c r="L10" s="51">
        <f t="shared" si="15"/>
        <v>1</v>
      </c>
      <c r="M10" s="51">
        <f t="shared" si="16"/>
        <v>1</v>
      </c>
      <c r="N10" s="4">
        <f t="shared" si="17"/>
        <v>0</v>
      </c>
      <c r="O10" s="51">
        <f t="shared" si="18"/>
        <v>1</v>
      </c>
      <c r="P10" s="51">
        <f t="shared" si="19"/>
        <v>1</v>
      </c>
      <c r="R10" s="25">
        <f>VLOOKUP(G10,'320a'!$X$2:$X$10,1)</f>
        <v>0</v>
      </c>
      <c r="S10" s="21">
        <f>VLOOKUP(K10,'320a'!$B$4:$B$11,1)</f>
        <v>0</v>
      </c>
      <c r="T10" s="25">
        <f>VLOOKUP($K10,'320a'!$B$4:$K$11,VLOOKUP($G10,'320a'!$X$2:$Y$10,2))</f>
        <v>1</v>
      </c>
      <c r="U10" s="25">
        <f>VLOOKUP($K10,'320a'!$B$24:$K$32,VLOOKUP($G10,'320a'!$X$2:$Y$10,2))</f>
        <v>1</v>
      </c>
      <c r="V10" s="25">
        <f>VLOOKUP($K10,'320a'!$B$4:$K$11,VLOOKUP($G10,'320a'!$X$23:$Y$31,2))</f>
        <v>1</v>
      </c>
      <c r="W10" s="25">
        <f>VLOOKUP($K10,'320a'!$B$24:$K$33,VLOOKUP($G10,'320a'!$X$23:$Y$31,2))</f>
        <v>0.95</v>
      </c>
      <c r="X10" s="27">
        <f t="shared" si="1"/>
        <v>1</v>
      </c>
      <c r="Y10" s="27">
        <f t="shared" si="2"/>
        <v>1</v>
      </c>
      <c r="Z10" s="27">
        <f t="shared" si="3"/>
        <v>1</v>
      </c>
      <c r="AA10" s="25">
        <f>VLOOKUP($K10,'320a'!$N$4:$W$11,VLOOKUP($G10,'320a'!$X$2:$Y$10,2,TRUE),TRUE)</f>
        <v>1</v>
      </c>
      <c r="AB10" s="25">
        <f>VLOOKUP($K10,'320a'!$N$24:$W$32,VLOOKUP($G10,'320a'!$X$2:$Y$10,2))</f>
        <v>0.97</v>
      </c>
      <c r="AC10" s="25">
        <f>VLOOKUP($K10,'320a'!$N$4:$W$11,VLOOKUP($G10,'320a'!$X$23:$Y$31,2,TRUE),TRUE)</f>
        <v>1</v>
      </c>
      <c r="AD10" s="25">
        <f>VLOOKUP($K10,'320a'!$N$24:$W$32,VLOOKUP($G10,'320a'!$X$23:$Y$31,2))</f>
        <v>0.96</v>
      </c>
      <c r="AE10" s="27">
        <f t="shared" si="4"/>
        <v>1</v>
      </c>
      <c r="AF10" s="27">
        <f t="shared" si="5"/>
        <v>1</v>
      </c>
      <c r="AG10" s="27">
        <f t="shared" si="6"/>
        <v>1</v>
      </c>
      <c r="AH10" s="21">
        <f>VLOOKUP(N10,'320a'!$B$4:$B$11,1)</f>
        <v>0</v>
      </c>
      <c r="AI10" s="25">
        <f>VLOOKUP($N10,'320b'!$B$4:$K$11,VLOOKUP($G10,'320a'!$X$2:$Y$10,2))</f>
        <v>1</v>
      </c>
      <c r="AJ10" s="25">
        <f>VLOOKUP($N10,'320b'!$B$24:$K$32,VLOOKUP($G10,'320a'!$X$2:$Y$10,2))</f>
        <v>1</v>
      </c>
      <c r="AK10" s="25">
        <f>VLOOKUP($N10,'320b'!$B$4:$K$11,VLOOKUP($G10,'320a'!$X$23:$Y$31,2))</f>
        <v>1</v>
      </c>
      <c r="AL10" s="25">
        <f>VLOOKUP($N10,'320b'!$B$24:$K$32,VLOOKUP($G10,'320a'!$X$23:$Y$31,2))</f>
        <v>1</v>
      </c>
      <c r="AM10" s="27">
        <f t="shared" si="7"/>
        <v>1</v>
      </c>
      <c r="AN10" s="27">
        <f t="shared" si="8"/>
        <v>1</v>
      </c>
      <c r="AO10" s="27">
        <f t="shared" si="9"/>
        <v>1</v>
      </c>
      <c r="AP10" s="25">
        <f>VLOOKUP($N10,'320b'!$N$4:$W$11,VLOOKUP($G10,'320a'!$X$2:$Y$10,2,TRUE),TRUE)</f>
        <v>1</v>
      </c>
      <c r="AQ10" s="25">
        <f>VLOOKUP($N10,'320b'!$N$24:$W$32,VLOOKUP($G10,'320a'!$X$2:$Y$10,2))</f>
        <v>0.97</v>
      </c>
      <c r="AR10" s="25">
        <f>VLOOKUP($N10,'320b'!$N$4:$W$11,VLOOKUP($G10,'320a'!$X$23:$Y$31,2,TRUE),TRUE)</f>
        <v>1</v>
      </c>
      <c r="AS10" s="25">
        <f>VLOOKUP($N10,'320b'!$N$24:$W$32,VLOOKUP($G10,'320a'!$X$23:$Y$31,2))</f>
        <v>1</v>
      </c>
      <c r="AT10" s="27">
        <f t="shared" si="10"/>
        <v>1</v>
      </c>
      <c r="AU10" s="27">
        <f t="shared" si="11"/>
        <v>1</v>
      </c>
      <c r="AV10" s="27">
        <f t="shared" si="12"/>
        <v>1</v>
      </c>
    </row>
    <row r="11" spans="1:48" ht="14.1" x14ac:dyDescent="0.5">
      <c r="A11" s="2" t="str">
        <f>[1]Φύλλο1!B8</f>
        <v>T8</v>
      </c>
      <c r="B11" s="3"/>
      <c r="C11" s="3"/>
      <c r="D11" s="3"/>
      <c r="E11" s="3"/>
      <c r="F11" s="3"/>
      <c r="G11" s="3"/>
      <c r="H11" s="3">
        <v>1</v>
      </c>
      <c r="I11" s="23">
        <f t="shared" si="13"/>
        <v>1</v>
      </c>
      <c r="J11" s="23">
        <f t="shared" si="14"/>
        <v>1</v>
      </c>
      <c r="K11" s="4">
        <f t="shared" si="0"/>
        <v>0</v>
      </c>
      <c r="L11" s="51">
        <f t="shared" si="15"/>
        <v>1</v>
      </c>
      <c r="M11" s="51">
        <f t="shared" si="16"/>
        <v>1</v>
      </c>
      <c r="N11" s="4">
        <f t="shared" si="17"/>
        <v>0</v>
      </c>
      <c r="O11" s="51">
        <f t="shared" si="18"/>
        <v>1</v>
      </c>
      <c r="P11" s="51">
        <f t="shared" si="19"/>
        <v>1</v>
      </c>
      <c r="R11" s="25">
        <f>VLOOKUP(G11,'320a'!$X$2:$X$10,1)</f>
        <v>0</v>
      </c>
      <c r="S11" s="21">
        <f>VLOOKUP(K11,'320a'!$B$4:$B$11,1)</f>
        <v>0</v>
      </c>
      <c r="T11" s="25">
        <f>VLOOKUP($K11,'320a'!$B$4:$K$11,VLOOKUP($G11,'320a'!$X$2:$Y$10,2))</f>
        <v>1</v>
      </c>
      <c r="U11" s="25">
        <f>VLOOKUP($K11,'320a'!$B$24:$K$32,VLOOKUP($G11,'320a'!$X$2:$Y$10,2))</f>
        <v>1</v>
      </c>
      <c r="V11" s="25">
        <f>VLOOKUP($K11,'320a'!$B$4:$K$11,VLOOKUP($G11,'320a'!$X$23:$Y$31,2))</f>
        <v>1</v>
      </c>
      <c r="W11" s="25">
        <f>VLOOKUP($K11,'320a'!$B$24:$K$33,VLOOKUP($G11,'320a'!$X$23:$Y$31,2))</f>
        <v>0.95</v>
      </c>
      <c r="X11" s="27">
        <f t="shared" si="1"/>
        <v>1</v>
      </c>
      <c r="Y11" s="27">
        <f t="shared" si="2"/>
        <v>1</v>
      </c>
      <c r="Z11" s="27">
        <f t="shared" si="3"/>
        <v>1</v>
      </c>
      <c r="AA11" s="25">
        <f>VLOOKUP($K11,'320a'!$N$4:$W$11,VLOOKUP($G11,'320a'!$X$2:$Y$10,2,TRUE),TRUE)</f>
        <v>1</v>
      </c>
      <c r="AB11" s="25">
        <f>VLOOKUP($K11,'320a'!$N$24:$W$32,VLOOKUP($G11,'320a'!$X$2:$Y$10,2))</f>
        <v>0.97</v>
      </c>
      <c r="AC11" s="25">
        <f>VLOOKUP($K11,'320a'!$N$4:$W$11,VLOOKUP($G11,'320a'!$X$23:$Y$31,2,TRUE),TRUE)</f>
        <v>1</v>
      </c>
      <c r="AD11" s="25">
        <f>VLOOKUP($K11,'320a'!$N$24:$W$32,VLOOKUP($G11,'320a'!$X$23:$Y$31,2))</f>
        <v>0.96</v>
      </c>
      <c r="AE11" s="27">
        <f t="shared" si="4"/>
        <v>1</v>
      </c>
      <c r="AF11" s="27">
        <f t="shared" si="5"/>
        <v>1</v>
      </c>
      <c r="AG11" s="27">
        <f t="shared" si="6"/>
        <v>1</v>
      </c>
      <c r="AH11" s="21">
        <f>VLOOKUP(N11,'320a'!$B$4:$B$11,1)</f>
        <v>0</v>
      </c>
      <c r="AI11" s="25">
        <f>VLOOKUP($N11,'320b'!$B$4:$K$11,VLOOKUP($G11,'320a'!$X$2:$Y$10,2))</f>
        <v>1</v>
      </c>
      <c r="AJ11" s="25">
        <f>VLOOKUP($N11,'320b'!$B$24:$K$32,VLOOKUP($G11,'320a'!$X$2:$Y$10,2))</f>
        <v>1</v>
      </c>
      <c r="AK11" s="25">
        <f>VLOOKUP($N11,'320b'!$B$4:$K$11,VLOOKUP($G11,'320a'!$X$23:$Y$31,2))</f>
        <v>1</v>
      </c>
      <c r="AL11" s="25">
        <f>VLOOKUP($N11,'320b'!$B$24:$K$32,VLOOKUP($G11,'320a'!$X$23:$Y$31,2))</f>
        <v>1</v>
      </c>
      <c r="AM11" s="27">
        <f t="shared" si="7"/>
        <v>1</v>
      </c>
      <c r="AN11" s="27">
        <f t="shared" si="8"/>
        <v>1</v>
      </c>
      <c r="AO11" s="27">
        <f t="shared" si="9"/>
        <v>1</v>
      </c>
      <c r="AP11" s="25">
        <f>VLOOKUP($N11,'320b'!$N$4:$W$11,VLOOKUP($G11,'320a'!$X$2:$Y$10,2,TRUE),TRUE)</f>
        <v>1</v>
      </c>
      <c r="AQ11" s="25">
        <f>VLOOKUP($N11,'320b'!$N$24:$W$32,VLOOKUP($G11,'320a'!$X$2:$Y$10,2))</f>
        <v>0.97</v>
      </c>
      <c r="AR11" s="25">
        <f>VLOOKUP($N11,'320b'!$N$4:$W$11,VLOOKUP($G11,'320a'!$X$23:$Y$31,2,TRUE),TRUE)</f>
        <v>1</v>
      </c>
      <c r="AS11" s="25">
        <f>VLOOKUP($N11,'320b'!$N$24:$W$32,VLOOKUP($G11,'320a'!$X$23:$Y$31,2))</f>
        <v>1</v>
      </c>
      <c r="AT11" s="27">
        <f t="shared" si="10"/>
        <v>1</v>
      </c>
      <c r="AU11" s="27">
        <f t="shared" si="11"/>
        <v>1</v>
      </c>
      <c r="AV11" s="27">
        <f t="shared" si="12"/>
        <v>1</v>
      </c>
    </row>
    <row r="12" spans="1:48" ht="14.1" x14ac:dyDescent="0.5">
      <c r="B12" s="3"/>
      <c r="C12" s="3"/>
      <c r="D12" s="3"/>
      <c r="E12" s="3"/>
      <c r="F12" s="3"/>
      <c r="G12" s="3"/>
      <c r="H12" s="3"/>
      <c r="I12" s="23" t="b">
        <f t="shared" si="13"/>
        <v>0</v>
      </c>
      <c r="J12" s="23" t="b">
        <f t="shared" si="14"/>
        <v>0</v>
      </c>
      <c r="K12" s="4">
        <f t="shared" si="0"/>
        <v>0</v>
      </c>
      <c r="L12" s="51">
        <f t="shared" si="15"/>
        <v>1</v>
      </c>
      <c r="M12" s="51">
        <f t="shared" si="16"/>
        <v>1</v>
      </c>
      <c r="N12" s="4">
        <f t="shared" si="17"/>
        <v>0</v>
      </c>
      <c r="O12" s="57">
        <f t="shared" si="18"/>
        <v>1</v>
      </c>
      <c r="P12" s="57">
        <f t="shared" si="19"/>
        <v>1</v>
      </c>
      <c r="R12" s="25">
        <f>VLOOKUP(G12,'320a'!$X$2:$X$10,1)</f>
        <v>0</v>
      </c>
      <c r="S12" s="21">
        <f>VLOOKUP(K12,'320a'!$B$4:$B$11,1)</f>
        <v>0</v>
      </c>
      <c r="T12" s="25">
        <f>VLOOKUP($K12,'320a'!$B$4:$K$11,VLOOKUP($G12,'320a'!$X$2:$Y$10,2))</f>
        <v>1</v>
      </c>
      <c r="U12" s="25">
        <f>VLOOKUP($K12,'320a'!$B$24:$K$32,VLOOKUP($G12,'320a'!$X$2:$Y$10,2))</f>
        <v>1</v>
      </c>
      <c r="V12" s="25">
        <f>VLOOKUP($K12,'320a'!$B$4:$K$11,VLOOKUP($G12,'320a'!$X$23:$Y$31,2))</f>
        <v>1</v>
      </c>
      <c r="W12" s="25">
        <f>VLOOKUP($K12,'320a'!$B$24:$K$33,VLOOKUP($G12,'320a'!$X$23:$Y$31,2))</f>
        <v>0.95</v>
      </c>
      <c r="X12" s="27">
        <f t="shared" si="1"/>
        <v>1</v>
      </c>
      <c r="Y12" s="27">
        <f t="shared" si="2"/>
        <v>1</v>
      </c>
      <c r="Z12" s="27">
        <f t="shared" si="3"/>
        <v>1</v>
      </c>
      <c r="AA12" s="25">
        <f>VLOOKUP($K12,'320a'!$N$4:$W$11,VLOOKUP($G12,'320a'!$X$2:$Y$10,2,TRUE),TRUE)</f>
        <v>1</v>
      </c>
      <c r="AB12" s="25">
        <f>VLOOKUP($K12,'320a'!$N$24:$W$32,VLOOKUP($G12,'320a'!$X$2:$Y$10,2))</f>
        <v>0.97</v>
      </c>
      <c r="AC12" s="25">
        <f>VLOOKUP($K12,'320a'!$N$4:$W$11,VLOOKUP($G12,'320a'!$X$23:$Y$31,2,TRUE),TRUE)</f>
        <v>1</v>
      </c>
      <c r="AD12" s="25">
        <f>VLOOKUP($K12,'320a'!$N$24:$W$32,VLOOKUP($G12,'320a'!$X$23:$Y$31,2))</f>
        <v>0.96</v>
      </c>
      <c r="AE12" s="27">
        <f t="shared" si="4"/>
        <v>1</v>
      </c>
      <c r="AF12" s="27">
        <f t="shared" si="5"/>
        <v>1</v>
      </c>
      <c r="AG12" s="27">
        <f t="shared" si="6"/>
        <v>1</v>
      </c>
      <c r="AH12" s="21">
        <f>VLOOKUP(N12,'320a'!$B$4:$B$11,1)</f>
        <v>0</v>
      </c>
      <c r="AI12" s="25">
        <f>VLOOKUP($N12,'320b'!$B$4:$K$11,VLOOKUP($G12,'320a'!$X$2:$Y$10,2))</f>
        <v>1</v>
      </c>
      <c r="AJ12" s="25">
        <f>VLOOKUP($N12,'320b'!$B$24:$K$32,VLOOKUP($G12,'320a'!$X$2:$Y$10,2))</f>
        <v>1</v>
      </c>
      <c r="AK12" s="25">
        <f>VLOOKUP($N12,'320b'!$B$4:$K$11,VLOOKUP($G12,'320a'!$X$23:$Y$31,2))</f>
        <v>1</v>
      </c>
      <c r="AL12" s="25">
        <f>VLOOKUP($N12,'320b'!$B$24:$K$32,VLOOKUP($G12,'320a'!$X$23:$Y$31,2))</f>
        <v>1</v>
      </c>
      <c r="AM12" s="27">
        <f t="shared" si="7"/>
        <v>1</v>
      </c>
      <c r="AN12" s="27">
        <f t="shared" si="8"/>
        <v>1</v>
      </c>
      <c r="AO12" s="27">
        <f t="shared" si="9"/>
        <v>1</v>
      </c>
      <c r="AP12" s="25">
        <f>VLOOKUP($N12,'320b'!$N$4:$W$11,VLOOKUP($G12,'320a'!$X$2:$Y$10,2,TRUE),TRUE)</f>
        <v>1</v>
      </c>
      <c r="AQ12" s="25">
        <f>VLOOKUP($N12,'320b'!$N$24:$W$32,VLOOKUP($G12,'320a'!$X$2:$Y$10,2))</f>
        <v>0.97</v>
      </c>
      <c r="AR12" s="25">
        <f>VLOOKUP($N12,'320b'!$N$4:$W$11,VLOOKUP($G12,'320a'!$X$23:$Y$31,2,TRUE),TRUE)</f>
        <v>1</v>
      </c>
      <c r="AS12" s="25">
        <f>VLOOKUP($N12,'320b'!$N$24:$W$32,VLOOKUP($G12,'320a'!$X$23:$Y$31,2))</f>
        <v>1</v>
      </c>
      <c r="AT12" s="27">
        <f t="shared" si="10"/>
        <v>1</v>
      </c>
      <c r="AU12" s="27">
        <f t="shared" si="11"/>
        <v>1</v>
      </c>
      <c r="AV12" s="27">
        <f t="shared" si="12"/>
        <v>1</v>
      </c>
    </row>
    <row r="13" spans="1:48" ht="14.1" x14ac:dyDescent="0.5">
      <c r="B13" s="3"/>
      <c r="C13" s="3"/>
      <c r="D13" s="3"/>
      <c r="E13" s="3"/>
      <c r="F13" s="3"/>
      <c r="G13" s="3"/>
      <c r="H13" s="3"/>
      <c r="I13" s="23" t="b">
        <f t="shared" si="13"/>
        <v>0</v>
      </c>
      <c r="J13" s="23" t="b">
        <f t="shared" si="14"/>
        <v>0</v>
      </c>
      <c r="K13" s="4">
        <f t="shared" si="0"/>
        <v>0</v>
      </c>
      <c r="L13" s="51">
        <f t="shared" si="15"/>
        <v>1</v>
      </c>
      <c r="M13" s="51">
        <f t="shared" si="16"/>
        <v>1</v>
      </c>
      <c r="N13" s="4">
        <f t="shared" si="17"/>
        <v>0</v>
      </c>
      <c r="O13" s="57">
        <f t="shared" si="18"/>
        <v>1</v>
      </c>
      <c r="P13" s="57">
        <f t="shared" si="19"/>
        <v>1</v>
      </c>
      <c r="R13" s="25">
        <f>VLOOKUP(G13,'320a'!$X$2:$X$10,1)</f>
        <v>0</v>
      </c>
      <c r="S13" s="21">
        <f>VLOOKUP(K13,'320a'!$B$4:$B$11,1)</f>
        <v>0</v>
      </c>
      <c r="T13" s="25">
        <f>VLOOKUP($K13,'320a'!$B$4:$K$11,VLOOKUP($G13,'320a'!$X$2:$Y$10,2))</f>
        <v>1</v>
      </c>
      <c r="U13" s="25">
        <f>VLOOKUP($K13,'320a'!$B$24:$K$32,VLOOKUP($G13,'320a'!$X$2:$Y$10,2))</f>
        <v>1</v>
      </c>
      <c r="V13" s="25">
        <f>VLOOKUP($K13,'320a'!$B$4:$K$11,VLOOKUP($G13,'320a'!$X$23:$Y$31,2))</f>
        <v>1</v>
      </c>
      <c r="W13" s="25">
        <f>VLOOKUP($K13,'320a'!$B$24:$K$33,VLOOKUP($G13,'320a'!$X$23:$Y$31,2))</f>
        <v>0.95</v>
      </c>
      <c r="X13" s="27">
        <f t="shared" si="1"/>
        <v>1</v>
      </c>
      <c r="Y13" s="27">
        <f t="shared" si="2"/>
        <v>1</v>
      </c>
      <c r="Z13" s="27">
        <f t="shared" si="3"/>
        <v>1</v>
      </c>
      <c r="AA13" s="25">
        <f>VLOOKUP($K13,'320a'!$N$4:$W$11,VLOOKUP($G13,'320a'!$X$2:$Y$10,2,TRUE),TRUE)</f>
        <v>1</v>
      </c>
      <c r="AB13" s="25">
        <f>VLOOKUP($K13,'320a'!$N$24:$W$32,VLOOKUP($G13,'320a'!$X$2:$Y$10,2))</f>
        <v>0.97</v>
      </c>
      <c r="AC13" s="25">
        <f>VLOOKUP($K13,'320a'!$N$4:$W$11,VLOOKUP($G13,'320a'!$X$23:$Y$31,2,TRUE),TRUE)</f>
        <v>1</v>
      </c>
      <c r="AD13" s="25">
        <f>VLOOKUP($K13,'320a'!$N$24:$W$32,VLOOKUP($G13,'320a'!$X$23:$Y$31,2))</f>
        <v>0.96</v>
      </c>
      <c r="AE13" s="27">
        <f t="shared" si="4"/>
        <v>1</v>
      </c>
      <c r="AF13" s="27">
        <f t="shared" si="5"/>
        <v>1</v>
      </c>
      <c r="AG13" s="27">
        <f t="shared" si="6"/>
        <v>1</v>
      </c>
      <c r="AH13" s="21">
        <f>VLOOKUP(N13,'320a'!$B$4:$B$11,1)</f>
        <v>0</v>
      </c>
      <c r="AI13" s="25">
        <f>VLOOKUP($N13,'320b'!$B$4:$K$11,VLOOKUP($G13,'320a'!$X$2:$Y$10,2))</f>
        <v>1</v>
      </c>
      <c r="AJ13" s="25">
        <f>VLOOKUP($N13,'320b'!$B$24:$K$32,VLOOKUP($G13,'320a'!$X$2:$Y$10,2))</f>
        <v>1</v>
      </c>
      <c r="AK13" s="25">
        <f>VLOOKUP($N13,'320b'!$B$4:$K$11,VLOOKUP($G13,'320a'!$X$23:$Y$31,2))</f>
        <v>1</v>
      </c>
      <c r="AL13" s="25">
        <f>VLOOKUP($N13,'320b'!$B$24:$K$32,VLOOKUP($G13,'320a'!$X$23:$Y$31,2))</f>
        <v>1</v>
      </c>
      <c r="AM13" s="27">
        <f t="shared" si="7"/>
        <v>1</v>
      </c>
      <c r="AN13" s="27">
        <f t="shared" si="8"/>
        <v>1</v>
      </c>
      <c r="AO13" s="27">
        <f t="shared" si="9"/>
        <v>1</v>
      </c>
      <c r="AP13" s="25">
        <f>VLOOKUP($N13,'320b'!$N$4:$W$11,VLOOKUP($G13,'320a'!$X$2:$Y$10,2,TRUE),TRUE)</f>
        <v>1</v>
      </c>
      <c r="AQ13" s="25">
        <f>VLOOKUP($N13,'320b'!$N$24:$W$32,VLOOKUP($G13,'320a'!$X$2:$Y$10,2))</f>
        <v>0.97</v>
      </c>
      <c r="AR13" s="25">
        <f>VLOOKUP($N13,'320b'!$N$4:$W$11,VLOOKUP($G13,'320a'!$X$23:$Y$31,2,TRUE),TRUE)</f>
        <v>1</v>
      </c>
      <c r="AS13" s="25">
        <f>VLOOKUP($N13,'320b'!$N$24:$W$32,VLOOKUP($G13,'320a'!$X$23:$Y$31,2))</f>
        <v>1</v>
      </c>
      <c r="AT13" s="27">
        <f t="shared" si="10"/>
        <v>1</v>
      </c>
      <c r="AU13" s="27">
        <f t="shared" si="11"/>
        <v>1</v>
      </c>
      <c r="AV13" s="27">
        <f t="shared" si="12"/>
        <v>1</v>
      </c>
    </row>
    <row r="14" spans="1:48" ht="14.1" x14ac:dyDescent="0.5">
      <c r="B14" s="3"/>
      <c r="C14" s="3"/>
      <c r="D14" s="3"/>
      <c r="E14" s="3"/>
      <c r="F14" s="3"/>
      <c r="G14" s="3"/>
      <c r="H14" s="3"/>
      <c r="I14" s="23" t="b">
        <f t="shared" si="13"/>
        <v>0</v>
      </c>
      <c r="J14" s="23" t="b">
        <f t="shared" si="14"/>
        <v>0</v>
      </c>
      <c r="K14" s="4">
        <f t="shared" si="0"/>
        <v>0</v>
      </c>
      <c r="L14" s="51">
        <f t="shared" si="15"/>
        <v>1</v>
      </c>
      <c r="M14" s="51">
        <f t="shared" si="16"/>
        <v>1</v>
      </c>
      <c r="N14" s="4">
        <f t="shared" si="17"/>
        <v>0</v>
      </c>
      <c r="O14" s="57">
        <f t="shared" si="18"/>
        <v>1</v>
      </c>
      <c r="P14" s="57">
        <f t="shared" si="19"/>
        <v>1</v>
      </c>
      <c r="R14" s="25">
        <f>VLOOKUP(G14,'320a'!$X$2:$X$10,1)</f>
        <v>0</v>
      </c>
      <c r="S14" s="21">
        <f>VLOOKUP(K14,'320a'!$B$4:$B$11,1)</f>
        <v>0</v>
      </c>
      <c r="T14" s="25">
        <f>VLOOKUP($K14,'320a'!$B$4:$K$11,VLOOKUP($G14,'320a'!$X$2:$Y$10,2))</f>
        <v>1</v>
      </c>
      <c r="U14" s="25">
        <f>VLOOKUP($K14,'320a'!$B$24:$K$32,VLOOKUP($G14,'320a'!$X$2:$Y$10,2))</f>
        <v>1</v>
      </c>
      <c r="V14" s="25">
        <f>VLOOKUP($K14,'320a'!$B$4:$K$11,VLOOKUP($G14,'320a'!$X$23:$Y$31,2))</f>
        <v>1</v>
      </c>
      <c r="W14" s="25">
        <f>VLOOKUP($K14,'320a'!$B$24:$K$33,VLOOKUP($G14,'320a'!$X$23:$Y$31,2))</f>
        <v>0.95</v>
      </c>
      <c r="X14" s="27">
        <f t="shared" si="1"/>
        <v>1</v>
      </c>
      <c r="Y14" s="27">
        <f t="shared" si="2"/>
        <v>1</v>
      </c>
      <c r="Z14" s="27">
        <f t="shared" si="3"/>
        <v>1</v>
      </c>
      <c r="AA14" s="25">
        <f>VLOOKUP($K14,'320a'!$N$4:$W$11,VLOOKUP($G14,'320a'!$X$2:$Y$10,2,TRUE),TRUE)</f>
        <v>1</v>
      </c>
      <c r="AB14" s="25">
        <f>VLOOKUP($K14,'320a'!$N$24:$W$32,VLOOKUP($G14,'320a'!$X$2:$Y$10,2))</f>
        <v>0.97</v>
      </c>
      <c r="AC14" s="25">
        <f>VLOOKUP($K14,'320a'!$N$4:$W$11,VLOOKUP($G14,'320a'!$X$23:$Y$31,2,TRUE),TRUE)</f>
        <v>1</v>
      </c>
      <c r="AD14" s="25">
        <f>VLOOKUP($K14,'320a'!$N$24:$W$32,VLOOKUP($G14,'320a'!$X$23:$Y$31,2))</f>
        <v>0.96</v>
      </c>
      <c r="AE14" s="27">
        <f t="shared" si="4"/>
        <v>1</v>
      </c>
      <c r="AF14" s="27">
        <f t="shared" si="5"/>
        <v>1</v>
      </c>
      <c r="AG14" s="27">
        <f t="shared" si="6"/>
        <v>1</v>
      </c>
      <c r="AH14" s="21">
        <f>VLOOKUP(N14,'320a'!$B$4:$B$11,1)</f>
        <v>0</v>
      </c>
      <c r="AI14" s="25">
        <f>VLOOKUP($N14,'320b'!$B$4:$K$11,VLOOKUP($G14,'320a'!$X$2:$Y$10,2))</f>
        <v>1</v>
      </c>
      <c r="AJ14" s="25">
        <f>VLOOKUP($N14,'320b'!$B$24:$K$32,VLOOKUP($G14,'320a'!$X$2:$Y$10,2))</f>
        <v>1</v>
      </c>
      <c r="AK14" s="25">
        <f>VLOOKUP($N14,'320b'!$B$4:$K$11,VLOOKUP($G14,'320a'!$X$23:$Y$31,2))</f>
        <v>1</v>
      </c>
      <c r="AL14" s="25">
        <f>VLOOKUP($N14,'320b'!$B$24:$K$32,VLOOKUP($G14,'320a'!$X$23:$Y$31,2))</f>
        <v>1</v>
      </c>
      <c r="AM14" s="27">
        <f t="shared" si="7"/>
        <v>1</v>
      </c>
      <c r="AN14" s="27">
        <f t="shared" si="8"/>
        <v>1</v>
      </c>
      <c r="AO14" s="27">
        <f t="shared" si="9"/>
        <v>1</v>
      </c>
      <c r="AP14" s="25">
        <f>VLOOKUP($N14,'320b'!$N$4:$W$11,VLOOKUP($G14,'320a'!$X$2:$Y$10,2,TRUE),TRUE)</f>
        <v>1</v>
      </c>
      <c r="AQ14" s="25">
        <f>VLOOKUP($N14,'320b'!$N$24:$W$32,VLOOKUP($G14,'320a'!$X$2:$Y$10,2))</f>
        <v>0.97</v>
      </c>
      <c r="AR14" s="25">
        <f>VLOOKUP($N14,'320b'!$N$4:$W$11,VLOOKUP($G14,'320a'!$X$23:$Y$31,2,TRUE),TRUE)</f>
        <v>1</v>
      </c>
      <c r="AS14" s="25">
        <f>VLOOKUP($N14,'320b'!$N$24:$W$32,VLOOKUP($G14,'320a'!$X$23:$Y$31,2))</f>
        <v>1</v>
      </c>
      <c r="AT14" s="27">
        <f t="shared" si="10"/>
        <v>1</v>
      </c>
      <c r="AU14" s="27">
        <f t="shared" si="11"/>
        <v>1</v>
      </c>
      <c r="AV14" s="27">
        <f t="shared" si="12"/>
        <v>1</v>
      </c>
    </row>
    <row r="15" spans="1:48" ht="14.1" x14ac:dyDescent="0.5">
      <c r="B15" s="3"/>
      <c r="C15" s="3"/>
      <c r="D15" s="3"/>
      <c r="E15" s="3"/>
      <c r="F15" s="3"/>
      <c r="G15" s="3"/>
      <c r="H15" s="3"/>
      <c r="I15" s="23" t="b">
        <f t="shared" si="13"/>
        <v>0</v>
      </c>
      <c r="J15" s="23" t="b">
        <f t="shared" si="14"/>
        <v>0</v>
      </c>
      <c r="K15" s="4">
        <f t="shared" si="0"/>
        <v>0</v>
      </c>
      <c r="L15" s="51">
        <f t="shared" si="15"/>
        <v>1</v>
      </c>
      <c r="M15" s="51">
        <f t="shared" si="16"/>
        <v>1</v>
      </c>
      <c r="N15" s="4">
        <f t="shared" si="17"/>
        <v>0</v>
      </c>
      <c r="O15" s="57">
        <f t="shared" si="18"/>
        <v>1</v>
      </c>
      <c r="P15" s="57">
        <f t="shared" si="19"/>
        <v>1</v>
      </c>
      <c r="R15" s="25">
        <f>VLOOKUP(G15,'320a'!$X$2:$X$10,1)</f>
        <v>0</v>
      </c>
      <c r="S15" s="21">
        <f>VLOOKUP(K15,'320a'!$B$4:$B$11,1)</f>
        <v>0</v>
      </c>
      <c r="T15" s="25">
        <f>VLOOKUP($K15,'320a'!$B$4:$K$11,VLOOKUP($G15,'320a'!$X$2:$Y$10,2))</f>
        <v>1</v>
      </c>
      <c r="U15" s="25">
        <f>VLOOKUP($K15,'320a'!$B$24:$K$32,VLOOKUP($G15,'320a'!$X$2:$Y$10,2))</f>
        <v>1</v>
      </c>
      <c r="V15" s="25">
        <f>VLOOKUP($K15,'320a'!$B$4:$K$11,VLOOKUP($G15,'320a'!$X$23:$Y$31,2))</f>
        <v>1</v>
      </c>
      <c r="W15" s="25">
        <f>VLOOKUP($K15,'320a'!$B$24:$K$33,VLOOKUP($G15,'320a'!$X$23:$Y$31,2))</f>
        <v>0.95</v>
      </c>
      <c r="X15" s="27">
        <f t="shared" si="1"/>
        <v>1</v>
      </c>
      <c r="Y15" s="27">
        <f t="shared" si="2"/>
        <v>1</v>
      </c>
      <c r="Z15" s="27">
        <f t="shared" si="3"/>
        <v>1</v>
      </c>
      <c r="AA15" s="25">
        <f>VLOOKUP($K15,'320a'!$N$4:$W$11,VLOOKUP($G15,'320a'!$X$2:$Y$10,2,TRUE),TRUE)</f>
        <v>1</v>
      </c>
      <c r="AB15" s="25">
        <f>VLOOKUP($K15,'320a'!$N$24:$W$32,VLOOKUP($G15,'320a'!$X$2:$Y$10,2))</f>
        <v>0.97</v>
      </c>
      <c r="AC15" s="25">
        <f>VLOOKUP($K15,'320a'!$N$4:$W$11,VLOOKUP($G15,'320a'!$X$23:$Y$31,2,TRUE),TRUE)</f>
        <v>1</v>
      </c>
      <c r="AD15" s="25">
        <f>VLOOKUP($K15,'320a'!$N$24:$W$32,VLOOKUP($G15,'320a'!$X$23:$Y$31,2))</f>
        <v>0.96</v>
      </c>
      <c r="AE15" s="27">
        <f t="shared" si="4"/>
        <v>1</v>
      </c>
      <c r="AF15" s="27">
        <f t="shared" si="5"/>
        <v>1</v>
      </c>
      <c r="AG15" s="27">
        <f t="shared" si="6"/>
        <v>1</v>
      </c>
      <c r="AH15" s="21">
        <f>VLOOKUP(N15,'320a'!$B$4:$B$11,1)</f>
        <v>0</v>
      </c>
      <c r="AI15" s="25">
        <f>VLOOKUP($N15,'320b'!$B$4:$K$11,VLOOKUP($G15,'320a'!$X$2:$Y$10,2))</f>
        <v>1</v>
      </c>
      <c r="AJ15" s="25">
        <f>VLOOKUP($N15,'320b'!$B$24:$K$32,VLOOKUP($G15,'320a'!$X$2:$Y$10,2))</f>
        <v>1</v>
      </c>
      <c r="AK15" s="25">
        <f>VLOOKUP($N15,'320b'!$B$4:$K$11,VLOOKUP($G15,'320a'!$X$23:$Y$31,2))</f>
        <v>1</v>
      </c>
      <c r="AL15" s="25">
        <f>VLOOKUP($N15,'320b'!$B$24:$K$32,VLOOKUP($G15,'320a'!$X$23:$Y$31,2))</f>
        <v>1</v>
      </c>
      <c r="AM15" s="27">
        <f t="shared" si="7"/>
        <v>1</v>
      </c>
      <c r="AN15" s="27">
        <f t="shared" si="8"/>
        <v>1</v>
      </c>
      <c r="AO15" s="27">
        <f t="shared" si="9"/>
        <v>1</v>
      </c>
      <c r="AP15" s="25">
        <f>VLOOKUP($N15,'320b'!$N$4:$W$11,VLOOKUP($G15,'320a'!$X$2:$Y$10,2,TRUE),TRUE)</f>
        <v>1</v>
      </c>
      <c r="AQ15" s="25">
        <f>VLOOKUP($N15,'320b'!$N$24:$W$32,VLOOKUP($G15,'320a'!$X$2:$Y$10,2))</f>
        <v>0.97</v>
      </c>
      <c r="AR15" s="25">
        <f>VLOOKUP($N15,'320b'!$N$4:$W$11,VLOOKUP($G15,'320a'!$X$23:$Y$31,2,TRUE),TRUE)</f>
        <v>1</v>
      </c>
      <c r="AS15" s="25">
        <f>VLOOKUP($N15,'320b'!$N$24:$W$32,VLOOKUP($G15,'320a'!$X$23:$Y$31,2))</f>
        <v>1</v>
      </c>
      <c r="AT15" s="27">
        <f t="shared" si="10"/>
        <v>1</v>
      </c>
      <c r="AU15" s="27">
        <f t="shared" si="11"/>
        <v>1</v>
      </c>
      <c r="AV15" s="27">
        <f t="shared" si="12"/>
        <v>1</v>
      </c>
    </row>
    <row r="16" spans="1:48" ht="14.1" x14ac:dyDescent="0.5">
      <c r="B16" s="3"/>
      <c r="C16" s="3"/>
      <c r="D16" s="3"/>
      <c r="E16" s="3"/>
      <c r="F16" s="3"/>
      <c r="G16" s="3"/>
      <c r="H16" s="3"/>
      <c r="I16" s="23" t="b">
        <f t="shared" si="13"/>
        <v>0</v>
      </c>
      <c r="J16" s="23" t="b">
        <f t="shared" si="14"/>
        <v>0</v>
      </c>
      <c r="K16" s="4">
        <f t="shared" si="0"/>
        <v>0</v>
      </c>
      <c r="L16" s="51">
        <f t="shared" si="15"/>
        <v>1</v>
      </c>
      <c r="M16" s="51">
        <f t="shared" si="16"/>
        <v>1</v>
      </c>
      <c r="N16" s="4">
        <f t="shared" si="17"/>
        <v>0</v>
      </c>
      <c r="O16" s="57">
        <f t="shared" si="18"/>
        <v>1</v>
      </c>
      <c r="P16" s="57">
        <f t="shared" si="19"/>
        <v>1</v>
      </c>
      <c r="R16" s="25">
        <f>VLOOKUP(G16,'320a'!$X$2:$X$10,1)</f>
        <v>0</v>
      </c>
      <c r="S16" s="21">
        <f>VLOOKUP(K16,'320a'!$B$4:$B$11,1)</f>
        <v>0</v>
      </c>
      <c r="T16" s="25">
        <f>VLOOKUP($K16,'320a'!$B$4:$K$11,VLOOKUP($G16,'320a'!$X$2:$Y$10,2))</f>
        <v>1</v>
      </c>
      <c r="U16" s="25">
        <f>VLOOKUP($K16,'320a'!$B$24:$K$32,VLOOKUP($G16,'320a'!$X$2:$Y$10,2))</f>
        <v>1</v>
      </c>
      <c r="V16" s="25">
        <f>VLOOKUP($K16,'320a'!$B$4:$K$11,VLOOKUP($G16,'320a'!$X$23:$Y$31,2))</f>
        <v>1</v>
      </c>
      <c r="W16" s="25">
        <f>VLOOKUP($K16,'320a'!$B$24:$K$33,VLOOKUP($G16,'320a'!$X$23:$Y$31,2))</f>
        <v>0.95</v>
      </c>
      <c r="X16" s="27">
        <f t="shared" si="1"/>
        <v>1</v>
      </c>
      <c r="Y16" s="27">
        <f t="shared" si="2"/>
        <v>1</v>
      </c>
      <c r="Z16" s="27">
        <f t="shared" si="3"/>
        <v>1</v>
      </c>
      <c r="AA16" s="25">
        <f>VLOOKUP($K16,'320a'!$N$4:$W$11,VLOOKUP($G16,'320a'!$X$2:$Y$10,2,TRUE),TRUE)</f>
        <v>1</v>
      </c>
      <c r="AB16" s="25">
        <f>VLOOKUP($K16,'320a'!$N$24:$W$32,VLOOKUP($G16,'320a'!$X$2:$Y$10,2))</f>
        <v>0.97</v>
      </c>
      <c r="AC16" s="25">
        <f>VLOOKUP($K16,'320a'!$N$4:$W$11,VLOOKUP($G16,'320a'!$X$23:$Y$31,2,TRUE),TRUE)</f>
        <v>1</v>
      </c>
      <c r="AD16" s="25">
        <f>VLOOKUP($K16,'320a'!$N$24:$W$32,VLOOKUP($G16,'320a'!$X$23:$Y$31,2))</f>
        <v>0.96</v>
      </c>
      <c r="AE16" s="27">
        <f t="shared" si="4"/>
        <v>1</v>
      </c>
      <c r="AF16" s="27">
        <f t="shared" si="5"/>
        <v>1</v>
      </c>
      <c r="AG16" s="27">
        <f t="shared" si="6"/>
        <v>1</v>
      </c>
      <c r="AH16" s="21">
        <f>VLOOKUP(N16,'320a'!$B$4:$B$11,1)</f>
        <v>0</v>
      </c>
      <c r="AI16" s="25">
        <f>VLOOKUP($N16,'320b'!$B$4:$K$11,VLOOKUP($G16,'320a'!$X$2:$Y$10,2))</f>
        <v>1</v>
      </c>
      <c r="AJ16" s="25">
        <f>VLOOKUP($N16,'320b'!$B$24:$K$32,VLOOKUP($G16,'320a'!$X$2:$Y$10,2))</f>
        <v>1</v>
      </c>
      <c r="AK16" s="25">
        <f>VLOOKUP($N16,'320b'!$B$4:$K$11,VLOOKUP($G16,'320a'!$X$23:$Y$31,2))</f>
        <v>1</v>
      </c>
      <c r="AL16" s="25">
        <f>VLOOKUP($N16,'320b'!$B$24:$K$32,VLOOKUP($G16,'320a'!$X$23:$Y$31,2))</f>
        <v>1</v>
      </c>
      <c r="AM16" s="27">
        <f t="shared" si="7"/>
        <v>1</v>
      </c>
      <c r="AN16" s="27">
        <f t="shared" si="8"/>
        <v>1</v>
      </c>
      <c r="AO16" s="27">
        <f t="shared" si="9"/>
        <v>1</v>
      </c>
      <c r="AP16" s="25">
        <f>VLOOKUP($N16,'320b'!$N$4:$W$11,VLOOKUP($G16,'320a'!$X$2:$Y$10,2,TRUE),TRUE)</f>
        <v>1</v>
      </c>
      <c r="AQ16" s="25">
        <f>VLOOKUP($N16,'320b'!$N$24:$W$32,VLOOKUP($G16,'320a'!$X$2:$Y$10,2))</f>
        <v>0.97</v>
      </c>
      <c r="AR16" s="25">
        <f>VLOOKUP($N16,'320b'!$N$4:$W$11,VLOOKUP($G16,'320a'!$X$23:$Y$31,2,TRUE),TRUE)</f>
        <v>1</v>
      </c>
      <c r="AS16" s="25">
        <f>VLOOKUP($N16,'320b'!$N$24:$W$32,VLOOKUP($G16,'320a'!$X$23:$Y$31,2))</f>
        <v>1</v>
      </c>
      <c r="AT16" s="27">
        <f t="shared" si="10"/>
        <v>1</v>
      </c>
      <c r="AU16" s="27">
        <f t="shared" si="11"/>
        <v>1</v>
      </c>
      <c r="AV16" s="27">
        <f t="shared" si="12"/>
        <v>1</v>
      </c>
    </row>
    <row r="17" spans="2:48" ht="14.1" x14ac:dyDescent="0.5">
      <c r="B17" s="3"/>
      <c r="C17" s="3"/>
      <c r="D17" s="3"/>
      <c r="E17" s="3"/>
      <c r="F17" s="3"/>
      <c r="G17" s="3"/>
      <c r="H17" s="3"/>
      <c r="I17" s="23" t="b">
        <f t="shared" si="13"/>
        <v>0</v>
      </c>
      <c r="J17" s="23" t="b">
        <f t="shared" si="14"/>
        <v>0</v>
      </c>
      <c r="K17" s="4">
        <f t="shared" si="0"/>
        <v>0</v>
      </c>
      <c r="L17" s="51">
        <f t="shared" si="15"/>
        <v>1</v>
      </c>
      <c r="M17" s="51">
        <f t="shared" si="16"/>
        <v>1</v>
      </c>
      <c r="N17" s="4">
        <f t="shared" si="17"/>
        <v>0</v>
      </c>
      <c r="O17" s="57">
        <f t="shared" si="18"/>
        <v>1</v>
      </c>
      <c r="P17" s="57">
        <f t="shared" si="19"/>
        <v>1</v>
      </c>
      <c r="R17" s="25">
        <f>VLOOKUP(G17,'320a'!$X$2:$X$10,1)</f>
        <v>0</v>
      </c>
      <c r="S17" s="21">
        <f>VLOOKUP(K17,'320a'!$B$4:$B$11,1)</f>
        <v>0</v>
      </c>
      <c r="T17" s="25">
        <f>VLOOKUP($K17,'320a'!$B$4:$K$11,VLOOKUP($G17,'320a'!$X$2:$Y$10,2))</f>
        <v>1</v>
      </c>
      <c r="U17" s="25">
        <f>VLOOKUP($K17,'320a'!$B$24:$K$32,VLOOKUP($G17,'320a'!$X$2:$Y$10,2))</f>
        <v>1</v>
      </c>
      <c r="V17" s="25">
        <f>VLOOKUP($K17,'320a'!$B$4:$K$11,VLOOKUP($G17,'320a'!$X$23:$Y$31,2))</f>
        <v>1</v>
      </c>
      <c r="W17" s="25">
        <f>VLOOKUP($K17,'320a'!$B$24:$K$33,VLOOKUP($G17,'320a'!$X$23:$Y$31,2))</f>
        <v>0.95</v>
      </c>
      <c r="X17" s="27">
        <f t="shared" si="1"/>
        <v>1</v>
      </c>
      <c r="Y17" s="27">
        <f t="shared" si="2"/>
        <v>1</v>
      </c>
      <c r="Z17" s="27">
        <f t="shared" si="3"/>
        <v>1</v>
      </c>
      <c r="AA17" s="25">
        <f>VLOOKUP($K17,'320a'!$N$4:$W$11,VLOOKUP($G17,'320a'!$X$2:$Y$10,2,TRUE),TRUE)</f>
        <v>1</v>
      </c>
      <c r="AB17" s="25">
        <f>VLOOKUP($K17,'320a'!$N$24:$W$32,VLOOKUP($G17,'320a'!$X$2:$Y$10,2))</f>
        <v>0.97</v>
      </c>
      <c r="AC17" s="25">
        <f>VLOOKUP($K17,'320a'!$N$4:$W$11,VLOOKUP($G17,'320a'!$X$23:$Y$31,2,TRUE),TRUE)</f>
        <v>1</v>
      </c>
      <c r="AD17" s="25">
        <f>VLOOKUP($K17,'320a'!$N$24:$W$32,VLOOKUP($G17,'320a'!$X$23:$Y$31,2))</f>
        <v>0.96</v>
      </c>
      <c r="AE17" s="27">
        <f t="shared" si="4"/>
        <v>1</v>
      </c>
      <c r="AF17" s="27">
        <f t="shared" si="5"/>
        <v>1</v>
      </c>
      <c r="AG17" s="27">
        <f t="shared" si="6"/>
        <v>1</v>
      </c>
      <c r="AH17" s="21">
        <f>VLOOKUP(N17,'320a'!$B$4:$B$11,1)</f>
        <v>0</v>
      </c>
      <c r="AI17" s="25">
        <f>VLOOKUP($N17,'320b'!$B$4:$K$11,VLOOKUP($G17,'320a'!$X$2:$Y$10,2))</f>
        <v>1</v>
      </c>
      <c r="AJ17" s="25">
        <f>VLOOKUP($N17,'320b'!$B$24:$K$32,VLOOKUP($G17,'320a'!$X$2:$Y$10,2))</f>
        <v>1</v>
      </c>
      <c r="AK17" s="25">
        <f>VLOOKUP($N17,'320b'!$B$4:$K$11,VLOOKUP($G17,'320a'!$X$23:$Y$31,2))</f>
        <v>1</v>
      </c>
      <c r="AL17" s="25">
        <f>VLOOKUP($N17,'320b'!$B$24:$K$32,VLOOKUP($G17,'320a'!$X$23:$Y$31,2))</f>
        <v>1</v>
      </c>
      <c r="AM17" s="27">
        <f t="shared" si="7"/>
        <v>1</v>
      </c>
      <c r="AN17" s="27">
        <f t="shared" si="8"/>
        <v>1</v>
      </c>
      <c r="AO17" s="27">
        <f t="shared" si="9"/>
        <v>1</v>
      </c>
      <c r="AP17" s="25">
        <f>VLOOKUP($N17,'320b'!$N$4:$W$11,VLOOKUP($G17,'320a'!$X$2:$Y$10,2,TRUE),TRUE)</f>
        <v>1</v>
      </c>
      <c r="AQ17" s="25">
        <f>VLOOKUP($N17,'320b'!$N$24:$W$32,VLOOKUP($G17,'320a'!$X$2:$Y$10,2))</f>
        <v>0.97</v>
      </c>
      <c r="AR17" s="25">
        <f>VLOOKUP($N17,'320b'!$N$4:$W$11,VLOOKUP($G17,'320a'!$X$23:$Y$31,2,TRUE),TRUE)</f>
        <v>1</v>
      </c>
      <c r="AS17" s="25">
        <f>VLOOKUP($N17,'320b'!$N$24:$W$32,VLOOKUP($G17,'320a'!$X$23:$Y$31,2))</f>
        <v>1</v>
      </c>
      <c r="AT17" s="27">
        <f t="shared" si="10"/>
        <v>1</v>
      </c>
      <c r="AU17" s="27">
        <f t="shared" si="11"/>
        <v>1</v>
      </c>
      <c r="AV17" s="27">
        <f t="shared" si="12"/>
        <v>1</v>
      </c>
    </row>
    <row r="18" spans="2:48" ht="14.1" x14ac:dyDescent="0.5">
      <c r="B18" s="3"/>
      <c r="C18" s="3"/>
      <c r="D18" s="3"/>
      <c r="E18" s="3"/>
      <c r="F18" s="3"/>
      <c r="G18" s="3"/>
      <c r="H18" s="3"/>
      <c r="I18" s="23" t="b">
        <f t="shared" si="13"/>
        <v>0</v>
      </c>
      <c r="J18" s="23" t="b">
        <f t="shared" si="14"/>
        <v>0</v>
      </c>
      <c r="K18" s="4">
        <f t="shared" si="0"/>
        <v>0</v>
      </c>
      <c r="L18" s="51">
        <f t="shared" si="15"/>
        <v>1</v>
      </c>
      <c r="M18" s="51">
        <f t="shared" si="16"/>
        <v>1</v>
      </c>
      <c r="N18" s="4">
        <f t="shared" si="17"/>
        <v>0</v>
      </c>
      <c r="O18" s="57">
        <f t="shared" si="18"/>
        <v>1</v>
      </c>
      <c r="P18" s="57">
        <f t="shared" si="19"/>
        <v>1</v>
      </c>
      <c r="R18" s="25">
        <f>VLOOKUP(G18,'320a'!$X$2:$X$10,1)</f>
        <v>0</v>
      </c>
      <c r="S18" s="21">
        <f>VLOOKUP(K18,'320a'!$B$4:$B$11,1)</f>
        <v>0</v>
      </c>
      <c r="T18" s="25">
        <f>VLOOKUP($K18,'320a'!$B$4:$K$11,VLOOKUP($G18,'320a'!$X$2:$Y$10,2))</f>
        <v>1</v>
      </c>
      <c r="U18" s="25">
        <f>VLOOKUP($K18,'320a'!$B$24:$K$32,VLOOKUP($G18,'320a'!$X$2:$Y$10,2))</f>
        <v>1</v>
      </c>
      <c r="V18" s="25">
        <f>VLOOKUP($K18,'320a'!$B$4:$K$11,VLOOKUP($G18,'320a'!$X$23:$Y$31,2))</f>
        <v>1</v>
      </c>
      <c r="W18" s="25">
        <f>VLOOKUP($K18,'320a'!$B$24:$K$33,VLOOKUP($G18,'320a'!$X$23:$Y$31,2))</f>
        <v>0.95</v>
      </c>
      <c r="X18" s="27">
        <f t="shared" si="1"/>
        <v>1</v>
      </c>
      <c r="Y18" s="27">
        <f t="shared" si="2"/>
        <v>1</v>
      </c>
      <c r="Z18" s="27">
        <f t="shared" si="3"/>
        <v>1</v>
      </c>
      <c r="AA18" s="25">
        <f>VLOOKUP($K18,'320a'!$N$4:$W$11,VLOOKUP($G18,'320a'!$X$2:$Y$10,2,TRUE),TRUE)</f>
        <v>1</v>
      </c>
      <c r="AB18" s="25">
        <f>VLOOKUP($K18,'320a'!$N$24:$W$32,VLOOKUP($G18,'320a'!$X$2:$Y$10,2))</f>
        <v>0.97</v>
      </c>
      <c r="AC18" s="25">
        <f>VLOOKUP($K18,'320a'!$N$4:$W$11,VLOOKUP($G18,'320a'!$X$23:$Y$31,2,TRUE),TRUE)</f>
        <v>1</v>
      </c>
      <c r="AD18" s="25">
        <f>VLOOKUP($K18,'320a'!$N$24:$W$32,VLOOKUP($G18,'320a'!$X$23:$Y$31,2))</f>
        <v>0.96</v>
      </c>
      <c r="AE18" s="27">
        <f t="shared" si="4"/>
        <v>1</v>
      </c>
      <c r="AF18" s="27">
        <f t="shared" si="5"/>
        <v>1</v>
      </c>
      <c r="AG18" s="27">
        <f t="shared" si="6"/>
        <v>1</v>
      </c>
      <c r="AH18" s="21">
        <f>VLOOKUP(N18,'320a'!$B$4:$B$11,1)</f>
        <v>0</v>
      </c>
      <c r="AI18" s="25">
        <f>VLOOKUP($N18,'320b'!$B$4:$K$11,VLOOKUP($G18,'320a'!$X$2:$Y$10,2))</f>
        <v>1</v>
      </c>
      <c r="AJ18" s="25">
        <f>VLOOKUP($N18,'320b'!$B$24:$K$32,VLOOKUP($G18,'320a'!$X$2:$Y$10,2))</f>
        <v>1</v>
      </c>
      <c r="AK18" s="25">
        <f>VLOOKUP($N18,'320b'!$B$4:$K$11,VLOOKUP($G18,'320a'!$X$23:$Y$31,2))</f>
        <v>1</v>
      </c>
      <c r="AL18" s="25">
        <f>VLOOKUP($N18,'320b'!$B$24:$K$32,VLOOKUP($G18,'320a'!$X$23:$Y$31,2))</f>
        <v>1</v>
      </c>
      <c r="AM18" s="27">
        <f t="shared" si="7"/>
        <v>1</v>
      </c>
      <c r="AN18" s="27">
        <f t="shared" si="8"/>
        <v>1</v>
      </c>
      <c r="AO18" s="27">
        <f t="shared" si="9"/>
        <v>1</v>
      </c>
      <c r="AP18" s="25">
        <f>VLOOKUP($N18,'320b'!$N$4:$W$11,VLOOKUP($G18,'320a'!$X$2:$Y$10,2,TRUE),TRUE)</f>
        <v>1</v>
      </c>
      <c r="AQ18" s="25">
        <f>VLOOKUP($N18,'320b'!$N$24:$W$32,VLOOKUP($G18,'320a'!$X$2:$Y$10,2))</f>
        <v>0.97</v>
      </c>
      <c r="AR18" s="25">
        <f>VLOOKUP($N18,'320b'!$N$4:$W$11,VLOOKUP($G18,'320a'!$X$23:$Y$31,2,TRUE),TRUE)</f>
        <v>1</v>
      </c>
      <c r="AS18" s="25">
        <f>VLOOKUP($N18,'320b'!$N$24:$W$32,VLOOKUP($G18,'320a'!$X$23:$Y$31,2))</f>
        <v>1</v>
      </c>
      <c r="AT18" s="27">
        <f t="shared" si="10"/>
        <v>1</v>
      </c>
      <c r="AU18" s="27">
        <f t="shared" si="11"/>
        <v>1</v>
      </c>
      <c r="AV18" s="27">
        <f t="shared" si="12"/>
        <v>1</v>
      </c>
    </row>
    <row r="31" spans="2:48" x14ac:dyDescent="0.45">
      <c r="O31" s="49"/>
    </row>
  </sheetData>
  <mergeCells count="5">
    <mergeCell ref="I2:J2"/>
    <mergeCell ref="S1:AG1"/>
    <mergeCell ref="AH1:AV1"/>
    <mergeCell ref="K2:M2"/>
    <mergeCell ref="N2:P2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C37-F68A-4C22-8594-EE29B0FE4244}">
  <dimension ref="A1:G22"/>
  <sheetViews>
    <sheetView tabSelected="1" workbookViewId="0">
      <selection activeCell="H8" sqref="H8"/>
    </sheetView>
  </sheetViews>
  <sheetFormatPr defaultRowHeight="14.4" x14ac:dyDescent="0.55000000000000004"/>
  <sheetData>
    <row r="1" spans="1:7" x14ac:dyDescent="0.55000000000000004">
      <c r="A1" s="2" t="str">
        <f>[1]Φύλλο1!B1</f>
        <v>T1</v>
      </c>
      <c r="B1" s="78">
        <f>ROUND(ΟΡΙΖΟΝΤΑΣ!K4,3)</f>
        <v>0.95599999999999996</v>
      </c>
      <c r="C1" s="78">
        <f>ROUND(ΟΡΙΖΟΝΤΑΣ!L4,3)</f>
        <v>0.96599999999999997</v>
      </c>
      <c r="D1" s="78">
        <f>ROUND(ΠΡΟΒΟΛΟΣ!K4,3)</f>
        <v>0.27900000000000003</v>
      </c>
      <c r="E1" s="78">
        <f>ROUND(ΠΡΟΒΟΛΟΣ!L4,3)</f>
        <v>0.26200000000000001</v>
      </c>
      <c r="F1" s="78">
        <f>ROUND('ΠΛΕΥΡΙΚΑ 2'!I4,3)</f>
        <v>0.85399999999999998</v>
      </c>
      <c r="G1" s="78">
        <f>ROUND('ΠΛΕΥΡΙΚΑ 2'!J4,3)</f>
        <v>0.91800000000000004</v>
      </c>
    </row>
    <row r="2" spans="1:7" x14ac:dyDescent="0.55000000000000004">
      <c r="A2" s="2" t="str">
        <f>[1]Φύλλο1!B2</f>
        <v>T2</v>
      </c>
      <c r="B2" s="78">
        <f>ROUND(ΟΡΙΖΟΝΤΑΣ!K5,3)</f>
        <v>0.95099999999999996</v>
      </c>
      <c r="C2" s="78">
        <f>ROUND(ΟΡΙΖΟΝΤΑΣ!L5,3)</f>
        <v>0.96099999999999997</v>
      </c>
      <c r="D2" s="78">
        <f>ROUND(ΠΡΟΒΟΛΟΣ!K5,3)</f>
        <v>0.60299999999999998</v>
      </c>
      <c r="E2" s="78">
        <f>ROUND(ΠΡΟΒΟΛΟΣ!L5,3)</f>
        <v>0.64700000000000002</v>
      </c>
      <c r="F2" s="78">
        <f>ROUND('ΠΛΕΥΡΙΚΑ 2'!I5,3)</f>
        <v>1</v>
      </c>
      <c r="G2" s="78">
        <f>ROUND('ΠΛΕΥΡΙΚΑ 2'!J5,3)</f>
        <v>1</v>
      </c>
    </row>
    <row r="3" spans="1:7" x14ac:dyDescent="0.55000000000000004">
      <c r="A3" s="2" t="str">
        <f>[1]Φύλλο1!B3</f>
        <v>T3</v>
      </c>
      <c r="B3" s="78">
        <f>ROUND(ΟΡΙΖΟΝΤΑΣ!K6,3)</f>
        <v>0.53700000000000003</v>
      </c>
      <c r="C3" s="78">
        <f>ROUND(ΟΡΙΖΟΝΤΑΣ!L6,3)</f>
        <v>0.64600000000000002</v>
      </c>
      <c r="D3" s="78">
        <f>ROUND(ΠΡΟΒΟΛΟΣ!K6,3)</f>
        <v>0.65600000000000003</v>
      </c>
      <c r="E3" s="78">
        <f>ROUND(ΠΡΟΒΟΛΟΣ!L6,3)</f>
        <v>0.57499999999999996</v>
      </c>
      <c r="F3" s="78">
        <f>ROUND('ΠΛΕΥΡΙΚΑ 2'!I6,3)</f>
        <v>1</v>
      </c>
      <c r="G3" s="78">
        <f>ROUND('ΠΛΕΥΡΙΚΑ 2'!J6,3)</f>
        <v>1</v>
      </c>
    </row>
    <row r="4" spans="1:7" x14ac:dyDescent="0.55000000000000004">
      <c r="A4" s="2" t="str">
        <f>[1]Φύλλο1!B4</f>
        <v>T4</v>
      </c>
      <c r="B4" s="78">
        <f>ROUND(ΟΡΙΖΟΝΤΑΣ!K7,3)</f>
        <v>1</v>
      </c>
      <c r="C4" s="78">
        <f>ROUND(ΟΡΙΖΟΝΤΑΣ!L7,3)</f>
        <v>1</v>
      </c>
      <c r="D4" s="78">
        <f>ROUND(ΠΡΟΒΟΛΟΣ!K7,3)</f>
        <v>0.495</v>
      </c>
      <c r="E4" s="78">
        <f>ROUND(ΠΡΟΒΟΛΟΣ!L7,3)</f>
        <v>0.54500000000000004</v>
      </c>
      <c r="F4" s="78">
        <f>ROUND('ΠΛΕΥΡΙΚΑ 2'!I7,3)</f>
        <v>1</v>
      </c>
      <c r="G4" s="78">
        <f>ROUND('ΠΛΕΥΡΙΚΑ 2'!J7,3)</f>
        <v>1</v>
      </c>
    </row>
    <row r="5" spans="1:7" x14ac:dyDescent="0.55000000000000004">
      <c r="A5" s="2" t="str">
        <f>[1]Φύλλο1!B5</f>
        <v>T5</v>
      </c>
      <c r="B5" s="78">
        <f>ROUND(ΟΡΙΖΟΝΤΑΣ!K8,3)</f>
        <v>1</v>
      </c>
      <c r="C5" s="78">
        <f>ROUND(ΟΡΙΖΟΝΤΑΣ!L8,3)</f>
        <v>1</v>
      </c>
      <c r="D5" s="78">
        <f>ROUND(ΠΡΟΒΟΛΟΣ!K8,3)</f>
        <v>0.38800000000000001</v>
      </c>
      <c r="E5" s="78">
        <f>ROUND(ΠΡΟΒΟΛΟΣ!L8,3)</f>
        <v>0.34799999999999998</v>
      </c>
      <c r="F5" s="78">
        <f>ROUND('ΠΛΕΥΡΙΚΑ 2'!I8,3)</f>
        <v>1</v>
      </c>
      <c r="G5" s="78">
        <f>ROUND('ΠΛΕΥΡΙΚΑ 2'!J8,3)</f>
        <v>1</v>
      </c>
    </row>
    <row r="6" spans="1:7" x14ac:dyDescent="0.55000000000000004">
      <c r="A6" s="2" t="str">
        <f>[1]Φύλλο1!B6</f>
        <v>T6</v>
      </c>
      <c r="B6" s="78">
        <f>ROUND(ΟΡΙΖΟΝΤΑΣ!K9,3)</f>
        <v>1</v>
      </c>
      <c r="C6" s="78">
        <f>ROUND(ΟΡΙΖΟΝΤΑΣ!L9,3)</f>
        <v>1</v>
      </c>
      <c r="D6" s="78">
        <f>ROUND(ΠΡΟΒΟΛΟΣ!K9,3)</f>
        <v>1</v>
      </c>
      <c r="E6" s="78">
        <f>ROUND(ΠΡΟΒΟΛΟΣ!L9,3)</f>
        <v>1</v>
      </c>
      <c r="F6" s="78">
        <f>ROUND('ΠΛΕΥΡΙΚΑ 2'!I9,3)</f>
        <v>1</v>
      </c>
      <c r="G6" s="78">
        <f>ROUND('ΠΛΕΥΡΙΚΑ 2'!J9,3)</f>
        <v>1</v>
      </c>
    </row>
    <row r="7" spans="1:7" x14ac:dyDescent="0.55000000000000004">
      <c r="A7" s="2" t="str">
        <f>[1]Φύλλο1!B7</f>
        <v>T7</v>
      </c>
      <c r="B7" s="78">
        <f>ROUND(ΟΡΙΖΟΝΤΑΣ!K10,3)</f>
        <v>1</v>
      </c>
      <c r="C7" s="78">
        <f>ROUND(ΟΡΙΖΟΝΤΑΣ!L10,3)</f>
        <v>1</v>
      </c>
      <c r="D7" s="78">
        <f>ROUND(ΠΡΟΒΟΛΟΣ!K10,3)</f>
        <v>1</v>
      </c>
      <c r="E7" s="78">
        <f>ROUND(ΠΡΟΒΟΛΟΣ!L10,3)</f>
        <v>1</v>
      </c>
      <c r="F7" s="78">
        <f>ROUND('ΠΛΕΥΡΙΚΑ 2'!I10,3)</f>
        <v>1</v>
      </c>
      <c r="G7" s="78">
        <f>ROUND('ΠΛΕΥΡΙΚΑ 2'!J10,3)</f>
        <v>1</v>
      </c>
    </row>
    <row r="8" spans="1:7" x14ac:dyDescent="0.55000000000000004">
      <c r="A8" s="2" t="str">
        <f>[1]Φύλλο1!B8</f>
        <v>T8</v>
      </c>
      <c r="B8" s="78">
        <f>ROUND(ΟΡΙΖΟΝΤΑΣ!K11,3)</f>
        <v>1</v>
      </c>
      <c r="C8" s="78">
        <f>ROUND(ΟΡΙΖΟΝΤΑΣ!L11,3)</f>
        <v>1</v>
      </c>
      <c r="D8" s="78">
        <f>ROUND(ΠΡΟΒΟΛΟΣ!K11,3)</f>
        <v>1</v>
      </c>
      <c r="E8" s="78">
        <f>ROUND(ΠΡΟΒΟΛΟΣ!L11,3)</f>
        <v>1</v>
      </c>
      <c r="F8" s="78">
        <f>ROUND('ΠΛΕΥΡΙΚΑ 2'!I11,3)</f>
        <v>1</v>
      </c>
      <c r="G8" s="78">
        <f>ROUND('ΠΛΕΥΡΙΚΑ 2'!J11,3)</f>
        <v>1</v>
      </c>
    </row>
    <row r="9" spans="1:7" x14ac:dyDescent="0.55000000000000004">
      <c r="A9" s="2"/>
      <c r="B9" s="68"/>
      <c r="C9" s="68"/>
      <c r="D9" s="68"/>
      <c r="E9" s="68"/>
      <c r="F9" s="68"/>
      <c r="G9" s="68"/>
    </row>
    <row r="10" spans="1:7" x14ac:dyDescent="0.55000000000000004">
      <c r="A10" s="2"/>
      <c r="B10" s="68"/>
      <c r="C10" s="68"/>
      <c r="D10" s="68"/>
      <c r="E10" s="68"/>
      <c r="F10" s="68"/>
      <c r="G10" s="68"/>
    </row>
    <row r="11" spans="1:7" x14ac:dyDescent="0.55000000000000004">
      <c r="A11" s="2"/>
      <c r="B11" s="68"/>
      <c r="C11" s="68"/>
      <c r="D11" s="68"/>
      <c r="E11" s="68"/>
      <c r="F11" s="68"/>
      <c r="G11" s="68"/>
    </row>
    <row r="12" spans="1:7" x14ac:dyDescent="0.55000000000000004">
      <c r="A12" s="2"/>
    </row>
    <row r="13" spans="1:7" x14ac:dyDescent="0.55000000000000004">
      <c r="A13" s="2"/>
    </row>
    <row r="14" spans="1:7" x14ac:dyDescent="0.55000000000000004">
      <c r="A14" s="2"/>
    </row>
    <row r="15" spans="1:7" x14ac:dyDescent="0.55000000000000004">
      <c r="A15" s="2"/>
    </row>
    <row r="16" spans="1:7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"/>
  <sheetViews>
    <sheetView zoomScale="120" workbookViewId="0">
      <selection activeCell="C4" sqref="C4:X168"/>
    </sheetView>
  </sheetViews>
  <sheetFormatPr defaultColWidth="9.15625" defaultRowHeight="12.3" x14ac:dyDescent="0.55000000000000004"/>
  <cols>
    <col min="1" max="1" width="9.15625" style="10"/>
    <col min="2" max="2" width="9.15625" style="18"/>
    <col min="3" max="16384" width="9.15625" style="10"/>
  </cols>
  <sheetData>
    <row r="1" spans="1:25" x14ac:dyDescent="0.55000000000000004">
      <c r="A1" s="6" t="s">
        <v>14</v>
      </c>
      <c r="B1" s="6"/>
      <c r="C1" s="7"/>
      <c r="D1" s="8"/>
      <c r="E1" s="8"/>
      <c r="F1" s="8"/>
      <c r="G1" s="9" t="s">
        <v>15</v>
      </c>
      <c r="H1" s="8"/>
      <c r="I1" s="8"/>
      <c r="J1" s="8"/>
      <c r="K1" s="7"/>
    </row>
    <row r="2" spans="1:25" x14ac:dyDescent="0.55000000000000004">
      <c r="A2" s="11"/>
      <c r="B2" s="6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2" t="s">
        <v>22</v>
      </c>
      <c r="I2" s="12" t="s">
        <v>23</v>
      </c>
      <c r="J2" s="12" t="s">
        <v>24</v>
      </c>
      <c r="K2" s="12" t="s">
        <v>17</v>
      </c>
      <c r="O2" s="12" t="s">
        <v>17</v>
      </c>
      <c r="P2" s="12" t="s">
        <v>18</v>
      </c>
      <c r="Q2" s="12" t="s">
        <v>19</v>
      </c>
      <c r="R2" s="12" t="s">
        <v>20</v>
      </c>
      <c r="S2" s="13" t="s">
        <v>21</v>
      </c>
      <c r="T2" s="12" t="s">
        <v>22</v>
      </c>
      <c r="U2" s="12" t="s">
        <v>23</v>
      </c>
      <c r="V2" s="12" t="s">
        <v>24</v>
      </c>
      <c r="W2" s="12" t="s">
        <v>17</v>
      </c>
      <c r="X2" s="10">
        <v>0</v>
      </c>
      <c r="Y2" s="10">
        <v>2</v>
      </c>
    </row>
    <row r="3" spans="1:25" x14ac:dyDescent="0.55000000000000004">
      <c r="A3" s="11"/>
      <c r="B3" s="6"/>
      <c r="C3" s="12">
        <v>0</v>
      </c>
      <c r="D3" s="12">
        <v>45</v>
      </c>
      <c r="E3" s="12">
        <v>90</v>
      </c>
      <c r="F3" s="12">
        <v>135</v>
      </c>
      <c r="G3" s="13">
        <v>180</v>
      </c>
      <c r="H3" s="12">
        <v>225</v>
      </c>
      <c r="I3" s="12">
        <v>270</v>
      </c>
      <c r="J3" s="12">
        <v>315</v>
      </c>
      <c r="K3" s="12">
        <v>360</v>
      </c>
      <c r="N3" s="14"/>
      <c r="O3" s="12">
        <v>0</v>
      </c>
      <c r="P3" s="12">
        <v>45</v>
      </c>
      <c r="Q3" s="12">
        <v>90</v>
      </c>
      <c r="R3" s="12">
        <v>135</v>
      </c>
      <c r="S3" s="13">
        <v>180</v>
      </c>
      <c r="T3" s="12">
        <v>225</v>
      </c>
      <c r="U3" s="12">
        <v>270</v>
      </c>
      <c r="V3" s="12">
        <v>315</v>
      </c>
      <c r="W3" s="12">
        <v>360</v>
      </c>
      <c r="X3" s="10">
        <v>45</v>
      </c>
      <c r="Y3" s="10">
        <v>3</v>
      </c>
    </row>
    <row r="4" spans="1:25" x14ac:dyDescent="0.55000000000000004">
      <c r="A4" s="15" t="s">
        <v>25</v>
      </c>
      <c r="B4" s="16">
        <v>0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M4" s="15" t="s">
        <v>26</v>
      </c>
      <c r="N4" s="17">
        <v>0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0">
        <v>90</v>
      </c>
      <c r="Y4" s="10">
        <v>4</v>
      </c>
    </row>
    <row r="5" spans="1:25" x14ac:dyDescent="0.55000000000000004">
      <c r="A5" s="15" t="s">
        <v>25</v>
      </c>
      <c r="B5" s="16">
        <v>5</v>
      </c>
      <c r="C5" s="15">
        <v>1</v>
      </c>
      <c r="D5" s="15">
        <v>0.98</v>
      </c>
      <c r="E5" s="15">
        <v>0.96</v>
      </c>
      <c r="F5" s="15">
        <v>0.97</v>
      </c>
      <c r="G5" s="15">
        <v>0.98</v>
      </c>
      <c r="H5" s="15">
        <v>0.97</v>
      </c>
      <c r="I5" s="15">
        <v>0.96</v>
      </c>
      <c r="J5" s="15">
        <v>0.98</v>
      </c>
      <c r="K5" s="15">
        <v>1</v>
      </c>
      <c r="M5" s="15" t="s">
        <v>26</v>
      </c>
      <c r="N5" s="17">
        <v>5</v>
      </c>
      <c r="O5" s="15">
        <v>0.96</v>
      </c>
      <c r="P5" s="15">
        <v>0.96</v>
      </c>
      <c r="Q5" s="15">
        <v>0.97</v>
      </c>
      <c r="R5" s="15">
        <v>0.98</v>
      </c>
      <c r="S5" s="15">
        <v>1</v>
      </c>
      <c r="T5" s="15">
        <v>0.98</v>
      </c>
      <c r="U5" s="15">
        <v>0.97</v>
      </c>
      <c r="V5" s="15">
        <v>0.96</v>
      </c>
      <c r="W5" s="15">
        <v>0.96</v>
      </c>
      <c r="X5" s="10">
        <v>135</v>
      </c>
      <c r="Y5" s="10">
        <v>5</v>
      </c>
    </row>
    <row r="6" spans="1:25" x14ac:dyDescent="0.55000000000000004">
      <c r="A6" s="15" t="s">
        <v>25</v>
      </c>
      <c r="B6" s="16">
        <v>10</v>
      </c>
      <c r="C6" s="15">
        <v>1</v>
      </c>
      <c r="D6" s="15">
        <v>0.95</v>
      </c>
      <c r="E6" s="15">
        <v>0.93</v>
      </c>
      <c r="F6" s="15">
        <v>0.95</v>
      </c>
      <c r="G6" s="15">
        <v>0.96</v>
      </c>
      <c r="H6" s="15">
        <v>0.95</v>
      </c>
      <c r="I6" s="15">
        <v>0.93</v>
      </c>
      <c r="J6" s="15">
        <v>0.95</v>
      </c>
      <c r="K6" s="15">
        <v>1</v>
      </c>
      <c r="M6" s="15" t="s">
        <v>26</v>
      </c>
      <c r="N6" s="17">
        <v>10</v>
      </c>
      <c r="O6" s="15">
        <v>0.92</v>
      </c>
      <c r="P6" s="15">
        <v>0.92</v>
      </c>
      <c r="Q6" s="15">
        <v>0.94</v>
      </c>
      <c r="R6" s="15">
        <v>0.97</v>
      </c>
      <c r="S6" s="15">
        <v>1</v>
      </c>
      <c r="T6" s="15">
        <v>0.97</v>
      </c>
      <c r="U6" s="15">
        <v>0.94</v>
      </c>
      <c r="V6" s="15">
        <v>0.92</v>
      </c>
      <c r="W6" s="15">
        <v>0.92</v>
      </c>
      <c r="X6" s="10">
        <v>180</v>
      </c>
      <c r="Y6" s="10">
        <v>6</v>
      </c>
    </row>
    <row r="7" spans="1:25" x14ac:dyDescent="0.55000000000000004">
      <c r="A7" s="15" t="s">
        <v>25</v>
      </c>
      <c r="B7" s="16">
        <v>15</v>
      </c>
      <c r="C7" s="15">
        <v>1</v>
      </c>
      <c r="D7" s="15">
        <v>0.92</v>
      </c>
      <c r="E7" s="15">
        <v>0.86</v>
      </c>
      <c r="F7" s="15">
        <v>0.89</v>
      </c>
      <c r="G7" s="15">
        <v>0.91</v>
      </c>
      <c r="H7" s="15">
        <v>0.89</v>
      </c>
      <c r="I7" s="15">
        <v>0.86</v>
      </c>
      <c r="J7" s="15">
        <v>0.92</v>
      </c>
      <c r="K7" s="15">
        <v>1</v>
      </c>
      <c r="M7" s="15" t="s">
        <v>26</v>
      </c>
      <c r="N7" s="17">
        <v>15</v>
      </c>
      <c r="O7" s="15">
        <v>0.9</v>
      </c>
      <c r="P7" s="15">
        <v>0.88</v>
      </c>
      <c r="Q7" s="15">
        <v>0.9</v>
      </c>
      <c r="R7" s="15">
        <v>0.94</v>
      </c>
      <c r="S7" s="15">
        <v>1</v>
      </c>
      <c r="T7" s="15">
        <v>0.94</v>
      </c>
      <c r="U7" s="15">
        <v>0.9</v>
      </c>
      <c r="V7" s="15">
        <v>0.88</v>
      </c>
      <c r="W7" s="15">
        <v>0.9</v>
      </c>
      <c r="X7" s="10">
        <v>225</v>
      </c>
      <c r="Y7" s="10">
        <v>7</v>
      </c>
    </row>
    <row r="8" spans="1:25" x14ac:dyDescent="0.55000000000000004">
      <c r="A8" s="15" t="s">
        <v>25</v>
      </c>
      <c r="B8" s="16">
        <v>20</v>
      </c>
      <c r="C8" s="15">
        <v>1</v>
      </c>
      <c r="D8" s="15">
        <v>0.89</v>
      </c>
      <c r="E8" s="15">
        <v>0.8</v>
      </c>
      <c r="F8" s="15">
        <v>0.84</v>
      </c>
      <c r="G8" s="15">
        <v>0.86</v>
      </c>
      <c r="H8" s="15">
        <v>0.84</v>
      </c>
      <c r="I8" s="15">
        <v>0.8</v>
      </c>
      <c r="J8" s="15">
        <v>0.89</v>
      </c>
      <c r="K8" s="15">
        <v>1</v>
      </c>
      <c r="M8" s="15" t="s">
        <v>26</v>
      </c>
      <c r="N8" s="17">
        <v>20</v>
      </c>
      <c r="O8" s="15">
        <v>0.87</v>
      </c>
      <c r="P8" s="15">
        <v>0.84</v>
      </c>
      <c r="Q8" s="15">
        <v>0.86</v>
      </c>
      <c r="R8" s="15">
        <v>0.92</v>
      </c>
      <c r="S8" s="15">
        <v>1</v>
      </c>
      <c r="T8" s="15">
        <v>0.92</v>
      </c>
      <c r="U8" s="15">
        <v>0.86</v>
      </c>
      <c r="V8" s="15">
        <v>0.84</v>
      </c>
      <c r="W8" s="15">
        <v>0.87</v>
      </c>
      <c r="X8" s="10">
        <v>270</v>
      </c>
      <c r="Y8" s="10">
        <v>8</v>
      </c>
    </row>
    <row r="9" spans="1:25" x14ac:dyDescent="0.55000000000000004">
      <c r="A9" s="15" t="s">
        <v>25</v>
      </c>
      <c r="B9" s="16">
        <v>25</v>
      </c>
      <c r="C9" s="15">
        <v>1</v>
      </c>
      <c r="D9" s="15">
        <v>0.87</v>
      </c>
      <c r="E9" s="15">
        <v>0.72</v>
      </c>
      <c r="F9" s="15">
        <v>0.73</v>
      </c>
      <c r="G9" s="15">
        <v>0.73</v>
      </c>
      <c r="H9" s="15">
        <v>0.73</v>
      </c>
      <c r="I9" s="15">
        <v>0.72</v>
      </c>
      <c r="J9" s="15">
        <v>0.87</v>
      </c>
      <c r="K9" s="15">
        <v>1</v>
      </c>
      <c r="M9" s="15" t="s">
        <v>26</v>
      </c>
      <c r="N9" s="17">
        <v>25</v>
      </c>
      <c r="O9" s="15">
        <v>0.87</v>
      </c>
      <c r="P9" s="15">
        <v>0.82</v>
      </c>
      <c r="Q9" s="15">
        <v>0.83</v>
      </c>
      <c r="R9" s="15">
        <v>0.9</v>
      </c>
      <c r="S9" s="15">
        <v>1</v>
      </c>
      <c r="T9" s="15">
        <v>0.9</v>
      </c>
      <c r="U9" s="15">
        <v>0.83</v>
      </c>
      <c r="V9" s="15">
        <v>0.82</v>
      </c>
      <c r="W9" s="15">
        <v>0.87</v>
      </c>
      <c r="X9" s="10">
        <v>315</v>
      </c>
      <c r="Y9" s="10">
        <v>9</v>
      </c>
    </row>
    <row r="10" spans="1:25" x14ac:dyDescent="0.55000000000000004">
      <c r="A10" s="15" t="s">
        <v>25</v>
      </c>
      <c r="B10" s="16">
        <v>30</v>
      </c>
      <c r="C10" s="15">
        <v>1</v>
      </c>
      <c r="D10" s="15">
        <v>0.85</v>
      </c>
      <c r="E10" s="15">
        <v>0.65</v>
      </c>
      <c r="F10" s="15">
        <v>0.62</v>
      </c>
      <c r="G10" s="15">
        <v>0.61</v>
      </c>
      <c r="H10" s="15">
        <v>0.62</v>
      </c>
      <c r="I10" s="15">
        <v>0.65</v>
      </c>
      <c r="J10" s="15">
        <v>0.85</v>
      </c>
      <c r="K10" s="15">
        <v>1</v>
      </c>
      <c r="M10" s="15" t="s">
        <v>26</v>
      </c>
      <c r="N10" s="17">
        <v>30</v>
      </c>
      <c r="O10" s="15">
        <v>0.86</v>
      </c>
      <c r="P10" s="15">
        <v>0.81</v>
      </c>
      <c r="Q10" s="15">
        <v>0.81</v>
      </c>
      <c r="R10" s="15">
        <v>0.89</v>
      </c>
      <c r="S10" s="15">
        <v>1</v>
      </c>
      <c r="T10" s="15">
        <v>0.89</v>
      </c>
      <c r="U10" s="15">
        <v>0.81</v>
      </c>
      <c r="V10" s="15">
        <v>0.81</v>
      </c>
      <c r="W10" s="15">
        <v>0.86</v>
      </c>
      <c r="X10" s="10">
        <v>360</v>
      </c>
      <c r="Y10" s="10">
        <v>10</v>
      </c>
    </row>
    <row r="11" spans="1:25" x14ac:dyDescent="0.55000000000000004">
      <c r="A11" s="15" t="s">
        <v>25</v>
      </c>
      <c r="B11" s="16">
        <v>35</v>
      </c>
      <c r="C11" s="15">
        <v>1</v>
      </c>
      <c r="D11" s="15">
        <v>0.84</v>
      </c>
      <c r="E11" s="15">
        <v>0.61</v>
      </c>
      <c r="F11" s="15">
        <v>0.54</v>
      </c>
      <c r="G11" s="15">
        <v>0.53</v>
      </c>
      <c r="H11" s="15">
        <v>0.54</v>
      </c>
      <c r="I11" s="15">
        <v>0.61</v>
      </c>
      <c r="J11" s="15">
        <v>0.84</v>
      </c>
      <c r="K11" s="15">
        <v>1</v>
      </c>
      <c r="M11" s="15" t="s">
        <v>26</v>
      </c>
      <c r="N11" s="17">
        <v>35</v>
      </c>
      <c r="O11" s="15">
        <v>0.86</v>
      </c>
      <c r="P11" s="15">
        <v>0.77</v>
      </c>
      <c r="Q11" s="15">
        <v>0.77</v>
      </c>
      <c r="R11" s="15">
        <v>0.85</v>
      </c>
      <c r="S11" s="15">
        <v>0.99</v>
      </c>
      <c r="T11" s="15">
        <v>0.85</v>
      </c>
      <c r="U11" s="15">
        <v>0.77</v>
      </c>
      <c r="V11" s="15">
        <v>0.77</v>
      </c>
      <c r="W11" s="15">
        <v>0.86</v>
      </c>
    </row>
    <row r="12" spans="1:25" x14ac:dyDescent="0.55000000000000004">
      <c r="A12" s="15" t="s">
        <v>25</v>
      </c>
      <c r="B12" s="16">
        <v>40</v>
      </c>
      <c r="C12" s="15">
        <v>1</v>
      </c>
      <c r="D12" s="15">
        <v>0.83</v>
      </c>
      <c r="E12" s="15">
        <v>0.56999999999999995</v>
      </c>
      <c r="F12" s="15">
        <v>0.47</v>
      </c>
      <c r="G12" s="15">
        <v>0.44</v>
      </c>
      <c r="H12" s="15">
        <v>0.47</v>
      </c>
      <c r="I12" s="15">
        <v>0.56999999999999995</v>
      </c>
      <c r="J12" s="15">
        <v>0.83</v>
      </c>
      <c r="K12" s="15">
        <v>1</v>
      </c>
      <c r="M12" s="15" t="s">
        <v>26</v>
      </c>
      <c r="N12" s="17">
        <v>40</v>
      </c>
      <c r="O12" s="15">
        <v>0.85</v>
      </c>
      <c r="P12" s="15">
        <v>0.73</v>
      </c>
      <c r="Q12" s="15">
        <v>0.72</v>
      </c>
      <c r="R12" s="15">
        <v>0.82</v>
      </c>
      <c r="S12" s="15">
        <v>0.98</v>
      </c>
      <c r="T12" s="15">
        <v>0.82</v>
      </c>
      <c r="U12" s="15">
        <v>0.72</v>
      </c>
      <c r="V12" s="15">
        <v>0.73</v>
      </c>
      <c r="W12" s="15">
        <v>0.85</v>
      </c>
    </row>
    <row r="13" spans="1:25" x14ac:dyDescent="0.55000000000000004">
      <c r="A13" s="15" t="s">
        <v>25</v>
      </c>
      <c r="B13" s="16">
        <v>45</v>
      </c>
      <c r="C13" s="15">
        <v>1</v>
      </c>
      <c r="D13" s="15">
        <v>0.82</v>
      </c>
      <c r="E13" s="15">
        <v>0.55000000000000004</v>
      </c>
      <c r="F13" s="15">
        <v>0.44</v>
      </c>
      <c r="G13" s="15">
        <v>0.4</v>
      </c>
      <c r="H13" s="15">
        <v>0.44</v>
      </c>
      <c r="I13" s="15">
        <v>0.55000000000000004</v>
      </c>
      <c r="J13" s="15">
        <v>0.82</v>
      </c>
      <c r="K13" s="15">
        <v>1</v>
      </c>
      <c r="M13" s="15" t="s">
        <v>26</v>
      </c>
      <c r="N13" s="17">
        <v>45</v>
      </c>
      <c r="O13" s="15">
        <v>0.85</v>
      </c>
      <c r="P13" s="15">
        <v>0.7</v>
      </c>
      <c r="Q13" s="15">
        <v>0.68</v>
      </c>
      <c r="R13" s="15">
        <v>0.78</v>
      </c>
      <c r="S13" s="15">
        <v>0.95</v>
      </c>
      <c r="T13" s="15">
        <v>0.78</v>
      </c>
      <c r="U13" s="15">
        <v>0.68</v>
      </c>
      <c r="V13" s="15">
        <v>0.7</v>
      </c>
      <c r="W13" s="15">
        <v>0.85</v>
      </c>
    </row>
    <row r="14" spans="1:25" x14ac:dyDescent="0.55000000000000004">
      <c r="A14" s="15" t="s">
        <v>25</v>
      </c>
      <c r="B14" s="16">
        <v>50</v>
      </c>
      <c r="C14" s="15">
        <v>1</v>
      </c>
      <c r="D14" s="15">
        <v>0.81</v>
      </c>
      <c r="E14" s="15">
        <v>0.53</v>
      </c>
      <c r="F14" s="15">
        <v>0.4</v>
      </c>
      <c r="G14" s="15">
        <v>0.36</v>
      </c>
      <c r="H14" s="15">
        <v>0.4</v>
      </c>
      <c r="I14" s="15">
        <v>0.53</v>
      </c>
      <c r="J14" s="15">
        <v>0.81</v>
      </c>
      <c r="K14" s="15">
        <v>1</v>
      </c>
      <c r="M14" s="15" t="s">
        <v>26</v>
      </c>
      <c r="N14" s="17">
        <v>50</v>
      </c>
      <c r="O14" s="15">
        <v>0.85</v>
      </c>
      <c r="P14" s="15">
        <v>0.67</v>
      </c>
      <c r="Q14" s="15">
        <v>0.63</v>
      </c>
      <c r="R14" s="15">
        <v>0.74</v>
      </c>
      <c r="S14" s="15">
        <v>0.93</v>
      </c>
      <c r="T14" s="15">
        <v>0.74</v>
      </c>
      <c r="U14" s="15">
        <v>0.63</v>
      </c>
      <c r="V14" s="15">
        <v>0.67</v>
      </c>
      <c r="W14" s="15">
        <v>0.85</v>
      </c>
    </row>
    <row r="15" spans="1:25" x14ac:dyDescent="0.55000000000000004">
      <c r="A15" s="15" t="s">
        <v>25</v>
      </c>
      <c r="B15" s="16">
        <v>55</v>
      </c>
      <c r="C15" s="15">
        <v>1</v>
      </c>
      <c r="D15" s="15">
        <v>0.81</v>
      </c>
      <c r="E15" s="15">
        <v>0.52</v>
      </c>
      <c r="F15" s="15">
        <v>0.38</v>
      </c>
      <c r="G15" s="15">
        <v>0.34</v>
      </c>
      <c r="H15" s="15">
        <v>0.38</v>
      </c>
      <c r="I15" s="15">
        <v>0.52</v>
      </c>
      <c r="J15" s="15">
        <v>0.81</v>
      </c>
      <c r="K15" s="15">
        <v>1</v>
      </c>
      <c r="M15" s="15" t="s">
        <v>26</v>
      </c>
      <c r="N15" s="17">
        <v>55</v>
      </c>
      <c r="O15" s="15">
        <v>0.85</v>
      </c>
      <c r="P15" s="15">
        <v>0.65</v>
      </c>
      <c r="Q15" s="15">
        <v>0.6</v>
      </c>
      <c r="R15" s="15">
        <v>0.7</v>
      </c>
      <c r="S15" s="15">
        <v>0.89</v>
      </c>
      <c r="T15" s="15">
        <v>0.7</v>
      </c>
      <c r="U15" s="15">
        <v>0.6</v>
      </c>
      <c r="V15" s="15">
        <v>0.65</v>
      </c>
      <c r="W15" s="15">
        <v>0.85</v>
      </c>
    </row>
    <row r="16" spans="1:25" x14ac:dyDescent="0.55000000000000004">
      <c r="A16" s="15" t="s">
        <v>25</v>
      </c>
      <c r="B16" s="16">
        <v>60</v>
      </c>
      <c r="C16" s="15">
        <v>1</v>
      </c>
      <c r="D16" s="15">
        <v>0.81</v>
      </c>
      <c r="E16" s="15">
        <v>0.51</v>
      </c>
      <c r="F16" s="15">
        <v>0.37</v>
      </c>
      <c r="G16" s="15">
        <v>0.32</v>
      </c>
      <c r="H16" s="15">
        <v>0.37</v>
      </c>
      <c r="I16" s="15">
        <v>0.51</v>
      </c>
      <c r="J16" s="15">
        <v>0.81</v>
      </c>
      <c r="K16" s="15">
        <v>1</v>
      </c>
      <c r="M16" s="15" t="s">
        <v>26</v>
      </c>
      <c r="N16" s="17">
        <v>60</v>
      </c>
      <c r="O16" s="15">
        <v>0.85</v>
      </c>
      <c r="P16" s="15">
        <v>0.63</v>
      </c>
      <c r="Q16" s="15">
        <v>0.56999999999999995</v>
      </c>
      <c r="R16" s="15">
        <v>0.67</v>
      </c>
      <c r="S16" s="15">
        <v>0.86</v>
      </c>
      <c r="T16" s="15">
        <v>0.67</v>
      </c>
      <c r="U16" s="15">
        <v>0.56999999999999995</v>
      </c>
      <c r="V16" s="15">
        <v>0.63</v>
      </c>
      <c r="W16" s="15">
        <v>0.85</v>
      </c>
    </row>
    <row r="17" spans="1:25" x14ac:dyDescent="0.55000000000000004">
      <c r="A17" s="15" t="s">
        <v>25</v>
      </c>
      <c r="B17" s="16">
        <v>65</v>
      </c>
      <c r="C17" s="15">
        <v>1</v>
      </c>
      <c r="D17" s="15">
        <v>0.81</v>
      </c>
      <c r="E17" s="15">
        <v>0.5</v>
      </c>
      <c r="F17" s="15">
        <v>0.36</v>
      </c>
      <c r="G17" s="15">
        <v>0.32</v>
      </c>
      <c r="H17" s="15">
        <v>0.36</v>
      </c>
      <c r="I17" s="15">
        <v>0.5</v>
      </c>
      <c r="J17" s="15">
        <v>0.81</v>
      </c>
      <c r="K17" s="15">
        <v>1</v>
      </c>
      <c r="M17" s="15" t="s">
        <v>26</v>
      </c>
      <c r="N17" s="17">
        <v>65</v>
      </c>
      <c r="O17" s="15">
        <v>0.85</v>
      </c>
      <c r="P17" s="15">
        <v>0.63</v>
      </c>
      <c r="Q17" s="15">
        <v>0.55000000000000004</v>
      </c>
      <c r="R17" s="15">
        <v>0.63</v>
      </c>
      <c r="S17" s="15">
        <v>0.79</v>
      </c>
      <c r="T17" s="15">
        <v>0.63</v>
      </c>
      <c r="U17" s="15">
        <v>0.55000000000000004</v>
      </c>
      <c r="V17" s="15">
        <v>0.63</v>
      </c>
      <c r="W17" s="15">
        <v>0.85</v>
      </c>
    </row>
    <row r="18" spans="1:25" x14ac:dyDescent="0.55000000000000004">
      <c r="A18" s="15" t="s">
        <v>25</v>
      </c>
      <c r="B18" s="16">
        <v>70</v>
      </c>
      <c r="C18" s="15">
        <v>1</v>
      </c>
      <c r="D18" s="15">
        <v>0.81</v>
      </c>
      <c r="E18" s="15">
        <v>0.5</v>
      </c>
      <c r="F18" s="15">
        <v>0.36</v>
      </c>
      <c r="G18" s="15">
        <v>0.31</v>
      </c>
      <c r="H18" s="15">
        <v>0.36</v>
      </c>
      <c r="I18" s="15">
        <v>0.5</v>
      </c>
      <c r="J18" s="15">
        <v>0.81</v>
      </c>
      <c r="K18" s="15">
        <v>1</v>
      </c>
      <c r="M18" s="15" t="s">
        <v>26</v>
      </c>
      <c r="N18" s="17">
        <v>70</v>
      </c>
      <c r="O18" s="15">
        <v>0.85</v>
      </c>
      <c r="P18" s="15">
        <v>0.62</v>
      </c>
      <c r="Q18" s="15">
        <v>0.52</v>
      </c>
      <c r="R18" s="15">
        <v>0.57999999999999996</v>
      </c>
      <c r="S18" s="15">
        <v>0.73</v>
      </c>
      <c r="T18" s="15">
        <v>0.57999999999999996</v>
      </c>
      <c r="U18" s="15">
        <v>0.52</v>
      </c>
      <c r="V18" s="15">
        <v>0.62</v>
      </c>
      <c r="W18" s="15">
        <v>0.85</v>
      </c>
    </row>
    <row r="23" spans="1:25" x14ac:dyDescent="0.55000000000000004">
      <c r="C23" s="12">
        <v>0</v>
      </c>
      <c r="D23" s="12">
        <v>45</v>
      </c>
      <c r="E23" s="12">
        <v>90</v>
      </c>
      <c r="F23" s="12">
        <v>135</v>
      </c>
      <c r="G23" s="13">
        <v>180</v>
      </c>
      <c r="H23" s="12">
        <v>225</v>
      </c>
      <c r="I23" s="12">
        <v>270</v>
      </c>
      <c r="J23" s="12">
        <v>315</v>
      </c>
      <c r="K23" s="12">
        <v>360</v>
      </c>
      <c r="O23" s="12">
        <v>0</v>
      </c>
      <c r="P23" s="12">
        <v>45</v>
      </c>
      <c r="Q23" s="12">
        <v>90</v>
      </c>
      <c r="R23" s="12">
        <v>135</v>
      </c>
      <c r="S23" s="13">
        <v>180</v>
      </c>
      <c r="T23" s="12">
        <v>225</v>
      </c>
      <c r="U23" s="12">
        <v>270</v>
      </c>
      <c r="V23" s="12">
        <v>315</v>
      </c>
      <c r="W23" s="12">
        <v>360</v>
      </c>
      <c r="X23" s="10">
        <v>0</v>
      </c>
      <c r="Y23" s="10">
        <v>3</v>
      </c>
    </row>
    <row r="24" spans="1:25" x14ac:dyDescent="0.55000000000000004">
      <c r="B24" s="18">
        <v>0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N24" s="10">
        <v>0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0">
        <v>45</v>
      </c>
      <c r="Y24" s="10">
        <v>4</v>
      </c>
    </row>
    <row r="25" spans="1:25" x14ac:dyDescent="0.55000000000000004">
      <c r="B25" s="16">
        <v>0</v>
      </c>
      <c r="C25" s="15">
        <v>1</v>
      </c>
      <c r="D25" s="15">
        <v>0.98</v>
      </c>
      <c r="E25" s="15">
        <v>0.96</v>
      </c>
      <c r="F25" s="15">
        <v>0.97</v>
      </c>
      <c r="G25" s="15">
        <v>0.98</v>
      </c>
      <c r="H25" s="15">
        <v>0.97</v>
      </c>
      <c r="I25" s="15">
        <v>0.96</v>
      </c>
      <c r="J25" s="15">
        <v>0.98</v>
      </c>
      <c r="K25" s="15">
        <v>1</v>
      </c>
      <c r="N25" s="15">
        <v>0</v>
      </c>
      <c r="O25" s="15">
        <v>0.96</v>
      </c>
      <c r="P25" s="15">
        <v>0.96</v>
      </c>
      <c r="Q25" s="15">
        <v>0.97</v>
      </c>
      <c r="R25" s="15">
        <v>0.98</v>
      </c>
      <c r="S25" s="15">
        <v>1</v>
      </c>
      <c r="T25" s="15">
        <v>0.98</v>
      </c>
      <c r="U25" s="15">
        <v>0.97</v>
      </c>
      <c r="V25" s="15">
        <v>0.96</v>
      </c>
      <c r="W25" s="15">
        <v>0.96</v>
      </c>
      <c r="X25" s="10">
        <v>90</v>
      </c>
      <c r="Y25" s="10">
        <v>5</v>
      </c>
    </row>
    <row r="26" spans="1:25" x14ac:dyDescent="0.55000000000000004">
      <c r="B26" s="16">
        <v>5</v>
      </c>
      <c r="C26" s="15">
        <v>1</v>
      </c>
      <c r="D26" s="15">
        <v>0.95</v>
      </c>
      <c r="E26" s="15">
        <v>0.93</v>
      </c>
      <c r="F26" s="15">
        <v>0.95</v>
      </c>
      <c r="G26" s="15">
        <v>0.96</v>
      </c>
      <c r="H26" s="15">
        <v>0.95</v>
      </c>
      <c r="I26" s="15">
        <v>0.93</v>
      </c>
      <c r="J26" s="15">
        <v>0.95</v>
      </c>
      <c r="K26" s="15">
        <v>1</v>
      </c>
      <c r="N26" s="17">
        <v>5</v>
      </c>
      <c r="O26" s="15">
        <v>0.92</v>
      </c>
      <c r="P26" s="15">
        <v>0.92</v>
      </c>
      <c r="Q26" s="15">
        <v>0.94</v>
      </c>
      <c r="R26" s="15">
        <v>0.97</v>
      </c>
      <c r="S26" s="15">
        <v>1</v>
      </c>
      <c r="T26" s="15">
        <v>0.97</v>
      </c>
      <c r="U26" s="15">
        <v>0.94</v>
      </c>
      <c r="V26" s="15">
        <v>0.92</v>
      </c>
      <c r="W26" s="15">
        <v>0.92</v>
      </c>
      <c r="X26" s="10">
        <v>135</v>
      </c>
      <c r="Y26" s="10">
        <v>6</v>
      </c>
    </row>
    <row r="27" spans="1:25" x14ac:dyDescent="0.55000000000000004">
      <c r="B27" s="16">
        <v>10</v>
      </c>
      <c r="C27" s="15">
        <v>1</v>
      </c>
      <c r="D27" s="15">
        <v>0.92</v>
      </c>
      <c r="E27" s="15">
        <v>0.86</v>
      </c>
      <c r="F27" s="15">
        <v>0.89</v>
      </c>
      <c r="G27" s="15">
        <v>0.91</v>
      </c>
      <c r="H27" s="15">
        <v>0.89</v>
      </c>
      <c r="I27" s="15">
        <v>0.86</v>
      </c>
      <c r="J27" s="15">
        <v>0.92</v>
      </c>
      <c r="K27" s="15">
        <v>1</v>
      </c>
      <c r="N27" s="17">
        <v>10</v>
      </c>
      <c r="O27" s="15">
        <v>0.9</v>
      </c>
      <c r="P27" s="15">
        <v>0.88</v>
      </c>
      <c r="Q27" s="15">
        <v>0.9</v>
      </c>
      <c r="R27" s="15">
        <v>0.94</v>
      </c>
      <c r="S27" s="15">
        <v>1</v>
      </c>
      <c r="T27" s="15">
        <v>0.94</v>
      </c>
      <c r="U27" s="15">
        <v>0.9</v>
      </c>
      <c r="V27" s="15">
        <v>0.88</v>
      </c>
      <c r="W27" s="15">
        <v>0.9</v>
      </c>
      <c r="X27" s="10">
        <v>180</v>
      </c>
      <c r="Y27" s="10">
        <v>7</v>
      </c>
    </row>
    <row r="28" spans="1:25" x14ac:dyDescent="0.55000000000000004">
      <c r="B28" s="16">
        <v>15</v>
      </c>
      <c r="C28" s="15">
        <v>1</v>
      </c>
      <c r="D28" s="15">
        <v>0.89</v>
      </c>
      <c r="E28" s="15">
        <v>0.8</v>
      </c>
      <c r="F28" s="15">
        <v>0.84</v>
      </c>
      <c r="G28" s="15">
        <v>0.86</v>
      </c>
      <c r="H28" s="15">
        <v>0.84</v>
      </c>
      <c r="I28" s="15">
        <v>0.8</v>
      </c>
      <c r="J28" s="15">
        <v>0.89</v>
      </c>
      <c r="K28" s="15">
        <v>1</v>
      </c>
      <c r="N28" s="17">
        <v>15</v>
      </c>
      <c r="O28" s="15">
        <v>0.87</v>
      </c>
      <c r="P28" s="15">
        <v>0.84</v>
      </c>
      <c r="Q28" s="15">
        <v>0.86</v>
      </c>
      <c r="R28" s="15">
        <v>0.92</v>
      </c>
      <c r="S28" s="15">
        <v>1</v>
      </c>
      <c r="T28" s="15">
        <v>0.92</v>
      </c>
      <c r="U28" s="15">
        <v>0.86</v>
      </c>
      <c r="V28" s="15">
        <v>0.84</v>
      </c>
      <c r="W28" s="15">
        <v>0.87</v>
      </c>
      <c r="X28" s="10">
        <v>225</v>
      </c>
      <c r="Y28" s="10">
        <v>8</v>
      </c>
    </row>
    <row r="29" spans="1:25" x14ac:dyDescent="0.55000000000000004">
      <c r="B29" s="16">
        <v>20</v>
      </c>
      <c r="C29" s="15">
        <v>1</v>
      </c>
      <c r="D29" s="15">
        <v>0.87</v>
      </c>
      <c r="E29" s="15">
        <v>0.72</v>
      </c>
      <c r="F29" s="15">
        <v>0.73</v>
      </c>
      <c r="G29" s="15">
        <v>0.73</v>
      </c>
      <c r="H29" s="15">
        <v>0.73</v>
      </c>
      <c r="I29" s="15">
        <v>0.72</v>
      </c>
      <c r="J29" s="15">
        <v>0.87</v>
      </c>
      <c r="K29" s="15">
        <v>1</v>
      </c>
      <c r="N29" s="17">
        <v>20</v>
      </c>
      <c r="O29" s="15">
        <v>0.87</v>
      </c>
      <c r="P29" s="15">
        <v>0.82</v>
      </c>
      <c r="Q29" s="15">
        <v>0.83</v>
      </c>
      <c r="R29" s="15">
        <v>0.9</v>
      </c>
      <c r="S29" s="15">
        <v>1</v>
      </c>
      <c r="T29" s="15">
        <v>0.9</v>
      </c>
      <c r="U29" s="15">
        <v>0.83</v>
      </c>
      <c r="V29" s="15">
        <v>0.82</v>
      </c>
      <c r="W29" s="15">
        <v>0.87</v>
      </c>
      <c r="X29" s="10">
        <v>270</v>
      </c>
      <c r="Y29" s="10">
        <v>9</v>
      </c>
    </row>
    <row r="30" spans="1:25" x14ac:dyDescent="0.55000000000000004">
      <c r="B30" s="16">
        <v>25</v>
      </c>
      <c r="C30" s="15">
        <v>1</v>
      </c>
      <c r="D30" s="15">
        <v>0.85</v>
      </c>
      <c r="E30" s="15">
        <v>0.65</v>
      </c>
      <c r="F30" s="15">
        <v>0.62</v>
      </c>
      <c r="G30" s="15">
        <v>0.61</v>
      </c>
      <c r="H30" s="15">
        <v>0.62</v>
      </c>
      <c r="I30" s="15">
        <v>0.65</v>
      </c>
      <c r="J30" s="15">
        <v>0.85</v>
      </c>
      <c r="K30" s="15">
        <v>1</v>
      </c>
      <c r="N30" s="17">
        <v>25</v>
      </c>
      <c r="O30" s="15">
        <v>0.86</v>
      </c>
      <c r="P30" s="15">
        <v>0.81</v>
      </c>
      <c r="Q30" s="15">
        <v>0.81</v>
      </c>
      <c r="R30" s="15">
        <v>0.89</v>
      </c>
      <c r="S30" s="15">
        <v>1</v>
      </c>
      <c r="T30" s="15">
        <v>0.89</v>
      </c>
      <c r="U30" s="15">
        <v>0.81</v>
      </c>
      <c r="V30" s="15">
        <v>0.81</v>
      </c>
      <c r="W30" s="15">
        <v>0.86</v>
      </c>
      <c r="X30" s="10">
        <v>315</v>
      </c>
      <c r="Y30" s="10">
        <v>10</v>
      </c>
    </row>
    <row r="31" spans="1:25" x14ac:dyDescent="0.55000000000000004">
      <c r="B31" s="16">
        <v>30</v>
      </c>
      <c r="C31" s="15">
        <v>1</v>
      </c>
      <c r="D31" s="15">
        <v>0.84</v>
      </c>
      <c r="E31" s="15">
        <v>0.61</v>
      </c>
      <c r="F31" s="15">
        <v>0.54</v>
      </c>
      <c r="G31" s="15">
        <v>0.53</v>
      </c>
      <c r="H31" s="15">
        <v>0.54</v>
      </c>
      <c r="I31" s="15">
        <v>0.61</v>
      </c>
      <c r="J31" s="15">
        <v>0.84</v>
      </c>
      <c r="K31" s="15">
        <v>1</v>
      </c>
      <c r="N31" s="17">
        <v>30</v>
      </c>
      <c r="O31" s="15">
        <v>0.86</v>
      </c>
      <c r="P31" s="15">
        <v>0.77</v>
      </c>
      <c r="Q31" s="15">
        <v>0.77</v>
      </c>
      <c r="R31" s="15">
        <v>0.85</v>
      </c>
      <c r="S31" s="15">
        <v>0.99</v>
      </c>
      <c r="T31" s="15">
        <v>0.85</v>
      </c>
      <c r="U31" s="15">
        <v>0.77</v>
      </c>
      <c r="V31" s="15">
        <v>0.77</v>
      </c>
      <c r="W31" s="15">
        <v>0.86</v>
      </c>
      <c r="X31" s="10">
        <v>360</v>
      </c>
      <c r="Y31" s="10">
        <v>11</v>
      </c>
    </row>
    <row r="32" spans="1:25" x14ac:dyDescent="0.55000000000000004">
      <c r="B32" s="16">
        <v>35</v>
      </c>
      <c r="C32" s="15">
        <v>1</v>
      </c>
      <c r="D32" s="15">
        <v>0.83</v>
      </c>
      <c r="E32" s="15">
        <v>0.56999999999999995</v>
      </c>
      <c r="F32" s="15">
        <v>0.47</v>
      </c>
      <c r="G32" s="15">
        <v>0.44</v>
      </c>
      <c r="H32" s="15">
        <v>0.47</v>
      </c>
      <c r="I32" s="15">
        <v>0.56999999999999995</v>
      </c>
      <c r="J32" s="15">
        <v>0.83</v>
      </c>
      <c r="K32" s="15">
        <v>1</v>
      </c>
      <c r="N32" s="17">
        <v>35</v>
      </c>
      <c r="O32" s="15">
        <v>0.85</v>
      </c>
      <c r="P32" s="15">
        <v>0.73</v>
      </c>
      <c r="Q32" s="15">
        <v>0.72</v>
      </c>
      <c r="R32" s="15">
        <v>0.82</v>
      </c>
      <c r="S32" s="15">
        <v>0.98</v>
      </c>
      <c r="T32" s="15">
        <v>0.82</v>
      </c>
      <c r="U32" s="15">
        <v>0.72</v>
      </c>
      <c r="V32" s="15">
        <v>0.73</v>
      </c>
      <c r="W32" s="15">
        <v>0.85</v>
      </c>
    </row>
    <row r="33" spans="2:23" x14ac:dyDescent="0.55000000000000004">
      <c r="B33" s="16">
        <v>40</v>
      </c>
      <c r="C33" s="15">
        <v>1</v>
      </c>
      <c r="D33" s="15">
        <v>0.82</v>
      </c>
      <c r="E33" s="15">
        <v>0.55000000000000004</v>
      </c>
      <c r="F33" s="15">
        <v>0.44</v>
      </c>
      <c r="G33" s="15">
        <v>0.4</v>
      </c>
      <c r="H33" s="15">
        <v>0.44</v>
      </c>
      <c r="I33" s="15">
        <v>0.55000000000000004</v>
      </c>
      <c r="J33" s="15">
        <v>0.82</v>
      </c>
      <c r="K33" s="15">
        <v>1</v>
      </c>
      <c r="N33" s="17">
        <v>40</v>
      </c>
      <c r="O33" s="15">
        <v>0.85</v>
      </c>
      <c r="P33" s="15">
        <v>0.7</v>
      </c>
      <c r="Q33" s="15">
        <v>0.68</v>
      </c>
      <c r="R33" s="15">
        <v>0.78</v>
      </c>
      <c r="S33" s="15">
        <v>0.95</v>
      </c>
      <c r="T33" s="15">
        <v>0.78</v>
      </c>
      <c r="U33" s="15">
        <v>0.68</v>
      </c>
      <c r="V33" s="15">
        <v>0.7</v>
      </c>
      <c r="W33" s="15">
        <v>0.85</v>
      </c>
    </row>
    <row r="34" spans="2:23" x14ac:dyDescent="0.55000000000000004">
      <c r="B34" s="16">
        <v>45</v>
      </c>
      <c r="C34" s="15">
        <v>1</v>
      </c>
      <c r="D34" s="15">
        <v>0.81</v>
      </c>
      <c r="E34" s="15">
        <v>0.53</v>
      </c>
      <c r="F34" s="15">
        <v>0.4</v>
      </c>
      <c r="G34" s="15">
        <v>0.36</v>
      </c>
      <c r="H34" s="15">
        <v>0.4</v>
      </c>
      <c r="I34" s="15">
        <v>0.53</v>
      </c>
      <c r="J34" s="15">
        <v>0.81</v>
      </c>
      <c r="K34" s="15">
        <v>1</v>
      </c>
      <c r="N34" s="17">
        <v>45</v>
      </c>
      <c r="O34" s="15">
        <v>0.85</v>
      </c>
      <c r="P34" s="15">
        <v>0.67</v>
      </c>
      <c r="Q34" s="15">
        <v>0.63</v>
      </c>
      <c r="R34" s="15">
        <v>0.74</v>
      </c>
      <c r="S34" s="15">
        <v>0.93</v>
      </c>
      <c r="T34" s="15">
        <v>0.74</v>
      </c>
      <c r="U34" s="15">
        <v>0.63</v>
      </c>
      <c r="V34" s="15">
        <v>0.67</v>
      </c>
      <c r="W34" s="15">
        <v>0.85</v>
      </c>
    </row>
    <row r="35" spans="2:23" x14ac:dyDescent="0.55000000000000004">
      <c r="B35" s="16">
        <v>50</v>
      </c>
      <c r="C35" s="15">
        <v>1</v>
      </c>
      <c r="D35" s="15">
        <v>0.81</v>
      </c>
      <c r="E35" s="15">
        <v>0.52</v>
      </c>
      <c r="F35" s="15">
        <v>0.38</v>
      </c>
      <c r="G35" s="15">
        <v>0.34</v>
      </c>
      <c r="H35" s="15">
        <v>0.38</v>
      </c>
      <c r="I35" s="15">
        <v>0.52</v>
      </c>
      <c r="J35" s="15">
        <v>0.81</v>
      </c>
      <c r="K35" s="15">
        <v>1</v>
      </c>
      <c r="N35" s="17">
        <v>50</v>
      </c>
      <c r="O35" s="15">
        <v>0.85</v>
      </c>
      <c r="P35" s="15">
        <v>0.65</v>
      </c>
      <c r="Q35" s="15">
        <v>0.6</v>
      </c>
      <c r="R35" s="15">
        <v>0.7</v>
      </c>
      <c r="S35" s="15">
        <v>0.89</v>
      </c>
      <c r="T35" s="15">
        <v>0.7</v>
      </c>
      <c r="U35" s="15">
        <v>0.6</v>
      </c>
      <c r="V35" s="15">
        <v>0.65</v>
      </c>
      <c r="W35" s="15">
        <v>0.85</v>
      </c>
    </row>
    <row r="36" spans="2:23" x14ac:dyDescent="0.55000000000000004">
      <c r="B36" s="16">
        <v>55</v>
      </c>
      <c r="C36" s="15">
        <v>1</v>
      </c>
      <c r="D36" s="15">
        <v>0.81</v>
      </c>
      <c r="E36" s="15">
        <v>0.51</v>
      </c>
      <c r="F36" s="15">
        <v>0.37</v>
      </c>
      <c r="G36" s="15">
        <v>0.32</v>
      </c>
      <c r="H36" s="15">
        <v>0.37</v>
      </c>
      <c r="I36" s="15">
        <v>0.51</v>
      </c>
      <c r="J36" s="15">
        <v>0.81</v>
      </c>
      <c r="K36" s="15">
        <v>1</v>
      </c>
      <c r="N36" s="17">
        <v>55</v>
      </c>
      <c r="O36" s="15">
        <v>0.85</v>
      </c>
      <c r="P36" s="15">
        <v>0.63</v>
      </c>
      <c r="Q36" s="15">
        <v>0.56999999999999995</v>
      </c>
      <c r="R36" s="15">
        <v>0.67</v>
      </c>
      <c r="S36" s="15">
        <v>0.86</v>
      </c>
      <c r="T36" s="15">
        <v>0.67</v>
      </c>
      <c r="U36" s="15">
        <v>0.56999999999999995</v>
      </c>
      <c r="V36" s="15">
        <v>0.63</v>
      </c>
      <c r="W36" s="15">
        <v>0.85</v>
      </c>
    </row>
    <row r="37" spans="2:23" x14ac:dyDescent="0.55000000000000004">
      <c r="B37" s="16">
        <v>60</v>
      </c>
      <c r="C37" s="15">
        <v>1</v>
      </c>
      <c r="D37" s="15">
        <v>0.81</v>
      </c>
      <c r="E37" s="15">
        <v>0.5</v>
      </c>
      <c r="F37" s="15">
        <v>0.36</v>
      </c>
      <c r="G37" s="15">
        <v>0.32</v>
      </c>
      <c r="H37" s="15">
        <v>0.36</v>
      </c>
      <c r="I37" s="15">
        <v>0.5</v>
      </c>
      <c r="J37" s="15">
        <v>0.81</v>
      </c>
      <c r="K37" s="15">
        <v>1</v>
      </c>
      <c r="N37" s="17">
        <v>60</v>
      </c>
      <c r="O37" s="15">
        <v>0.85</v>
      </c>
      <c r="P37" s="15">
        <v>0.63</v>
      </c>
      <c r="Q37" s="15">
        <v>0.55000000000000004</v>
      </c>
      <c r="R37" s="15">
        <v>0.63</v>
      </c>
      <c r="S37" s="15">
        <v>0.79</v>
      </c>
      <c r="T37" s="15">
        <v>0.63</v>
      </c>
      <c r="U37" s="15">
        <v>0.55000000000000004</v>
      </c>
      <c r="V37" s="15">
        <v>0.63</v>
      </c>
      <c r="W37" s="15">
        <v>0.85</v>
      </c>
    </row>
    <row r="38" spans="2:23" x14ac:dyDescent="0.55000000000000004">
      <c r="B38" s="16">
        <v>65</v>
      </c>
      <c r="C38" s="15">
        <v>1</v>
      </c>
      <c r="D38" s="15">
        <v>0.81</v>
      </c>
      <c r="E38" s="15">
        <v>0.5</v>
      </c>
      <c r="F38" s="15">
        <v>0.36</v>
      </c>
      <c r="G38" s="15">
        <v>0.31</v>
      </c>
      <c r="H38" s="15">
        <v>0.36</v>
      </c>
      <c r="I38" s="15">
        <v>0.5</v>
      </c>
      <c r="J38" s="15">
        <v>0.81</v>
      </c>
      <c r="K38" s="15">
        <v>1</v>
      </c>
      <c r="N38" s="17">
        <v>65</v>
      </c>
      <c r="O38" s="15">
        <v>0.85</v>
      </c>
      <c r="P38" s="15">
        <v>0.62</v>
      </c>
      <c r="Q38" s="15">
        <v>0.52</v>
      </c>
      <c r="R38" s="15">
        <v>0.57999999999999996</v>
      </c>
      <c r="S38" s="15">
        <v>0.73</v>
      </c>
      <c r="T38" s="15">
        <v>0.57999999999999996</v>
      </c>
      <c r="U38" s="15">
        <v>0.52</v>
      </c>
      <c r="V38" s="15">
        <v>0.62</v>
      </c>
      <c r="W38" s="15">
        <v>0.85</v>
      </c>
    </row>
    <row r="39" spans="2:23" x14ac:dyDescent="0.55000000000000004">
      <c r="B39" s="15">
        <v>70</v>
      </c>
      <c r="C39" s="15">
        <v>1</v>
      </c>
      <c r="D39" s="15">
        <v>0.81</v>
      </c>
      <c r="E39" s="15">
        <v>0.5</v>
      </c>
      <c r="F39" s="15">
        <v>0.36</v>
      </c>
      <c r="G39" s="15">
        <v>0.31</v>
      </c>
      <c r="H39" s="15">
        <v>0.36</v>
      </c>
      <c r="I39" s="15">
        <v>0.5</v>
      </c>
      <c r="J39" s="15">
        <v>0.81</v>
      </c>
      <c r="K39" s="15">
        <v>1</v>
      </c>
      <c r="N39" s="17">
        <v>70</v>
      </c>
      <c r="O39" s="15">
        <v>0.85</v>
      </c>
      <c r="P39" s="15">
        <v>0.62</v>
      </c>
      <c r="Q39" s="15">
        <v>0.52</v>
      </c>
      <c r="R39" s="15">
        <v>0.57999999999999996</v>
      </c>
      <c r="S39" s="15">
        <v>0.73</v>
      </c>
      <c r="T39" s="15">
        <v>0.57999999999999996</v>
      </c>
      <c r="U39" s="15">
        <v>0.52</v>
      </c>
      <c r="V39" s="15">
        <v>0.62</v>
      </c>
      <c r="W39" s="15">
        <v>0.85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sqref="A1:XFD1048576"/>
    </sheetView>
  </sheetViews>
  <sheetFormatPr defaultRowHeight="14.4" x14ac:dyDescent="0.55000000000000004"/>
  <cols>
    <col min="24" max="25" width="9" style="10" customWidth="1"/>
  </cols>
  <sheetData>
    <row r="1" spans="1:25" x14ac:dyDescent="0.55000000000000004">
      <c r="A1" s="34" t="s">
        <v>14</v>
      </c>
      <c r="B1" s="36"/>
      <c r="C1" s="33"/>
      <c r="D1" s="32"/>
      <c r="E1" s="32"/>
      <c r="F1" s="32"/>
      <c r="G1" s="31" t="s">
        <v>15</v>
      </c>
      <c r="H1" s="32"/>
      <c r="I1" s="32"/>
      <c r="J1" s="32"/>
      <c r="K1" s="33"/>
    </row>
    <row r="2" spans="1:25" x14ac:dyDescent="0.55000000000000004">
      <c r="A2" s="35"/>
      <c r="B2" s="35"/>
      <c r="C2" s="29" t="s">
        <v>17</v>
      </c>
      <c r="D2" s="29" t="s">
        <v>18</v>
      </c>
      <c r="E2" s="29" t="s">
        <v>19</v>
      </c>
      <c r="F2" s="29" t="s">
        <v>20</v>
      </c>
      <c r="G2" s="28" t="s">
        <v>21</v>
      </c>
      <c r="H2" s="29" t="s">
        <v>22</v>
      </c>
      <c r="I2" s="29" t="s">
        <v>23</v>
      </c>
      <c r="J2" s="29" t="s">
        <v>24</v>
      </c>
      <c r="K2" s="29" t="s">
        <v>17</v>
      </c>
      <c r="O2" s="12" t="s">
        <v>17</v>
      </c>
      <c r="P2" s="12" t="s">
        <v>18</v>
      </c>
      <c r="Q2" s="12" t="s">
        <v>19</v>
      </c>
      <c r="R2" s="12" t="s">
        <v>20</v>
      </c>
      <c r="S2" s="13" t="s">
        <v>21</v>
      </c>
      <c r="T2" s="12" t="s">
        <v>22</v>
      </c>
      <c r="U2" s="12" t="s">
        <v>23</v>
      </c>
      <c r="V2" s="12" t="s">
        <v>24</v>
      </c>
      <c r="W2" s="12" t="s">
        <v>17</v>
      </c>
      <c r="X2" s="10">
        <v>0</v>
      </c>
      <c r="Y2" s="10">
        <v>2</v>
      </c>
    </row>
    <row r="3" spans="1:25" x14ac:dyDescent="0.55000000000000004">
      <c r="A3" s="35"/>
      <c r="B3" s="34" t="s">
        <v>55</v>
      </c>
      <c r="C3" s="12">
        <v>0</v>
      </c>
      <c r="D3" s="12">
        <v>45</v>
      </c>
      <c r="E3" s="12">
        <v>90</v>
      </c>
      <c r="F3" s="12">
        <v>135</v>
      </c>
      <c r="G3" s="13">
        <v>180</v>
      </c>
      <c r="H3" s="12">
        <v>225</v>
      </c>
      <c r="I3" s="12">
        <v>270</v>
      </c>
      <c r="J3" s="12">
        <v>315</v>
      </c>
      <c r="K3" s="12">
        <v>360</v>
      </c>
      <c r="O3" s="12">
        <v>0</v>
      </c>
      <c r="P3" s="12">
        <v>45</v>
      </c>
      <c r="Q3" s="12">
        <v>90</v>
      </c>
      <c r="R3" s="12">
        <v>135</v>
      </c>
      <c r="S3" s="13">
        <v>180</v>
      </c>
      <c r="T3" s="12">
        <v>225</v>
      </c>
      <c r="U3" s="12">
        <v>270</v>
      </c>
      <c r="V3" s="12">
        <v>315</v>
      </c>
      <c r="W3" s="12">
        <v>0</v>
      </c>
      <c r="X3" s="10">
        <v>45</v>
      </c>
      <c r="Y3" s="10">
        <v>3</v>
      </c>
    </row>
    <row r="4" spans="1:25" x14ac:dyDescent="0.55000000000000004">
      <c r="A4" s="30" t="s">
        <v>25</v>
      </c>
      <c r="B4" s="30">
        <v>0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M4" s="30" t="s">
        <v>26</v>
      </c>
      <c r="N4" s="30">
        <v>0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10">
        <v>90</v>
      </c>
      <c r="Y4" s="10">
        <v>4</v>
      </c>
    </row>
    <row r="5" spans="1:25" x14ac:dyDescent="0.55000000000000004">
      <c r="A5" s="30" t="s">
        <v>25</v>
      </c>
      <c r="B5" s="30">
        <v>5</v>
      </c>
      <c r="C5" s="30">
        <v>0.96</v>
      </c>
      <c r="D5" s="30">
        <v>0.97</v>
      </c>
      <c r="E5" s="30">
        <v>0.97</v>
      </c>
      <c r="F5" s="30">
        <v>0.97</v>
      </c>
      <c r="G5" s="30">
        <v>0.97</v>
      </c>
      <c r="H5" s="30">
        <v>0.97</v>
      </c>
      <c r="I5" s="30">
        <v>0.97</v>
      </c>
      <c r="J5" s="30">
        <v>0.97</v>
      </c>
      <c r="K5" s="30">
        <v>0.96</v>
      </c>
      <c r="M5" s="30" t="s">
        <v>26</v>
      </c>
      <c r="N5" s="30">
        <v>5</v>
      </c>
      <c r="O5" s="30">
        <v>0.97</v>
      </c>
      <c r="P5" s="30">
        <v>0.97</v>
      </c>
      <c r="Q5" s="30">
        <v>0.96</v>
      </c>
      <c r="R5" s="30">
        <v>0.96</v>
      </c>
      <c r="S5" s="30">
        <v>0.95</v>
      </c>
      <c r="T5" s="30">
        <v>0.96</v>
      </c>
      <c r="U5" s="30">
        <v>0.96</v>
      </c>
      <c r="V5" s="30">
        <v>0.97</v>
      </c>
      <c r="W5" s="30">
        <v>0.97</v>
      </c>
      <c r="X5" s="10">
        <v>135</v>
      </c>
      <c r="Y5" s="10">
        <v>5</v>
      </c>
    </row>
    <row r="6" spans="1:25" x14ac:dyDescent="0.55000000000000004">
      <c r="A6" s="30" t="s">
        <v>25</v>
      </c>
      <c r="B6" s="30">
        <v>10</v>
      </c>
      <c r="C6" s="30">
        <v>0.92</v>
      </c>
      <c r="D6" s="30">
        <v>0.93</v>
      </c>
      <c r="E6" s="30">
        <v>0.94</v>
      </c>
      <c r="F6" s="30">
        <v>0.94</v>
      </c>
      <c r="G6" s="30">
        <v>0.94</v>
      </c>
      <c r="H6" s="30">
        <v>0.94</v>
      </c>
      <c r="I6" s="30">
        <v>0.94</v>
      </c>
      <c r="J6" s="30">
        <v>0.93</v>
      </c>
      <c r="K6" s="30">
        <v>0.92</v>
      </c>
      <c r="M6" s="30" t="s">
        <v>26</v>
      </c>
      <c r="N6" s="30">
        <v>10</v>
      </c>
      <c r="O6" s="30">
        <v>0.94</v>
      </c>
      <c r="P6" s="30">
        <v>0.93</v>
      </c>
      <c r="Q6" s="30">
        <v>0.93</v>
      </c>
      <c r="R6" s="30">
        <v>0.91</v>
      </c>
      <c r="S6" s="30">
        <v>0.89</v>
      </c>
      <c r="T6" s="30">
        <v>0.91</v>
      </c>
      <c r="U6" s="30">
        <v>0.93</v>
      </c>
      <c r="V6" s="30">
        <v>0.93</v>
      </c>
      <c r="W6" s="30">
        <v>0.94</v>
      </c>
      <c r="X6" s="10">
        <v>180</v>
      </c>
      <c r="Y6" s="10">
        <v>6</v>
      </c>
    </row>
    <row r="7" spans="1:25" x14ac:dyDescent="0.55000000000000004">
      <c r="A7" s="30" t="s">
        <v>25</v>
      </c>
      <c r="B7" s="30">
        <v>15</v>
      </c>
      <c r="C7" s="30">
        <v>0.89</v>
      </c>
      <c r="D7" s="30">
        <v>0.9</v>
      </c>
      <c r="E7" s="30">
        <v>0.91</v>
      </c>
      <c r="F7" s="30">
        <v>0.91</v>
      </c>
      <c r="G7" s="30">
        <v>0.91</v>
      </c>
      <c r="H7" s="30">
        <v>0.91</v>
      </c>
      <c r="I7" s="30">
        <v>0.91</v>
      </c>
      <c r="J7" s="30">
        <v>0.9</v>
      </c>
      <c r="K7" s="30">
        <v>0.89</v>
      </c>
      <c r="M7" s="30" t="s">
        <v>26</v>
      </c>
      <c r="N7" s="30">
        <v>15</v>
      </c>
      <c r="O7" s="30">
        <v>0.9</v>
      </c>
      <c r="P7" s="30">
        <v>0.9</v>
      </c>
      <c r="Q7" s="30">
        <v>0.89</v>
      </c>
      <c r="R7" s="30">
        <v>0.86</v>
      </c>
      <c r="S7" s="30">
        <v>0.84</v>
      </c>
      <c r="T7" s="30">
        <v>0.86</v>
      </c>
      <c r="U7" s="30">
        <v>0.89</v>
      </c>
      <c r="V7" s="30">
        <v>0.9</v>
      </c>
      <c r="W7" s="30">
        <v>0.9</v>
      </c>
      <c r="X7" s="10">
        <v>225</v>
      </c>
      <c r="Y7" s="10">
        <v>7</v>
      </c>
    </row>
    <row r="8" spans="1:25" x14ac:dyDescent="0.55000000000000004">
      <c r="A8" s="30" t="s">
        <v>25</v>
      </c>
      <c r="B8" s="30">
        <v>20</v>
      </c>
      <c r="C8" s="30">
        <v>0.85</v>
      </c>
      <c r="D8" s="30">
        <v>0.86</v>
      </c>
      <c r="E8" s="30">
        <v>0.88</v>
      </c>
      <c r="F8" s="30">
        <v>0.88</v>
      </c>
      <c r="G8" s="30">
        <v>0.87</v>
      </c>
      <c r="H8" s="30">
        <v>0.88</v>
      </c>
      <c r="I8" s="30">
        <v>0.88</v>
      </c>
      <c r="J8" s="30">
        <v>0.86</v>
      </c>
      <c r="K8" s="30">
        <v>0.85</v>
      </c>
      <c r="M8" s="30" t="s">
        <v>26</v>
      </c>
      <c r="N8" s="30">
        <v>20</v>
      </c>
      <c r="O8" s="30">
        <v>0.87</v>
      </c>
      <c r="P8" s="30">
        <v>0.87</v>
      </c>
      <c r="Q8" s="30">
        <v>0.85</v>
      </c>
      <c r="R8" s="30">
        <v>0.82</v>
      </c>
      <c r="S8" s="30">
        <v>0.78</v>
      </c>
      <c r="T8" s="30">
        <v>0.82</v>
      </c>
      <c r="U8" s="30">
        <v>0.85</v>
      </c>
      <c r="V8" s="30">
        <v>0.87</v>
      </c>
      <c r="W8" s="30">
        <v>0.87</v>
      </c>
      <c r="X8" s="10">
        <v>270</v>
      </c>
      <c r="Y8" s="10">
        <v>8</v>
      </c>
    </row>
    <row r="9" spans="1:25" x14ac:dyDescent="0.55000000000000004">
      <c r="A9" s="30" t="s">
        <v>25</v>
      </c>
      <c r="B9" s="30">
        <v>25</v>
      </c>
      <c r="C9" s="30">
        <v>0.81</v>
      </c>
      <c r="D9" s="30">
        <v>0.83</v>
      </c>
      <c r="E9" s="30">
        <v>0.85</v>
      </c>
      <c r="F9" s="30">
        <v>0.84</v>
      </c>
      <c r="G9" s="30">
        <v>0.84</v>
      </c>
      <c r="H9" s="30">
        <v>0.84</v>
      </c>
      <c r="I9" s="30">
        <v>0.85</v>
      </c>
      <c r="J9" s="30">
        <v>0.83</v>
      </c>
      <c r="K9" s="30">
        <v>0.81</v>
      </c>
      <c r="M9" s="30" t="s">
        <v>26</v>
      </c>
      <c r="N9" s="30">
        <v>25</v>
      </c>
      <c r="O9" s="30">
        <v>0.84</v>
      </c>
      <c r="P9" s="30">
        <v>0.83</v>
      </c>
      <c r="Q9" s="30">
        <v>0.81</v>
      </c>
      <c r="R9" s="30">
        <v>0.77</v>
      </c>
      <c r="S9" s="30">
        <v>0.73</v>
      </c>
      <c r="T9" s="30">
        <v>0.77</v>
      </c>
      <c r="U9" s="30">
        <v>0.81</v>
      </c>
      <c r="V9" s="30">
        <v>0.83</v>
      </c>
      <c r="W9" s="30">
        <v>0.84</v>
      </c>
      <c r="X9" s="10">
        <v>315</v>
      </c>
      <c r="Y9" s="10">
        <v>9</v>
      </c>
    </row>
    <row r="10" spans="1:25" x14ac:dyDescent="0.55000000000000004">
      <c r="A10" s="30" t="s">
        <v>25</v>
      </c>
      <c r="B10" s="30">
        <v>30</v>
      </c>
      <c r="C10" s="30">
        <v>0.77</v>
      </c>
      <c r="D10" s="30">
        <v>0.8</v>
      </c>
      <c r="E10" s="30">
        <v>0.82</v>
      </c>
      <c r="F10" s="30">
        <v>0.81</v>
      </c>
      <c r="G10" s="30">
        <v>0.8</v>
      </c>
      <c r="H10" s="30">
        <v>0.81</v>
      </c>
      <c r="I10" s="30">
        <v>0.82</v>
      </c>
      <c r="J10" s="30">
        <v>0.8</v>
      </c>
      <c r="K10" s="30">
        <v>0.77</v>
      </c>
      <c r="M10" s="30" t="s">
        <v>26</v>
      </c>
      <c r="N10" s="30">
        <v>30</v>
      </c>
      <c r="O10" s="30">
        <v>0.8</v>
      </c>
      <c r="P10" s="30">
        <v>0.8</v>
      </c>
      <c r="Q10" s="30">
        <v>0.77</v>
      </c>
      <c r="R10" s="30">
        <v>0.72</v>
      </c>
      <c r="S10" s="30">
        <v>0.67</v>
      </c>
      <c r="T10" s="30">
        <v>0.72</v>
      </c>
      <c r="U10" s="30">
        <v>0.77</v>
      </c>
      <c r="V10" s="30">
        <v>0.8</v>
      </c>
      <c r="W10" s="30">
        <v>0.8</v>
      </c>
      <c r="X10" s="10">
        <v>360</v>
      </c>
      <c r="Y10" s="10">
        <v>10</v>
      </c>
    </row>
    <row r="11" spans="1:25" x14ac:dyDescent="0.55000000000000004">
      <c r="A11" s="30" t="s">
        <v>25</v>
      </c>
      <c r="B11" s="30">
        <v>35</v>
      </c>
      <c r="C11" s="30">
        <v>0.74</v>
      </c>
      <c r="D11" s="30">
        <v>0.76</v>
      </c>
      <c r="E11" s="30">
        <v>0.78</v>
      </c>
      <c r="F11" s="30">
        <v>0.77</v>
      </c>
      <c r="G11" s="30">
        <v>0.76</v>
      </c>
      <c r="H11" s="30">
        <v>0.77</v>
      </c>
      <c r="I11" s="30">
        <v>0.78</v>
      </c>
      <c r="J11" s="30">
        <v>0.76</v>
      </c>
      <c r="K11" s="30">
        <v>0.74</v>
      </c>
      <c r="M11" s="30" t="s">
        <v>26</v>
      </c>
      <c r="N11" s="30">
        <v>35</v>
      </c>
      <c r="O11" s="30">
        <v>0.77</v>
      </c>
      <c r="P11" s="30">
        <v>0.76</v>
      </c>
      <c r="Q11" s="30">
        <v>0.72</v>
      </c>
      <c r="R11" s="30">
        <v>0.67</v>
      </c>
      <c r="S11" s="30">
        <v>0.61</v>
      </c>
      <c r="T11" s="30">
        <v>0.67</v>
      </c>
      <c r="U11" s="30">
        <v>0.72</v>
      </c>
      <c r="V11" s="30">
        <v>0.76</v>
      </c>
      <c r="W11" s="30">
        <v>0.77</v>
      </c>
    </row>
    <row r="12" spans="1:25" x14ac:dyDescent="0.55000000000000004">
      <c r="A12" s="30" t="s">
        <v>25</v>
      </c>
      <c r="B12" s="30">
        <v>40</v>
      </c>
      <c r="C12" s="30">
        <v>0.7</v>
      </c>
      <c r="D12" s="30">
        <v>0.73</v>
      </c>
      <c r="E12" s="30">
        <v>0.75</v>
      </c>
      <c r="F12" s="30">
        <v>0.73</v>
      </c>
      <c r="G12" s="30">
        <v>0.72</v>
      </c>
      <c r="H12" s="30">
        <v>0.73</v>
      </c>
      <c r="I12" s="30">
        <v>0.75</v>
      </c>
      <c r="J12" s="30">
        <v>0.73</v>
      </c>
      <c r="K12" s="30">
        <v>0.7</v>
      </c>
      <c r="M12" s="30" t="s">
        <v>26</v>
      </c>
      <c r="N12" s="30">
        <v>40</v>
      </c>
      <c r="O12" s="30">
        <v>0.74</v>
      </c>
      <c r="P12" s="30">
        <v>0.72</v>
      </c>
      <c r="Q12" s="30">
        <v>0.68</v>
      </c>
      <c r="R12" s="30">
        <v>0.62</v>
      </c>
      <c r="S12" s="30">
        <v>0.56000000000000005</v>
      </c>
      <c r="T12" s="30">
        <v>0.62</v>
      </c>
      <c r="U12" s="30">
        <v>0.68</v>
      </c>
      <c r="V12" s="30">
        <v>0.72</v>
      </c>
      <c r="W12" s="30">
        <v>0.74</v>
      </c>
    </row>
    <row r="13" spans="1:25" x14ac:dyDescent="0.55000000000000004">
      <c r="A13" s="30" t="s">
        <v>25</v>
      </c>
      <c r="B13" s="30">
        <v>45</v>
      </c>
      <c r="C13" s="30">
        <v>0.66</v>
      </c>
      <c r="D13" s="30">
        <v>0.69</v>
      </c>
      <c r="E13" s="30">
        <v>0.7</v>
      </c>
      <c r="F13" s="30">
        <v>0.69</v>
      </c>
      <c r="G13" s="30">
        <v>0.68</v>
      </c>
      <c r="H13" s="30">
        <v>0.69</v>
      </c>
      <c r="I13" s="30">
        <v>0.7</v>
      </c>
      <c r="J13" s="30">
        <v>0.69</v>
      </c>
      <c r="K13" s="30">
        <v>0.66</v>
      </c>
      <c r="M13" s="30" t="s">
        <v>26</v>
      </c>
      <c r="N13" s="30">
        <v>45</v>
      </c>
      <c r="O13" s="30">
        <v>0.7</v>
      </c>
      <c r="P13" s="30">
        <v>0.68</v>
      </c>
      <c r="Q13" s="30">
        <v>0.63</v>
      </c>
      <c r="R13" s="30">
        <v>0.56999999999999995</v>
      </c>
      <c r="S13" s="30">
        <v>0.51</v>
      </c>
      <c r="T13" s="30">
        <v>0.56999999999999995</v>
      </c>
      <c r="U13" s="30">
        <v>0.63</v>
      </c>
      <c r="V13" s="30">
        <v>0.68</v>
      </c>
      <c r="W13" s="30">
        <v>0.7</v>
      </c>
    </row>
    <row r="14" spans="1:25" x14ac:dyDescent="0.55000000000000004">
      <c r="A14" s="30" t="s">
        <v>25</v>
      </c>
      <c r="B14" s="30">
        <v>50</v>
      </c>
      <c r="C14" s="30">
        <v>0.62</v>
      </c>
      <c r="D14" s="30">
        <v>0.65</v>
      </c>
      <c r="E14" s="30">
        <v>0.66</v>
      </c>
      <c r="F14" s="30">
        <v>0.64</v>
      </c>
      <c r="G14" s="30">
        <v>0.63</v>
      </c>
      <c r="H14" s="30">
        <v>0.64</v>
      </c>
      <c r="I14" s="30">
        <v>0.66</v>
      </c>
      <c r="J14" s="30">
        <v>0.65</v>
      </c>
      <c r="K14" s="30">
        <v>0.62</v>
      </c>
      <c r="M14" s="30" t="s">
        <v>26</v>
      </c>
      <c r="N14" s="30">
        <v>50</v>
      </c>
      <c r="O14" s="30">
        <v>0.67</v>
      </c>
      <c r="P14" s="30">
        <v>0.64</v>
      </c>
      <c r="Q14" s="30">
        <v>0.57999999999999996</v>
      </c>
      <c r="R14" s="30">
        <v>0.52</v>
      </c>
      <c r="S14" s="30">
        <v>0.46</v>
      </c>
      <c r="T14" s="30">
        <v>0.52</v>
      </c>
      <c r="U14" s="30">
        <v>0.57999999999999996</v>
      </c>
      <c r="V14" s="30">
        <v>0.64</v>
      </c>
      <c r="W14" s="30">
        <v>0.67</v>
      </c>
    </row>
    <row r="15" spans="1:25" x14ac:dyDescent="0.55000000000000004">
      <c r="A15" s="30" t="s">
        <v>25</v>
      </c>
      <c r="B15" s="30">
        <v>55</v>
      </c>
      <c r="C15" s="30">
        <v>0.59</v>
      </c>
      <c r="D15" s="30">
        <v>0.61</v>
      </c>
      <c r="E15" s="30">
        <v>0.62</v>
      </c>
      <c r="F15" s="30">
        <v>0.57999999999999996</v>
      </c>
      <c r="G15" s="30">
        <v>0.56999999999999995</v>
      </c>
      <c r="H15" s="30">
        <v>0.57999999999999996</v>
      </c>
      <c r="I15" s="30">
        <v>0.62</v>
      </c>
      <c r="J15" s="30">
        <v>0.61</v>
      </c>
      <c r="K15" s="30">
        <v>0.59</v>
      </c>
      <c r="M15" s="30" t="s">
        <v>26</v>
      </c>
      <c r="N15" s="30">
        <v>55</v>
      </c>
      <c r="O15" s="30">
        <v>0.63</v>
      </c>
      <c r="P15" s="30">
        <v>0.59</v>
      </c>
      <c r="Q15" s="30">
        <v>0.53</v>
      </c>
      <c r="R15" s="30">
        <v>0.48</v>
      </c>
      <c r="S15" s="30">
        <v>0.42</v>
      </c>
      <c r="T15" s="30">
        <v>0.48</v>
      </c>
      <c r="U15" s="30">
        <v>0.53</v>
      </c>
      <c r="V15" s="30">
        <v>0.59</v>
      </c>
      <c r="W15" s="30">
        <v>0.63</v>
      </c>
    </row>
    <row r="16" spans="1:25" x14ac:dyDescent="0.55000000000000004">
      <c r="A16" s="30" t="s">
        <v>25</v>
      </c>
      <c r="B16" s="30">
        <v>60</v>
      </c>
      <c r="C16" s="30">
        <v>0.55000000000000004</v>
      </c>
      <c r="D16" s="30">
        <v>0.56999999999999995</v>
      </c>
      <c r="E16" s="30">
        <v>0.56999999999999995</v>
      </c>
      <c r="F16" s="30">
        <v>0.52</v>
      </c>
      <c r="G16" s="30">
        <v>0.5</v>
      </c>
      <c r="H16" s="30">
        <v>0.52</v>
      </c>
      <c r="I16" s="30">
        <v>0.56999999999999995</v>
      </c>
      <c r="J16" s="30">
        <v>0.56999999999999995</v>
      </c>
      <c r="K16" s="30">
        <v>0.55000000000000004</v>
      </c>
      <c r="M16" s="30" t="s">
        <v>26</v>
      </c>
      <c r="N16" s="30">
        <v>60</v>
      </c>
      <c r="O16" s="30">
        <v>0.6</v>
      </c>
      <c r="P16" s="30">
        <v>0.55000000000000004</v>
      </c>
      <c r="Q16" s="30">
        <v>0.48</v>
      </c>
      <c r="R16" s="30">
        <v>0.43</v>
      </c>
      <c r="S16" s="30">
        <v>0.39</v>
      </c>
      <c r="T16" s="30">
        <v>0.43</v>
      </c>
      <c r="U16" s="30">
        <v>0.48</v>
      </c>
      <c r="V16" s="30">
        <v>0.55000000000000004</v>
      </c>
      <c r="W16" s="30">
        <v>0.6</v>
      </c>
    </row>
    <row r="17" spans="1:25" x14ac:dyDescent="0.55000000000000004">
      <c r="A17" s="30" t="s">
        <v>25</v>
      </c>
      <c r="B17" s="30">
        <v>65</v>
      </c>
      <c r="C17" s="30">
        <v>0.51</v>
      </c>
      <c r="D17" s="30">
        <v>0.53</v>
      </c>
      <c r="E17" s="30">
        <v>0.5</v>
      </c>
      <c r="F17" s="30">
        <v>0.45</v>
      </c>
      <c r="G17" s="30">
        <v>0.42</v>
      </c>
      <c r="H17" s="30">
        <v>0.45</v>
      </c>
      <c r="I17" s="30">
        <v>0.5</v>
      </c>
      <c r="J17" s="30">
        <v>0.53</v>
      </c>
      <c r="K17" s="30">
        <v>0.51</v>
      </c>
      <c r="M17" s="30" t="s">
        <v>26</v>
      </c>
      <c r="N17" s="30">
        <v>65</v>
      </c>
      <c r="O17" s="30">
        <v>0.56000000000000005</v>
      </c>
      <c r="P17" s="30">
        <v>0.49</v>
      </c>
      <c r="Q17" s="30">
        <v>0.43</v>
      </c>
      <c r="R17" s="30">
        <v>0.39</v>
      </c>
      <c r="S17" s="30">
        <v>0.36</v>
      </c>
      <c r="T17" s="30">
        <v>0.39</v>
      </c>
      <c r="U17" s="30">
        <v>0.43</v>
      </c>
      <c r="V17" s="30">
        <v>0.49</v>
      </c>
      <c r="W17" s="30">
        <v>0.56000000000000005</v>
      </c>
    </row>
    <row r="18" spans="1:25" x14ac:dyDescent="0.55000000000000004">
      <c r="A18" s="30" t="s">
        <v>25</v>
      </c>
      <c r="B18" s="30">
        <v>70</v>
      </c>
      <c r="C18" s="30">
        <v>0.47</v>
      </c>
      <c r="D18" s="30">
        <v>0.48</v>
      </c>
      <c r="E18" s="30">
        <v>0.44</v>
      </c>
      <c r="F18" s="30">
        <v>0.37</v>
      </c>
      <c r="G18" s="30">
        <v>0.34</v>
      </c>
      <c r="H18" s="30">
        <v>0.37</v>
      </c>
      <c r="I18" s="30">
        <v>0.44</v>
      </c>
      <c r="J18" s="30">
        <v>0.48</v>
      </c>
      <c r="K18" s="30">
        <v>0.47</v>
      </c>
      <c r="M18" s="30" t="s">
        <v>26</v>
      </c>
      <c r="N18" s="30">
        <v>70</v>
      </c>
      <c r="O18" s="30">
        <v>0.52</v>
      </c>
      <c r="P18" s="30">
        <v>0.44</v>
      </c>
      <c r="Q18" s="30">
        <v>0.38</v>
      </c>
      <c r="R18" s="30">
        <v>0.34</v>
      </c>
      <c r="S18" s="30">
        <v>0.33</v>
      </c>
      <c r="T18" s="30">
        <v>0.34</v>
      </c>
      <c r="U18" s="30">
        <v>0.38</v>
      </c>
      <c r="V18" s="30">
        <v>0.44</v>
      </c>
      <c r="W18" s="30">
        <v>0.52</v>
      </c>
    </row>
    <row r="19" spans="1:25" x14ac:dyDescent="0.55000000000000004">
      <c r="A19" s="30"/>
      <c r="B19" s="30">
        <v>75</v>
      </c>
      <c r="C19" s="30">
        <f>(C18+C20)/2</f>
        <v>0.435</v>
      </c>
      <c r="D19" s="30">
        <f t="shared" ref="D19:K19" si="0">(D18+D20)/2</f>
        <v>0.43</v>
      </c>
      <c r="E19" s="30">
        <f t="shared" si="0"/>
        <v>0.36499999999999999</v>
      </c>
      <c r="F19" s="30">
        <f t="shared" si="0"/>
        <v>0.28999999999999998</v>
      </c>
      <c r="G19" s="30">
        <f t="shared" si="0"/>
        <v>0.255</v>
      </c>
      <c r="H19" s="30">
        <f t="shared" si="0"/>
        <v>0.28999999999999998</v>
      </c>
      <c r="I19" s="30">
        <f t="shared" si="0"/>
        <v>0.36499999999999999</v>
      </c>
      <c r="J19" s="30">
        <f t="shared" si="0"/>
        <v>0.43</v>
      </c>
      <c r="K19" s="30">
        <f t="shared" si="0"/>
        <v>0.435</v>
      </c>
      <c r="M19" s="30"/>
      <c r="N19" s="30">
        <v>75</v>
      </c>
      <c r="O19" s="30">
        <f t="shared" ref="O19:W19" si="1">(O18+O20)/2</f>
        <v>0.46499999999999997</v>
      </c>
      <c r="P19" s="30">
        <f t="shared" si="1"/>
        <v>0.38</v>
      </c>
      <c r="Q19" s="30">
        <f t="shared" si="1"/>
        <v>0.32500000000000001</v>
      </c>
      <c r="R19" s="30">
        <f t="shared" si="1"/>
        <v>0.30000000000000004</v>
      </c>
      <c r="S19" s="30">
        <f t="shared" si="1"/>
        <v>0.30500000000000005</v>
      </c>
      <c r="T19" s="30">
        <f t="shared" si="1"/>
        <v>0.30000000000000004</v>
      </c>
      <c r="U19" s="30">
        <f t="shared" si="1"/>
        <v>0.32500000000000001</v>
      </c>
      <c r="V19" s="30">
        <f t="shared" si="1"/>
        <v>0.38</v>
      </c>
      <c r="W19" s="30">
        <f t="shared" si="1"/>
        <v>0.46499999999999997</v>
      </c>
    </row>
    <row r="20" spans="1:25" x14ac:dyDescent="0.55000000000000004">
      <c r="A20" s="30" t="s">
        <v>25</v>
      </c>
      <c r="B20" s="30">
        <v>80</v>
      </c>
      <c r="C20" s="30">
        <v>0.4</v>
      </c>
      <c r="D20" s="30">
        <v>0.38</v>
      </c>
      <c r="E20" s="30">
        <v>0.28999999999999998</v>
      </c>
      <c r="F20" s="30">
        <v>0.21</v>
      </c>
      <c r="G20" s="30">
        <v>0.17</v>
      </c>
      <c r="H20" s="30">
        <v>0.21</v>
      </c>
      <c r="I20" s="30">
        <v>0.28999999999999998</v>
      </c>
      <c r="J20" s="30">
        <v>0.38</v>
      </c>
      <c r="K20" s="30">
        <v>0.4</v>
      </c>
      <c r="M20" s="30" t="s">
        <v>26</v>
      </c>
      <c r="N20" s="30">
        <v>80</v>
      </c>
      <c r="O20" s="30">
        <v>0.41</v>
      </c>
      <c r="P20" s="30">
        <v>0.32</v>
      </c>
      <c r="Q20" s="30">
        <v>0.27</v>
      </c>
      <c r="R20" s="30">
        <v>0.26</v>
      </c>
      <c r="S20" s="30">
        <v>0.28000000000000003</v>
      </c>
      <c r="T20" s="30">
        <v>0.26</v>
      </c>
      <c r="U20" s="30">
        <v>0.27</v>
      </c>
      <c r="V20" s="30">
        <v>0.32</v>
      </c>
      <c r="W20" s="30">
        <v>0.41</v>
      </c>
    </row>
    <row r="21" spans="1:25" x14ac:dyDescent="0.55000000000000004">
      <c r="A21" s="30"/>
      <c r="B21" s="30">
        <v>85</v>
      </c>
      <c r="C21" s="30">
        <f t="shared" ref="C21:K21" si="2">(C20+C22)/2</f>
        <v>0.36499999999999999</v>
      </c>
      <c r="D21" s="30">
        <f t="shared" si="2"/>
        <v>0.32500000000000001</v>
      </c>
      <c r="E21" s="30">
        <f t="shared" si="2"/>
        <v>0.22999999999999998</v>
      </c>
      <c r="F21" s="30">
        <f t="shared" si="2"/>
        <v>0.16499999999999998</v>
      </c>
      <c r="G21" s="30">
        <f t="shared" si="2"/>
        <v>0.13500000000000001</v>
      </c>
      <c r="H21" s="30">
        <f t="shared" si="2"/>
        <v>0.16499999999999998</v>
      </c>
      <c r="I21" s="30">
        <f t="shared" si="2"/>
        <v>0.22999999999999998</v>
      </c>
      <c r="J21" s="30">
        <f t="shared" si="2"/>
        <v>0.32500000000000001</v>
      </c>
      <c r="K21" s="30">
        <f t="shared" si="2"/>
        <v>0.36499999999999999</v>
      </c>
      <c r="M21" s="30"/>
      <c r="N21" s="30">
        <v>85</v>
      </c>
      <c r="O21" s="30">
        <f t="shared" ref="O21:W21" si="3">(O20+O22)/2</f>
        <v>0.35499999999999998</v>
      </c>
      <c r="P21" s="30">
        <f t="shared" si="3"/>
        <v>0.27</v>
      </c>
      <c r="Q21" s="30">
        <f t="shared" si="3"/>
        <v>0.22500000000000001</v>
      </c>
      <c r="R21" s="30">
        <f t="shared" si="3"/>
        <v>0.22500000000000001</v>
      </c>
      <c r="S21" s="30">
        <f t="shared" si="3"/>
        <v>0.26</v>
      </c>
      <c r="T21" s="30">
        <f t="shared" si="3"/>
        <v>0.22500000000000001</v>
      </c>
      <c r="U21" s="30">
        <f t="shared" si="3"/>
        <v>0.22500000000000001</v>
      </c>
      <c r="V21" s="30">
        <f t="shared" si="3"/>
        <v>0.27</v>
      </c>
      <c r="W21" s="30">
        <f t="shared" si="3"/>
        <v>0.35499999999999998</v>
      </c>
    </row>
    <row r="22" spans="1:25" x14ac:dyDescent="0.55000000000000004">
      <c r="A22" s="30" t="s">
        <v>25</v>
      </c>
      <c r="B22" s="30">
        <v>90</v>
      </c>
      <c r="C22" s="30">
        <v>0.33</v>
      </c>
      <c r="D22" s="30">
        <v>0.27</v>
      </c>
      <c r="E22" s="30">
        <v>0.17</v>
      </c>
      <c r="F22" s="30">
        <v>0.12</v>
      </c>
      <c r="G22" s="30">
        <v>0.1</v>
      </c>
      <c r="H22" s="30">
        <v>0.12</v>
      </c>
      <c r="I22" s="30">
        <v>0.17</v>
      </c>
      <c r="J22" s="30">
        <v>0.27</v>
      </c>
      <c r="K22" s="30">
        <v>0.33</v>
      </c>
      <c r="M22" s="30" t="s">
        <v>26</v>
      </c>
      <c r="N22" s="30">
        <v>90</v>
      </c>
      <c r="O22" s="30">
        <v>0.3</v>
      </c>
      <c r="P22" s="30">
        <v>0.22</v>
      </c>
      <c r="Q22" s="30">
        <v>0.18</v>
      </c>
      <c r="R22" s="30">
        <v>0.19</v>
      </c>
      <c r="S22" s="30">
        <v>0.24</v>
      </c>
      <c r="T22" s="30">
        <v>0.19</v>
      </c>
      <c r="U22" s="30">
        <v>0.18</v>
      </c>
      <c r="V22" s="30">
        <v>0.22</v>
      </c>
      <c r="W22" s="30">
        <v>0.3</v>
      </c>
    </row>
    <row r="23" spans="1:25" x14ac:dyDescent="0.55000000000000004">
      <c r="X23" s="10">
        <v>0</v>
      </c>
      <c r="Y23" s="10">
        <v>3</v>
      </c>
    </row>
    <row r="24" spans="1:25" x14ac:dyDescent="0.55000000000000004">
      <c r="B24" s="50">
        <v>0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N24" s="50">
        <v>0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10">
        <v>45</v>
      </c>
      <c r="Y24" s="10">
        <v>4</v>
      </c>
    </row>
    <row r="25" spans="1:25" x14ac:dyDescent="0.55000000000000004">
      <c r="B25" s="30">
        <v>0</v>
      </c>
      <c r="C25" s="30">
        <v>0.96</v>
      </c>
      <c r="D25" s="30">
        <v>0.97</v>
      </c>
      <c r="E25" s="30">
        <v>0.97</v>
      </c>
      <c r="F25" s="30">
        <v>0.97</v>
      </c>
      <c r="G25" s="30">
        <v>0.97</v>
      </c>
      <c r="H25" s="30">
        <v>0.97</v>
      </c>
      <c r="I25" s="30">
        <v>0.97</v>
      </c>
      <c r="J25" s="30">
        <v>0.97</v>
      </c>
      <c r="K25" s="30">
        <v>0.96</v>
      </c>
      <c r="N25" s="30">
        <v>0</v>
      </c>
      <c r="O25" s="30">
        <v>0.97</v>
      </c>
      <c r="P25" s="30">
        <v>0.97</v>
      </c>
      <c r="Q25" s="30">
        <v>0.96</v>
      </c>
      <c r="R25" s="30">
        <v>0.96</v>
      </c>
      <c r="S25" s="30">
        <v>0.95</v>
      </c>
      <c r="T25" s="30">
        <v>0.96</v>
      </c>
      <c r="U25" s="30">
        <v>0.96</v>
      </c>
      <c r="V25" s="30">
        <v>0.97</v>
      </c>
      <c r="W25" s="30">
        <v>0.97</v>
      </c>
      <c r="X25" s="10">
        <v>90</v>
      </c>
      <c r="Y25" s="10">
        <v>5</v>
      </c>
    </row>
    <row r="26" spans="1:25" x14ac:dyDescent="0.55000000000000004">
      <c r="B26" s="30">
        <v>5</v>
      </c>
      <c r="C26" s="30">
        <v>0.92</v>
      </c>
      <c r="D26" s="30">
        <v>0.93</v>
      </c>
      <c r="E26" s="30">
        <v>0.94</v>
      </c>
      <c r="F26" s="30">
        <v>0.94</v>
      </c>
      <c r="G26" s="30">
        <v>0.94</v>
      </c>
      <c r="H26" s="30">
        <v>0.94</v>
      </c>
      <c r="I26" s="30">
        <v>0.94</v>
      </c>
      <c r="J26" s="30">
        <v>0.93</v>
      </c>
      <c r="K26" s="30">
        <v>0.92</v>
      </c>
      <c r="N26" s="30">
        <v>5</v>
      </c>
      <c r="O26" s="30">
        <v>0.94</v>
      </c>
      <c r="P26" s="30">
        <v>0.93</v>
      </c>
      <c r="Q26" s="30">
        <v>0.93</v>
      </c>
      <c r="R26" s="30">
        <v>0.91</v>
      </c>
      <c r="S26" s="30">
        <v>0.89</v>
      </c>
      <c r="T26" s="30">
        <v>0.91</v>
      </c>
      <c r="U26" s="30">
        <v>0.93</v>
      </c>
      <c r="V26" s="30">
        <v>0.93</v>
      </c>
      <c r="W26" s="30">
        <v>0.94</v>
      </c>
      <c r="X26" s="10">
        <v>135</v>
      </c>
      <c r="Y26" s="10">
        <v>6</v>
      </c>
    </row>
    <row r="27" spans="1:25" x14ac:dyDescent="0.55000000000000004">
      <c r="B27" s="30">
        <v>10</v>
      </c>
      <c r="C27" s="30">
        <v>0.89</v>
      </c>
      <c r="D27" s="30">
        <v>0.9</v>
      </c>
      <c r="E27" s="30">
        <v>0.91</v>
      </c>
      <c r="F27" s="30">
        <v>0.91</v>
      </c>
      <c r="G27" s="30">
        <v>0.91</v>
      </c>
      <c r="H27" s="30">
        <v>0.91</v>
      </c>
      <c r="I27" s="30">
        <v>0.91</v>
      </c>
      <c r="J27" s="30">
        <v>0.9</v>
      </c>
      <c r="K27" s="30">
        <v>0.89</v>
      </c>
      <c r="N27" s="30">
        <v>10</v>
      </c>
      <c r="O27" s="30">
        <v>0.9</v>
      </c>
      <c r="P27" s="30">
        <v>0.9</v>
      </c>
      <c r="Q27" s="30">
        <v>0.89</v>
      </c>
      <c r="R27" s="30">
        <v>0.86</v>
      </c>
      <c r="S27" s="30">
        <v>0.84</v>
      </c>
      <c r="T27" s="30">
        <v>0.86</v>
      </c>
      <c r="U27" s="30">
        <v>0.89</v>
      </c>
      <c r="V27" s="30">
        <v>0.9</v>
      </c>
      <c r="W27" s="30">
        <v>0.9</v>
      </c>
      <c r="X27" s="10">
        <v>180</v>
      </c>
      <c r="Y27" s="10">
        <v>7</v>
      </c>
    </row>
    <row r="28" spans="1:25" x14ac:dyDescent="0.55000000000000004">
      <c r="B28" s="30">
        <v>15</v>
      </c>
      <c r="C28" s="30">
        <v>0.85</v>
      </c>
      <c r="D28" s="30">
        <v>0.86</v>
      </c>
      <c r="E28" s="30">
        <v>0.88</v>
      </c>
      <c r="F28" s="30">
        <v>0.88</v>
      </c>
      <c r="G28" s="30">
        <v>0.87</v>
      </c>
      <c r="H28" s="30">
        <v>0.88</v>
      </c>
      <c r="I28" s="30">
        <v>0.88</v>
      </c>
      <c r="J28" s="30">
        <v>0.86</v>
      </c>
      <c r="K28" s="30">
        <v>0.85</v>
      </c>
      <c r="N28" s="30">
        <v>15</v>
      </c>
      <c r="O28" s="30">
        <v>0.87</v>
      </c>
      <c r="P28" s="30">
        <v>0.87</v>
      </c>
      <c r="Q28" s="30">
        <v>0.85</v>
      </c>
      <c r="R28" s="30">
        <v>0.82</v>
      </c>
      <c r="S28" s="30">
        <v>0.78</v>
      </c>
      <c r="T28" s="30">
        <v>0.82</v>
      </c>
      <c r="U28" s="30">
        <v>0.85</v>
      </c>
      <c r="V28" s="30">
        <v>0.87</v>
      </c>
      <c r="W28" s="30">
        <v>0.87</v>
      </c>
      <c r="X28" s="10">
        <v>225</v>
      </c>
      <c r="Y28" s="10">
        <v>8</v>
      </c>
    </row>
    <row r="29" spans="1:25" x14ac:dyDescent="0.55000000000000004">
      <c r="B29" s="30">
        <v>20</v>
      </c>
      <c r="C29" s="30">
        <v>0.81</v>
      </c>
      <c r="D29" s="30">
        <v>0.83</v>
      </c>
      <c r="E29" s="30">
        <v>0.85</v>
      </c>
      <c r="F29" s="30">
        <v>0.84</v>
      </c>
      <c r="G29" s="30">
        <v>0.84</v>
      </c>
      <c r="H29" s="30">
        <v>0.84</v>
      </c>
      <c r="I29" s="30">
        <v>0.85</v>
      </c>
      <c r="J29" s="30">
        <v>0.83</v>
      </c>
      <c r="K29" s="30">
        <v>0.81</v>
      </c>
      <c r="N29" s="30">
        <v>20</v>
      </c>
      <c r="O29" s="30">
        <v>0.84</v>
      </c>
      <c r="P29" s="30">
        <v>0.83</v>
      </c>
      <c r="Q29" s="30">
        <v>0.81</v>
      </c>
      <c r="R29" s="30">
        <v>0.77</v>
      </c>
      <c r="S29" s="30">
        <v>0.73</v>
      </c>
      <c r="T29" s="30">
        <v>0.77</v>
      </c>
      <c r="U29" s="30">
        <v>0.81</v>
      </c>
      <c r="V29" s="30">
        <v>0.83</v>
      </c>
      <c r="W29" s="30">
        <v>0.84</v>
      </c>
      <c r="X29" s="10">
        <v>270</v>
      </c>
      <c r="Y29" s="10">
        <v>9</v>
      </c>
    </row>
    <row r="30" spans="1:25" x14ac:dyDescent="0.55000000000000004">
      <c r="B30" s="30">
        <v>25</v>
      </c>
      <c r="C30" s="30">
        <v>0.77</v>
      </c>
      <c r="D30" s="30">
        <v>0.8</v>
      </c>
      <c r="E30" s="30">
        <v>0.82</v>
      </c>
      <c r="F30" s="30">
        <v>0.81</v>
      </c>
      <c r="G30" s="30">
        <v>0.8</v>
      </c>
      <c r="H30" s="30">
        <v>0.81</v>
      </c>
      <c r="I30" s="30">
        <v>0.82</v>
      </c>
      <c r="J30" s="30">
        <v>0.8</v>
      </c>
      <c r="K30" s="30">
        <v>0.77</v>
      </c>
      <c r="N30" s="30">
        <v>25</v>
      </c>
      <c r="O30" s="30">
        <v>0.8</v>
      </c>
      <c r="P30" s="30">
        <v>0.8</v>
      </c>
      <c r="Q30" s="30">
        <v>0.77</v>
      </c>
      <c r="R30" s="30">
        <v>0.72</v>
      </c>
      <c r="S30" s="30">
        <v>0.67</v>
      </c>
      <c r="T30" s="30">
        <v>0.72</v>
      </c>
      <c r="U30" s="30">
        <v>0.77</v>
      </c>
      <c r="V30" s="30">
        <v>0.8</v>
      </c>
      <c r="W30" s="30">
        <v>0.8</v>
      </c>
      <c r="X30" s="10">
        <v>315</v>
      </c>
      <c r="Y30" s="10">
        <v>10</v>
      </c>
    </row>
    <row r="31" spans="1:25" x14ac:dyDescent="0.55000000000000004">
      <c r="B31" s="30">
        <v>30</v>
      </c>
      <c r="C31" s="30">
        <v>0.74</v>
      </c>
      <c r="D31" s="30">
        <v>0.76</v>
      </c>
      <c r="E31" s="30">
        <v>0.78</v>
      </c>
      <c r="F31" s="30">
        <v>0.77</v>
      </c>
      <c r="G31" s="30">
        <v>0.76</v>
      </c>
      <c r="H31" s="30">
        <v>0.77</v>
      </c>
      <c r="I31" s="30">
        <v>0.78</v>
      </c>
      <c r="J31" s="30">
        <v>0.76</v>
      </c>
      <c r="K31" s="30">
        <v>0.74</v>
      </c>
      <c r="N31" s="30">
        <v>30</v>
      </c>
      <c r="O31" s="30">
        <v>0.77</v>
      </c>
      <c r="P31" s="30">
        <v>0.76</v>
      </c>
      <c r="Q31" s="30">
        <v>0.72</v>
      </c>
      <c r="R31" s="30">
        <v>0.67</v>
      </c>
      <c r="S31" s="30">
        <v>0.61</v>
      </c>
      <c r="T31" s="30">
        <v>0.67</v>
      </c>
      <c r="U31" s="30">
        <v>0.72</v>
      </c>
      <c r="V31" s="30">
        <v>0.76</v>
      </c>
      <c r="W31" s="30">
        <v>0.77</v>
      </c>
      <c r="X31" s="10">
        <v>360</v>
      </c>
      <c r="Y31" s="10">
        <v>11</v>
      </c>
    </row>
    <row r="32" spans="1:25" x14ac:dyDescent="0.55000000000000004">
      <c r="B32" s="30">
        <v>35</v>
      </c>
      <c r="C32" s="30">
        <v>0.7</v>
      </c>
      <c r="D32" s="30">
        <v>0.73</v>
      </c>
      <c r="E32" s="30">
        <v>0.75</v>
      </c>
      <c r="F32" s="30">
        <v>0.73</v>
      </c>
      <c r="G32" s="30">
        <v>0.72</v>
      </c>
      <c r="H32" s="30">
        <v>0.73</v>
      </c>
      <c r="I32" s="30">
        <v>0.75</v>
      </c>
      <c r="J32" s="30">
        <v>0.73</v>
      </c>
      <c r="K32" s="30">
        <v>0.7</v>
      </c>
      <c r="N32" s="30">
        <v>35</v>
      </c>
      <c r="O32" s="30">
        <v>0.74</v>
      </c>
      <c r="P32" s="30">
        <v>0.72</v>
      </c>
      <c r="Q32" s="30">
        <v>0.68</v>
      </c>
      <c r="R32" s="30">
        <v>0.62</v>
      </c>
      <c r="S32" s="30">
        <v>0.56000000000000005</v>
      </c>
      <c r="T32" s="30">
        <v>0.62</v>
      </c>
      <c r="U32" s="30">
        <v>0.68</v>
      </c>
      <c r="V32" s="30">
        <v>0.72</v>
      </c>
      <c r="W32" s="30">
        <v>0.74</v>
      </c>
    </row>
    <row r="33" spans="2:23" x14ac:dyDescent="0.55000000000000004">
      <c r="B33" s="30">
        <v>40</v>
      </c>
      <c r="C33" s="30">
        <v>0.66</v>
      </c>
      <c r="D33" s="30">
        <v>0.69</v>
      </c>
      <c r="E33" s="30">
        <v>0.7</v>
      </c>
      <c r="F33" s="30">
        <v>0.69</v>
      </c>
      <c r="G33" s="30">
        <v>0.68</v>
      </c>
      <c r="H33" s="30">
        <v>0.69</v>
      </c>
      <c r="I33" s="30">
        <v>0.7</v>
      </c>
      <c r="J33" s="30">
        <v>0.69</v>
      </c>
      <c r="K33" s="30">
        <v>0.66</v>
      </c>
      <c r="N33" s="30">
        <v>40</v>
      </c>
      <c r="O33" s="30">
        <v>0.7</v>
      </c>
      <c r="P33" s="30">
        <v>0.68</v>
      </c>
      <c r="Q33" s="30">
        <v>0.63</v>
      </c>
      <c r="R33" s="30">
        <v>0.56999999999999995</v>
      </c>
      <c r="S33" s="30">
        <v>0.51</v>
      </c>
      <c r="T33" s="30">
        <v>0.56999999999999995</v>
      </c>
      <c r="U33" s="30">
        <v>0.63</v>
      </c>
      <c r="V33" s="30">
        <v>0.68</v>
      </c>
      <c r="W33" s="30">
        <v>0.7</v>
      </c>
    </row>
    <row r="34" spans="2:23" x14ac:dyDescent="0.55000000000000004">
      <c r="B34" s="30">
        <v>45</v>
      </c>
      <c r="C34" s="30">
        <v>0.62</v>
      </c>
      <c r="D34" s="30">
        <v>0.65</v>
      </c>
      <c r="E34" s="30">
        <v>0.66</v>
      </c>
      <c r="F34" s="30">
        <v>0.64</v>
      </c>
      <c r="G34" s="30">
        <v>0.63</v>
      </c>
      <c r="H34" s="30">
        <v>0.64</v>
      </c>
      <c r="I34" s="30">
        <v>0.66</v>
      </c>
      <c r="J34" s="30">
        <v>0.65</v>
      </c>
      <c r="K34" s="30">
        <v>0.62</v>
      </c>
      <c r="N34" s="30">
        <v>45</v>
      </c>
      <c r="O34" s="30">
        <v>0.67</v>
      </c>
      <c r="P34" s="30">
        <v>0.64</v>
      </c>
      <c r="Q34" s="30">
        <v>0.57999999999999996</v>
      </c>
      <c r="R34" s="30">
        <v>0.52</v>
      </c>
      <c r="S34" s="30">
        <v>0.46</v>
      </c>
      <c r="T34" s="30">
        <v>0.52</v>
      </c>
      <c r="U34" s="30">
        <v>0.57999999999999996</v>
      </c>
      <c r="V34" s="30">
        <v>0.64</v>
      </c>
      <c r="W34" s="30">
        <v>0.67</v>
      </c>
    </row>
    <row r="35" spans="2:23" x14ac:dyDescent="0.55000000000000004">
      <c r="B35" s="30">
        <v>50</v>
      </c>
      <c r="C35" s="30">
        <v>0.59</v>
      </c>
      <c r="D35" s="30">
        <v>0.61</v>
      </c>
      <c r="E35" s="30">
        <v>0.62</v>
      </c>
      <c r="F35" s="30">
        <v>0.57999999999999996</v>
      </c>
      <c r="G35" s="30">
        <v>0.56999999999999995</v>
      </c>
      <c r="H35" s="30">
        <v>0.57999999999999996</v>
      </c>
      <c r="I35" s="30">
        <v>0.62</v>
      </c>
      <c r="J35" s="30">
        <v>0.61</v>
      </c>
      <c r="K35" s="30">
        <v>0.59</v>
      </c>
      <c r="N35" s="30">
        <v>50</v>
      </c>
      <c r="O35" s="30">
        <v>0.63</v>
      </c>
      <c r="P35" s="30">
        <v>0.59</v>
      </c>
      <c r="Q35" s="30">
        <v>0.53</v>
      </c>
      <c r="R35" s="30">
        <v>0.48</v>
      </c>
      <c r="S35" s="30">
        <v>0.42</v>
      </c>
      <c r="T35" s="30">
        <v>0.48</v>
      </c>
      <c r="U35" s="30">
        <v>0.53</v>
      </c>
      <c r="V35" s="30">
        <v>0.59</v>
      </c>
      <c r="W35" s="30">
        <v>0.63</v>
      </c>
    </row>
    <row r="36" spans="2:23" x14ac:dyDescent="0.55000000000000004">
      <c r="B36" s="30">
        <v>55</v>
      </c>
      <c r="C36" s="30">
        <v>0.55000000000000004</v>
      </c>
      <c r="D36" s="30">
        <v>0.56999999999999995</v>
      </c>
      <c r="E36" s="30">
        <v>0.56999999999999995</v>
      </c>
      <c r="F36" s="30">
        <v>0.52</v>
      </c>
      <c r="G36" s="30">
        <v>0.5</v>
      </c>
      <c r="H36" s="30">
        <v>0.52</v>
      </c>
      <c r="I36" s="30">
        <v>0.56999999999999995</v>
      </c>
      <c r="J36" s="30">
        <v>0.56999999999999995</v>
      </c>
      <c r="K36" s="30">
        <v>0.55000000000000004</v>
      </c>
      <c r="N36" s="30">
        <v>55</v>
      </c>
      <c r="O36" s="30">
        <v>0.6</v>
      </c>
      <c r="P36" s="30">
        <v>0.55000000000000004</v>
      </c>
      <c r="Q36" s="30">
        <v>0.48</v>
      </c>
      <c r="R36" s="30">
        <v>0.43</v>
      </c>
      <c r="S36" s="30">
        <v>0.39</v>
      </c>
      <c r="T36" s="30">
        <v>0.43</v>
      </c>
      <c r="U36" s="30">
        <v>0.48</v>
      </c>
      <c r="V36" s="30">
        <v>0.55000000000000004</v>
      </c>
      <c r="W36" s="30">
        <v>0.6</v>
      </c>
    </row>
    <row r="37" spans="2:23" x14ac:dyDescent="0.55000000000000004">
      <c r="B37" s="30">
        <v>60</v>
      </c>
      <c r="C37" s="30">
        <v>0.51</v>
      </c>
      <c r="D37" s="30">
        <v>0.53</v>
      </c>
      <c r="E37" s="30">
        <v>0.5</v>
      </c>
      <c r="F37" s="30">
        <v>0.45</v>
      </c>
      <c r="G37" s="30">
        <v>0.42</v>
      </c>
      <c r="H37" s="30">
        <v>0.45</v>
      </c>
      <c r="I37" s="30">
        <v>0.5</v>
      </c>
      <c r="J37" s="30">
        <v>0.53</v>
      </c>
      <c r="K37" s="30">
        <v>0.51</v>
      </c>
      <c r="N37" s="30">
        <v>60</v>
      </c>
      <c r="O37" s="30">
        <v>0.56000000000000005</v>
      </c>
      <c r="P37" s="30">
        <v>0.49</v>
      </c>
      <c r="Q37" s="30">
        <v>0.43</v>
      </c>
      <c r="R37" s="30">
        <v>0.39</v>
      </c>
      <c r="S37" s="30">
        <v>0.36</v>
      </c>
      <c r="T37" s="30">
        <v>0.39</v>
      </c>
      <c r="U37" s="30">
        <v>0.43</v>
      </c>
      <c r="V37" s="30">
        <v>0.49</v>
      </c>
      <c r="W37" s="30">
        <v>0.56000000000000005</v>
      </c>
    </row>
    <row r="38" spans="2:23" x14ac:dyDescent="0.55000000000000004">
      <c r="B38" s="30">
        <v>65</v>
      </c>
      <c r="C38" s="30">
        <v>0.47</v>
      </c>
      <c r="D38" s="30">
        <v>0.48</v>
      </c>
      <c r="E38" s="30">
        <v>0.44</v>
      </c>
      <c r="F38" s="30">
        <v>0.37</v>
      </c>
      <c r="G38" s="30">
        <v>0.34</v>
      </c>
      <c r="H38" s="30">
        <v>0.37</v>
      </c>
      <c r="I38" s="30">
        <v>0.44</v>
      </c>
      <c r="J38" s="30">
        <v>0.48</v>
      </c>
      <c r="K38" s="30">
        <v>0.47</v>
      </c>
      <c r="N38" s="30">
        <v>65</v>
      </c>
      <c r="O38" s="30">
        <v>0.52</v>
      </c>
      <c r="P38" s="30">
        <v>0.44</v>
      </c>
      <c r="Q38" s="30">
        <v>0.38</v>
      </c>
      <c r="R38" s="30">
        <v>0.34</v>
      </c>
      <c r="S38" s="30">
        <v>0.33</v>
      </c>
      <c r="T38" s="30">
        <v>0.34</v>
      </c>
      <c r="U38" s="30">
        <v>0.38</v>
      </c>
      <c r="V38" s="30">
        <v>0.44</v>
      </c>
      <c r="W38" s="30">
        <v>0.52</v>
      </c>
    </row>
    <row r="39" spans="2:23" x14ac:dyDescent="0.55000000000000004">
      <c r="B39" s="30">
        <v>70</v>
      </c>
      <c r="C39" s="30">
        <f t="shared" ref="C39:K39" si="4">(C38+C40)/2</f>
        <v>0.435</v>
      </c>
      <c r="D39" s="30">
        <f t="shared" si="4"/>
        <v>0.43</v>
      </c>
      <c r="E39" s="30">
        <f t="shared" si="4"/>
        <v>0.36499999999999999</v>
      </c>
      <c r="F39" s="30">
        <f t="shared" si="4"/>
        <v>0.28999999999999998</v>
      </c>
      <c r="G39" s="30">
        <f t="shared" si="4"/>
        <v>0.255</v>
      </c>
      <c r="H39" s="30">
        <f t="shared" si="4"/>
        <v>0.28999999999999998</v>
      </c>
      <c r="I39" s="30">
        <f t="shared" si="4"/>
        <v>0.36499999999999999</v>
      </c>
      <c r="J39" s="30">
        <f t="shared" si="4"/>
        <v>0.43</v>
      </c>
      <c r="K39" s="30">
        <f t="shared" si="4"/>
        <v>0.435</v>
      </c>
      <c r="N39" s="30">
        <v>70</v>
      </c>
      <c r="O39" s="30">
        <f t="shared" ref="O39:W39" si="5">(O38+O40)/2</f>
        <v>0.46499999999999997</v>
      </c>
      <c r="P39" s="30">
        <f t="shared" si="5"/>
        <v>0.38</v>
      </c>
      <c r="Q39" s="30">
        <f t="shared" si="5"/>
        <v>0.32500000000000001</v>
      </c>
      <c r="R39" s="30">
        <f t="shared" si="5"/>
        <v>0.30000000000000004</v>
      </c>
      <c r="S39" s="30">
        <f t="shared" si="5"/>
        <v>0.30500000000000005</v>
      </c>
      <c r="T39" s="30">
        <f t="shared" si="5"/>
        <v>0.30000000000000004</v>
      </c>
      <c r="U39" s="30">
        <f t="shared" si="5"/>
        <v>0.32500000000000001</v>
      </c>
      <c r="V39" s="30">
        <f t="shared" si="5"/>
        <v>0.38</v>
      </c>
      <c r="W39" s="30">
        <f t="shared" si="5"/>
        <v>0.46499999999999997</v>
      </c>
    </row>
    <row r="40" spans="2:23" x14ac:dyDescent="0.55000000000000004">
      <c r="B40" s="30">
        <v>75</v>
      </c>
      <c r="C40" s="30">
        <v>0.4</v>
      </c>
      <c r="D40" s="30">
        <v>0.38</v>
      </c>
      <c r="E40" s="30">
        <v>0.28999999999999998</v>
      </c>
      <c r="F40" s="30">
        <v>0.21</v>
      </c>
      <c r="G40" s="30">
        <v>0.17</v>
      </c>
      <c r="H40" s="30">
        <v>0.21</v>
      </c>
      <c r="I40" s="30">
        <v>0.28999999999999998</v>
      </c>
      <c r="J40" s="30">
        <v>0.38</v>
      </c>
      <c r="K40" s="30">
        <v>0.4</v>
      </c>
      <c r="N40" s="30">
        <v>75</v>
      </c>
      <c r="O40" s="30">
        <v>0.41</v>
      </c>
      <c r="P40" s="30">
        <v>0.32</v>
      </c>
      <c r="Q40" s="30">
        <v>0.27</v>
      </c>
      <c r="R40" s="30">
        <v>0.26</v>
      </c>
      <c r="S40" s="30">
        <v>0.28000000000000003</v>
      </c>
      <c r="T40" s="30">
        <v>0.26</v>
      </c>
      <c r="U40" s="30">
        <v>0.27</v>
      </c>
      <c r="V40" s="30">
        <v>0.32</v>
      </c>
      <c r="W40" s="30">
        <v>0.41</v>
      </c>
    </row>
    <row r="41" spans="2:23" x14ac:dyDescent="0.55000000000000004">
      <c r="B41" s="30">
        <v>80</v>
      </c>
      <c r="C41" s="30">
        <f t="shared" ref="C41:K41" si="6">(C40+C42)/2</f>
        <v>0.36499999999999999</v>
      </c>
      <c r="D41" s="30">
        <f t="shared" si="6"/>
        <v>0.32500000000000001</v>
      </c>
      <c r="E41" s="30">
        <f t="shared" si="6"/>
        <v>0.22999999999999998</v>
      </c>
      <c r="F41" s="30">
        <f t="shared" si="6"/>
        <v>0.16499999999999998</v>
      </c>
      <c r="G41" s="30">
        <f t="shared" si="6"/>
        <v>0.13500000000000001</v>
      </c>
      <c r="H41" s="30">
        <f t="shared" si="6"/>
        <v>0.16499999999999998</v>
      </c>
      <c r="I41" s="30">
        <f t="shared" si="6"/>
        <v>0.22999999999999998</v>
      </c>
      <c r="J41" s="30">
        <f t="shared" si="6"/>
        <v>0.32500000000000001</v>
      </c>
      <c r="K41" s="30">
        <f t="shared" si="6"/>
        <v>0.36499999999999999</v>
      </c>
      <c r="N41" s="30">
        <v>80</v>
      </c>
      <c r="O41" s="30">
        <f t="shared" ref="O41:W41" si="7">(O40+O42)/2</f>
        <v>0.35499999999999998</v>
      </c>
      <c r="P41" s="30">
        <f t="shared" si="7"/>
        <v>0.27</v>
      </c>
      <c r="Q41" s="30">
        <f t="shared" si="7"/>
        <v>0.22500000000000001</v>
      </c>
      <c r="R41" s="30">
        <f t="shared" si="7"/>
        <v>0.22500000000000001</v>
      </c>
      <c r="S41" s="30">
        <f t="shared" si="7"/>
        <v>0.26</v>
      </c>
      <c r="T41" s="30">
        <f t="shared" si="7"/>
        <v>0.22500000000000001</v>
      </c>
      <c r="U41" s="30">
        <f t="shared" si="7"/>
        <v>0.22500000000000001</v>
      </c>
      <c r="V41" s="30">
        <f t="shared" si="7"/>
        <v>0.27</v>
      </c>
      <c r="W41" s="30">
        <f t="shared" si="7"/>
        <v>0.35499999999999998</v>
      </c>
    </row>
    <row r="42" spans="2:23" x14ac:dyDescent="0.55000000000000004">
      <c r="B42" s="30">
        <v>85</v>
      </c>
      <c r="C42" s="30">
        <v>0.33</v>
      </c>
      <c r="D42" s="30">
        <v>0.27</v>
      </c>
      <c r="E42" s="30">
        <v>0.17</v>
      </c>
      <c r="F42" s="30">
        <v>0.12</v>
      </c>
      <c r="G42" s="30">
        <v>0.1</v>
      </c>
      <c r="H42" s="30">
        <v>0.12</v>
      </c>
      <c r="I42" s="30">
        <v>0.17</v>
      </c>
      <c r="J42" s="30">
        <v>0.27</v>
      </c>
      <c r="K42" s="30">
        <v>0.33</v>
      </c>
      <c r="N42" s="30">
        <v>85</v>
      </c>
      <c r="O42" s="30">
        <v>0.3</v>
      </c>
      <c r="P42" s="30">
        <v>0.22</v>
      </c>
      <c r="Q42" s="30">
        <v>0.18</v>
      </c>
      <c r="R42" s="30">
        <v>0.19</v>
      </c>
      <c r="S42" s="30">
        <v>0.24</v>
      </c>
      <c r="T42" s="30">
        <v>0.19</v>
      </c>
      <c r="U42" s="30">
        <v>0.18</v>
      </c>
      <c r="V42" s="30">
        <v>0.22</v>
      </c>
      <c r="W42" s="30">
        <v>0.3</v>
      </c>
    </row>
    <row r="43" spans="2:23" x14ac:dyDescent="0.55000000000000004">
      <c r="B43" s="30">
        <v>90</v>
      </c>
      <c r="C43" s="30">
        <v>0.33</v>
      </c>
      <c r="D43" s="30">
        <v>0.27</v>
      </c>
      <c r="E43" s="30">
        <v>0.17</v>
      </c>
      <c r="F43" s="30">
        <v>0.12</v>
      </c>
      <c r="G43" s="30">
        <v>0.1</v>
      </c>
      <c r="H43" s="30">
        <v>0.12</v>
      </c>
      <c r="I43" s="30">
        <v>0.17</v>
      </c>
      <c r="J43" s="30">
        <v>0.27</v>
      </c>
      <c r="K43" s="30">
        <v>0.33</v>
      </c>
      <c r="N43" s="30">
        <v>90</v>
      </c>
      <c r="O43" s="30">
        <v>0.3</v>
      </c>
      <c r="P43" s="30">
        <v>0.22</v>
      </c>
      <c r="Q43" s="30">
        <v>0.18</v>
      </c>
      <c r="R43" s="30">
        <v>0.19</v>
      </c>
      <c r="S43" s="30">
        <v>0.24</v>
      </c>
      <c r="T43" s="30">
        <v>0.19</v>
      </c>
      <c r="U43" s="30">
        <v>0.18</v>
      </c>
      <c r="V43" s="30">
        <v>0.22</v>
      </c>
      <c r="W43" s="30">
        <v>0.3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workbookViewId="0">
      <selection sqref="A1:XFD1048576"/>
    </sheetView>
  </sheetViews>
  <sheetFormatPr defaultColWidth="9.15625" defaultRowHeight="12.3" x14ac:dyDescent="0.55000000000000004"/>
  <cols>
    <col min="1" max="2" width="10.41796875" style="38" customWidth="1"/>
    <col min="3" max="5" width="8.83984375" style="38" customWidth="1"/>
    <col min="6" max="6" width="7.83984375" style="38" customWidth="1"/>
    <col min="7" max="11" width="8.83984375" style="38" customWidth="1"/>
    <col min="12" max="23" width="9.15625" style="38"/>
    <col min="24" max="25" width="9" style="10" customWidth="1"/>
    <col min="26" max="16384" width="9.15625" style="38"/>
  </cols>
  <sheetData>
    <row r="1" spans="1:25" x14ac:dyDescent="0.55000000000000004">
      <c r="A1" s="76" t="s">
        <v>14</v>
      </c>
      <c r="B1" s="40" t="s">
        <v>56</v>
      </c>
      <c r="C1" s="42"/>
      <c r="D1" s="42"/>
      <c r="E1" s="42"/>
      <c r="F1" s="43"/>
      <c r="G1" s="41" t="s">
        <v>15</v>
      </c>
      <c r="H1" s="42"/>
      <c r="I1" s="42"/>
      <c r="J1" s="42"/>
      <c r="K1" s="42"/>
      <c r="M1" s="76" t="s">
        <v>14</v>
      </c>
      <c r="N1" s="40"/>
      <c r="O1" s="42"/>
      <c r="P1" s="42"/>
      <c r="Q1" s="42"/>
      <c r="R1" s="43"/>
      <c r="S1" s="41" t="s">
        <v>15</v>
      </c>
      <c r="T1" s="42"/>
      <c r="U1" s="42"/>
      <c r="V1" s="42"/>
    </row>
    <row r="2" spans="1:25" x14ac:dyDescent="0.55000000000000004">
      <c r="A2" s="77"/>
      <c r="B2" s="44"/>
      <c r="C2" s="46" t="s">
        <v>17</v>
      </c>
      <c r="D2" s="46" t="s">
        <v>18</v>
      </c>
      <c r="E2" s="46" t="s">
        <v>19</v>
      </c>
      <c r="F2" s="46" t="s">
        <v>20</v>
      </c>
      <c r="G2" s="45" t="s">
        <v>21</v>
      </c>
      <c r="H2" s="46" t="s">
        <v>22</v>
      </c>
      <c r="I2" s="46" t="s">
        <v>23</v>
      </c>
      <c r="J2" s="46" t="s">
        <v>24</v>
      </c>
      <c r="K2" s="46" t="s">
        <v>17</v>
      </c>
      <c r="M2" s="77"/>
      <c r="N2" s="44"/>
      <c r="O2" s="46" t="s">
        <v>17</v>
      </c>
      <c r="P2" s="46" t="s">
        <v>18</v>
      </c>
      <c r="Q2" s="46" t="s">
        <v>19</v>
      </c>
      <c r="R2" s="46" t="s">
        <v>20</v>
      </c>
      <c r="S2" s="45" t="s">
        <v>21</v>
      </c>
      <c r="T2" s="46" t="s">
        <v>22</v>
      </c>
      <c r="U2" s="46" t="s">
        <v>23</v>
      </c>
      <c r="V2" s="46" t="s">
        <v>24</v>
      </c>
      <c r="W2" s="46" t="s">
        <v>17</v>
      </c>
      <c r="X2" s="10">
        <v>0</v>
      </c>
      <c r="Y2" s="10">
        <v>2</v>
      </c>
    </row>
    <row r="3" spans="1:25" x14ac:dyDescent="0.55000000000000004">
      <c r="A3" s="44"/>
      <c r="B3" s="44"/>
      <c r="C3" s="46">
        <v>0</v>
      </c>
      <c r="D3" s="46">
        <v>45</v>
      </c>
      <c r="E3" s="46">
        <v>90</v>
      </c>
      <c r="F3" s="46">
        <v>135</v>
      </c>
      <c r="G3" s="45">
        <v>180</v>
      </c>
      <c r="H3" s="46">
        <v>225</v>
      </c>
      <c r="I3" s="46">
        <v>270</v>
      </c>
      <c r="J3" s="46">
        <v>315</v>
      </c>
      <c r="K3" s="46">
        <v>360</v>
      </c>
      <c r="M3" s="44"/>
      <c r="N3" s="44"/>
      <c r="O3" s="46">
        <v>0</v>
      </c>
      <c r="P3" s="46">
        <v>45</v>
      </c>
      <c r="Q3" s="46">
        <v>90</v>
      </c>
      <c r="R3" s="46">
        <v>135</v>
      </c>
      <c r="S3" s="45">
        <v>180</v>
      </c>
      <c r="T3" s="46">
        <v>225</v>
      </c>
      <c r="U3" s="46">
        <v>270</v>
      </c>
      <c r="V3" s="46">
        <v>315</v>
      </c>
      <c r="W3" s="46">
        <v>360</v>
      </c>
      <c r="X3" s="10">
        <v>45</v>
      </c>
      <c r="Y3" s="10">
        <v>3</v>
      </c>
    </row>
    <row r="4" spans="1:25" x14ac:dyDescent="0.55000000000000004">
      <c r="A4" s="47" t="s">
        <v>25</v>
      </c>
      <c r="B4" s="47">
        <v>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M4" s="47" t="s">
        <v>26</v>
      </c>
      <c r="N4" s="47">
        <v>0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10">
        <v>90</v>
      </c>
      <c r="Y4" s="10">
        <v>4</v>
      </c>
    </row>
    <row r="5" spans="1:25" x14ac:dyDescent="0.55000000000000004">
      <c r="A5" s="47" t="s">
        <v>25</v>
      </c>
      <c r="B5" s="47">
        <v>10</v>
      </c>
      <c r="C5" s="47">
        <v>1</v>
      </c>
      <c r="D5" s="47">
        <v>0.95</v>
      </c>
      <c r="E5" s="47">
        <v>0.95</v>
      </c>
      <c r="F5" s="47">
        <v>0.97</v>
      </c>
      <c r="G5" s="47">
        <v>0.97</v>
      </c>
      <c r="H5" s="47">
        <v>0.99</v>
      </c>
      <c r="I5" s="47">
        <v>1</v>
      </c>
      <c r="J5" s="47">
        <v>1</v>
      </c>
      <c r="K5" s="47">
        <v>1</v>
      </c>
      <c r="M5" s="47" t="s">
        <v>26</v>
      </c>
      <c r="N5" s="47">
        <v>10</v>
      </c>
      <c r="O5" s="47">
        <v>0.97</v>
      </c>
      <c r="P5" s="47">
        <v>0.96</v>
      </c>
      <c r="Q5" s="47">
        <v>0.99</v>
      </c>
      <c r="R5" s="47">
        <v>0.99</v>
      </c>
      <c r="S5" s="47">
        <v>0.97</v>
      </c>
      <c r="T5" s="47">
        <v>0.97</v>
      </c>
      <c r="U5" s="47">
        <v>1</v>
      </c>
      <c r="V5" s="47">
        <v>1</v>
      </c>
      <c r="W5" s="47">
        <v>0.97</v>
      </c>
      <c r="X5" s="10">
        <v>135</v>
      </c>
      <c r="Y5" s="10">
        <v>5</v>
      </c>
    </row>
    <row r="6" spans="1:25" x14ac:dyDescent="0.55000000000000004">
      <c r="A6" s="47" t="s">
        <v>25</v>
      </c>
      <c r="B6" s="47">
        <v>20</v>
      </c>
      <c r="C6" s="47">
        <v>1</v>
      </c>
      <c r="D6" s="47">
        <v>0.92</v>
      </c>
      <c r="E6" s="47">
        <v>0.9</v>
      </c>
      <c r="F6" s="47">
        <v>0.93</v>
      </c>
      <c r="G6" s="47">
        <v>0.95</v>
      </c>
      <c r="H6" s="47">
        <v>0.99</v>
      </c>
      <c r="I6" s="47">
        <v>1</v>
      </c>
      <c r="J6" s="47">
        <v>1</v>
      </c>
      <c r="K6" s="47">
        <v>1</v>
      </c>
      <c r="M6" s="47" t="s">
        <v>26</v>
      </c>
      <c r="N6" s="47">
        <v>20</v>
      </c>
      <c r="O6" s="47">
        <v>0.95</v>
      </c>
      <c r="P6" s="47">
        <v>0.93</v>
      </c>
      <c r="Q6" s="47">
        <v>0.98</v>
      </c>
      <c r="R6" s="47">
        <v>0.99</v>
      </c>
      <c r="S6" s="47">
        <v>0.95</v>
      </c>
      <c r="T6" s="47">
        <v>0.94</v>
      </c>
      <c r="U6" s="47">
        <v>0.99</v>
      </c>
      <c r="V6" s="47">
        <v>1</v>
      </c>
      <c r="W6" s="47">
        <v>0.95</v>
      </c>
      <c r="X6" s="10">
        <v>180</v>
      </c>
      <c r="Y6" s="10">
        <v>6</v>
      </c>
    </row>
    <row r="7" spans="1:25" x14ac:dyDescent="0.55000000000000004">
      <c r="A7" s="47" t="s">
        <v>25</v>
      </c>
      <c r="B7" s="47">
        <v>30</v>
      </c>
      <c r="C7" s="47">
        <v>1</v>
      </c>
      <c r="D7" s="47">
        <v>0.89</v>
      </c>
      <c r="E7" s="47">
        <v>0.86</v>
      </c>
      <c r="F7" s="47">
        <v>0.9</v>
      </c>
      <c r="G7" s="47">
        <v>0.92</v>
      </c>
      <c r="H7" s="47">
        <v>0.98</v>
      </c>
      <c r="I7" s="47">
        <v>1</v>
      </c>
      <c r="J7" s="47">
        <v>1</v>
      </c>
      <c r="K7" s="47">
        <v>1</v>
      </c>
      <c r="M7" s="47" t="s">
        <v>26</v>
      </c>
      <c r="N7" s="47">
        <v>30</v>
      </c>
      <c r="O7" s="47">
        <v>0.93</v>
      </c>
      <c r="P7" s="47">
        <v>0.89</v>
      </c>
      <c r="Q7" s="47">
        <v>0.96</v>
      </c>
      <c r="R7" s="47">
        <v>0.98</v>
      </c>
      <c r="S7" s="47">
        <v>0.93</v>
      </c>
      <c r="T7" s="47">
        <v>0.9</v>
      </c>
      <c r="U7" s="47">
        <v>0.99</v>
      </c>
      <c r="V7" s="47">
        <v>1</v>
      </c>
      <c r="W7" s="47">
        <v>0.93</v>
      </c>
      <c r="X7" s="10">
        <v>225</v>
      </c>
      <c r="Y7" s="10">
        <v>7</v>
      </c>
    </row>
    <row r="8" spans="1:25" x14ac:dyDescent="0.55000000000000004">
      <c r="A8" s="47" t="s">
        <v>25</v>
      </c>
      <c r="B8" s="47">
        <v>40</v>
      </c>
      <c r="C8" s="47">
        <v>1</v>
      </c>
      <c r="D8" s="47">
        <v>0.86</v>
      </c>
      <c r="E8" s="47">
        <v>0.8</v>
      </c>
      <c r="F8" s="47">
        <v>0.87</v>
      </c>
      <c r="G8" s="47">
        <v>0.89</v>
      </c>
      <c r="H8" s="47">
        <v>0.97</v>
      </c>
      <c r="I8" s="47">
        <v>1</v>
      </c>
      <c r="J8" s="47">
        <v>1</v>
      </c>
      <c r="K8" s="47">
        <v>1</v>
      </c>
      <c r="M8" s="47" t="s">
        <v>26</v>
      </c>
      <c r="N8" s="47">
        <v>40</v>
      </c>
      <c r="O8" s="47">
        <v>0.92</v>
      </c>
      <c r="P8" s="47">
        <v>0.84</v>
      </c>
      <c r="Q8" s="47">
        <v>0.95</v>
      </c>
      <c r="R8" s="47">
        <v>0.97</v>
      </c>
      <c r="S8" s="47">
        <v>0.91</v>
      </c>
      <c r="T8" s="47">
        <v>0.86</v>
      </c>
      <c r="U8" s="47">
        <v>0.98</v>
      </c>
      <c r="V8" s="47">
        <v>1</v>
      </c>
      <c r="W8" s="47">
        <v>0.92</v>
      </c>
      <c r="X8" s="10">
        <v>270</v>
      </c>
      <c r="Y8" s="10">
        <v>8</v>
      </c>
    </row>
    <row r="9" spans="1:25" x14ac:dyDescent="0.55000000000000004">
      <c r="A9" s="47" t="s">
        <v>25</v>
      </c>
      <c r="B9" s="47">
        <v>50</v>
      </c>
      <c r="C9" s="47">
        <v>1</v>
      </c>
      <c r="D9" s="47">
        <v>0.84</v>
      </c>
      <c r="E9" s="47">
        <v>0.75</v>
      </c>
      <c r="F9" s="47">
        <v>0.83</v>
      </c>
      <c r="G9" s="47">
        <v>0.85</v>
      </c>
      <c r="H9" s="47">
        <v>0.95</v>
      </c>
      <c r="I9" s="47">
        <v>1</v>
      </c>
      <c r="J9" s="47">
        <v>1</v>
      </c>
      <c r="K9" s="47">
        <v>1</v>
      </c>
      <c r="M9" s="47" t="s">
        <v>26</v>
      </c>
      <c r="N9" s="47">
        <v>50</v>
      </c>
      <c r="O9" s="47">
        <v>0.92</v>
      </c>
      <c r="P9" s="47">
        <v>0.79</v>
      </c>
      <c r="Q9" s="47">
        <v>0.93</v>
      </c>
      <c r="R9" s="47">
        <v>0.96</v>
      </c>
      <c r="S9" s="47">
        <v>0.89</v>
      </c>
      <c r="T9" s="47">
        <v>0.81</v>
      </c>
      <c r="U9" s="47">
        <v>0.97</v>
      </c>
      <c r="V9" s="47">
        <v>1</v>
      </c>
      <c r="W9" s="47">
        <v>0.92</v>
      </c>
      <c r="X9" s="10">
        <v>315</v>
      </c>
      <c r="Y9" s="10">
        <v>9</v>
      </c>
    </row>
    <row r="10" spans="1:25" x14ac:dyDescent="0.55000000000000004">
      <c r="A10" s="47" t="s">
        <v>25</v>
      </c>
      <c r="B10" s="47">
        <v>60</v>
      </c>
      <c r="C10" s="47">
        <v>1</v>
      </c>
      <c r="D10" s="47">
        <v>0.82</v>
      </c>
      <c r="E10" s="47">
        <v>0.69</v>
      </c>
      <c r="F10" s="47">
        <v>0.79</v>
      </c>
      <c r="G10" s="47">
        <v>0.81</v>
      </c>
      <c r="H10" s="47">
        <v>0.93</v>
      </c>
      <c r="I10" s="47">
        <v>1</v>
      </c>
      <c r="J10" s="47">
        <v>1</v>
      </c>
      <c r="K10" s="47">
        <v>1</v>
      </c>
      <c r="M10" s="47" t="s">
        <v>26</v>
      </c>
      <c r="N10" s="47">
        <v>60</v>
      </c>
      <c r="O10" s="47">
        <v>0.92</v>
      </c>
      <c r="P10" s="47">
        <v>0.73</v>
      </c>
      <c r="Q10" s="47">
        <v>0.91</v>
      </c>
      <c r="R10" s="47">
        <v>0.96</v>
      </c>
      <c r="S10" s="47">
        <v>0.88</v>
      </c>
      <c r="T10" s="47">
        <v>0.76</v>
      </c>
      <c r="U10" s="47">
        <v>0.96</v>
      </c>
      <c r="V10" s="47">
        <v>1</v>
      </c>
      <c r="W10" s="47">
        <v>0.92</v>
      </c>
      <c r="X10" s="10">
        <v>360</v>
      </c>
      <c r="Y10" s="10">
        <v>10</v>
      </c>
    </row>
    <row r="11" spans="1:25" x14ac:dyDescent="0.55000000000000004">
      <c r="A11" s="47" t="s">
        <v>25</v>
      </c>
      <c r="B11" s="47">
        <v>70</v>
      </c>
      <c r="C11" s="47">
        <v>1</v>
      </c>
      <c r="D11" s="47">
        <v>0.81</v>
      </c>
      <c r="E11" s="47">
        <v>0.62</v>
      </c>
      <c r="F11" s="47">
        <v>0.73</v>
      </c>
      <c r="G11" s="47">
        <v>0.76</v>
      </c>
      <c r="H11" s="47">
        <v>0.9</v>
      </c>
      <c r="I11" s="47">
        <v>1</v>
      </c>
      <c r="J11" s="47">
        <v>1</v>
      </c>
      <c r="K11" s="47">
        <v>1</v>
      </c>
      <c r="M11" s="47" t="s">
        <v>26</v>
      </c>
      <c r="N11" s="47">
        <v>70</v>
      </c>
      <c r="O11" s="47">
        <v>0.92</v>
      </c>
      <c r="P11" s="47">
        <v>0.66</v>
      </c>
      <c r="Q11" s="47">
        <v>0.88</v>
      </c>
      <c r="R11" s="47">
        <v>0.95</v>
      </c>
      <c r="S11" s="47">
        <v>0.86</v>
      </c>
      <c r="T11" s="47">
        <v>0.71</v>
      </c>
      <c r="U11" s="47">
        <v>0.94</v>
      </c>
      <c r="V11" s="47">
        <v>1</v>
      </c>
      <c r="W11" s="47">
        <v>0.92</v>
      </c>
    </row>
    <row r="15" spans="1:25" x14ac:dyDescent="0.55000000000000004">
      <c r="A15" s="37" t="s">
        <v>57</v>
      </c>
    </row>
    <row r="23" spans="2:25" x14ac:dyDescent="0.55000000000000004">
      <c r="C23" s="46" t="s">
        <v>17</v>
      </c>
      <c r="D23" s="46" t="s">
        <v>18</v>
      </c>
      <c r="E23" s="46" t="s">
        <v>19</v>
      </c>
      <c r="F23" s="46" t="s">
        <v>20</v>
      </c>
      <c r="G23" s="45" t="s">
        <v>21</v>
      </c>
      <c r="H23" s="46" t="s">
        <v>22</v>
      </c>
      <c r="I23" s="46" t="s">
        <v>23</v>
      </c>
      <c r="J23" s="46" t="s">
        <v>24</v>
      </c>
      <c r="K23" s="46" t="s">
        <v>17</v>
      </c>
      <c r="O23" s="46" t="s">
        <v>17</v>
      </c>
      <c r="P23" s="46" t="s">
        <v>18</v>
      </c>
      <c r="Q23" s="46" t="s">
        <v>19</v>
      </c>
      <c r="R23" s="46" t="s">
        <v>20</v>
      </c>
      <c r="S23" s="45" t="s">
        <v>21</v>
      </c>
      <c r="T23" s="46" t="s">
        <v>22</v>
      </c>
      <c r="U23" s="46" t="s">
        <v>23</v>
      </c>
      <c r="V23" s="46" t="s">
        <v>24</v>
      </c>
      <c r="W23" s="46" t="s">
        <v>17</v>
      </c>
      <c r="X23" s="10">
        <v>0</v>
      </c>
      <c r="Y23" s="10">
        <v>3</v>
      </c>
    </row>
    <row r="24" spans="2:25" x14ac:dyDescent="0.55000000000000004">
      <c r="B24" s="38">
        <v>0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>
        <v>1</v>
      </c>
      <c r="N24" s="38">
        <v>0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  <c r="X24" s="10">
        <v>45</v>
      </c>
      <c r="Y24" s="10">
        <v>4</v>
      </c>
    </row>
    <row r="25" spans="2:25" x14ac:dyDescent="0.55000000000000004">
      <c r="B25" s="47">
        <v>0</v>
      </c>
      <c r="C25" s="47">
        <v>1</v>
      </c>
      <c r="D25" s="47">
        <v>0.95</v>
      </c>
      <c r="E25" s="47">
        <v>0.95</v>
      </c>
      <c r="F25" s="47">
        <v>0.97</v>
      </c>
      <c r="G25" s="47">
        <v>0.97</v>
      </c>
      <c r="H25" s="47">
        <v>0.99</v>
      </c>
      <c r="I25" s="47">
        <v>1</v>
      </c>
      <c r="J25" s="47">
        <v>1</v>
      </c>
      <c r="K25" s="47">
        <v>1</v>
      </c>
      <c r="N25" s="47">
        <v>0</v>
      </c>
      <c r="O25" s="47">
        <v>0.97</v>
      </c>
      <c r="P25" s="47">
        <v>0.96</v>
      </c>
      <c r="Q25" s="47">
        <v>0.99</v>
      </c>
      <c r="R25" s="47">
        <v>0.99</v>
      </c>
      <c r="S25" s="47">
        <v>0.97</v>
      </c>
      <c r="T25" s="47">
        <v>0.97</v>
      </c>
      <c r="U25" s="47">
        <v>1</v>
      </c>
      <c r="V25" s="47">
        <v>1</v>
      </c>
      <c r="W25" s="47">
        <v>0.97</v>
      </c>
      <c r="X25" s="10">
        <v>90</v>
      </c>
      <c r="Y25" s="10">
        <v>5</v>
      </c>
    </row>
    <row r="26" spans="2:25" x14ac:dyDescent="0.55000000000000004">
      <c r="B26" s="47">
        <v>10</v>
      </c>
      <c r="C26" s="47">
        <v>1</v>
      </c>
      <c r="D26" s="47">
        <v>0.92</v>
      </c>
      <c r="E26" s="47">
        <v>0.9</v>
      </c>
      <c r="F26" s="47">
        <v>0.93</v>
      </c>
      <c r="G26" s="47">
        <v>0.95</v>
      </c>
      <c r="H26" s="47">
        <v>0.99</v>
      </c>
      <c r="I26" s="47">
        <v>1</v>
      </c>
      <c r="J26" s="47">
        <v>1</v>
      </c>
      <c r="K26" s="47">
        <v>1</v>
      </c>
      <c r="N26" s="47">
        <v>10</v>
      </c>
      <c r="O26" s="47">
        <v>0.95</v>
      </c>
      <c r="P26" s="47">
        <v>0.93</v>
      </c>
      <c r="Q26" s="47">
        <v>0.98</v>
      </c>
      <c r="R26" s="47">
        <v>0.99</v>
      </c>
      <c r="S26" s="47">
        <v>0.95</v>
      </c>
      <c r="T26" s="47">
        <v>0.94</v>
      </c>
      <c r="U26" s="47">
        <v>0.99</v>
      </c>
      <c r="V26" s="47">
        <v>1</v>
      </c>
      <c r="W26" s="47">
        <v>0.95</v>
      </c>
      <c r="X26" s="10">
        <v>135</v>
      </c>
      <c r="Y26" s="10">
        <v>6</v>
      </c>
    </row>
    <row r="27" spans="2:25" x14ac:dyDescent="0.55000000000000004">
      <c r="B27" s="47">
        <v>20</v>
      </c>
      <c r="C27" s="47">
        <v>1</v>
      </c>
      <c r="D27" s="47">
        <v>0.89</v>
      </c>
      <c r="E27" s="47">
        <v>0.86</v>
      </c>
      <c r="F27" s="47">
        <v>0.9</v>
      </c>
      <c r="G27" s="47">
        <v>0.92</v>
      </c>
      <c r="H27" s="47">
        <v>0.98</v>
      </c>
      <c r="I27" s="47">
        <v>1</v>
      </c>
      <c r="J27" s="47">
        <v>1</v>
      </c>
      <c r="K27" s="47">
        <v>1</v>
      </c>
      <c r="N27" s="47">
        <v>20</v>
      </c>
      <c r="O27" s="47">
        <v>0.93</v>
      </c>
      <c r="P27" s="47">
        <v>0.89</v>
      </c>
      <c r="Q27" s="47">
        <v>0.96</v>
      </c>
      <c r="R27" s="47">
        <v>0.98</v>
      </c>
      <c r="S27" s="47">
        <v>0.93</v>
      </c>
      <c r="T27" s="47">
        <v>0.9</v>
      </c>
      <c r="U27" s="47">
        <v>0.99</v>
      </c>
      <c r="V27" s="47">
        <v>1</v>
      </c>
      <c r="W27" s="47">
        <v>0.93</v>
      </c>
      <c r="X27" s="10">
        <v>180</v>
      </c>
      <c r="Y27" s="10">
        <v>7</v>
      </c>
    </row>
    <row r="28" spans="2:25" x14ac:dyDescent="0.55000000000000004">
      <c r="B28" s="47">
        <v>30</v>
      </c>
      <c r="C28" s="47">
        <v>1</v>
      </c>
      <c r="D28" s="47">
        <v>0.86</v>
      </c>
      <c r="E28" s="47">
        <v>0.8</v>
      </c>
      <c r="F28" s="47">
        <v>0.87</v>
      </c>
      <c r="G28" s="47">
        <v>0.89</v>
      </c>
      <c r="H28" s="47">
        <v>0.97</v>
      </c>
      <c r="I28" s="47">
        <v>1</v>
      </c>
      <c r="J28" s="47">
        <v>1</v>
      </c>
      <c r="K28" s="47">
        <v>1</v>
      </c>
      <c r="N28" s="47">
        <v>30</v>
      </c>
      <c r="O28" s="47">
        <v>0.92</v>
      </c>
      <c r="P28" s="47">
        <v>0.84</v>
      </c>
      <c r="Q28" s="47">
        <v>0.95</v>
      </c>
      <c r="R28" s="47">
        <v>0.97</v>
      </c>
      <c r="S28" s="47">
        <v>0.91</v>
      </c>
      <c r="T28" s="47">
        <v>0.86</v>
      </c>
      <c r="U28" s="47">
        <v>0.98</v>
      </c>
      <c r="V28" s="47">
        <v>1</v>
      </c>
      <c r="W28" s="47">
        <v>0.92</v>
      </c>
      <c r="X28" s="10">
        <v>225</v>
      </c>
      <c r="Y28" s="10">
        <v>8</v>
      </c>
    </row>
    <row r="29" spans="2:25" x14ac:dyDescent="0.55000000000000004">
      <c r="B29" s="47">
        <v>40</v>
      </c>
      <c r="C29" s="47">
        <v>1</v>
      </c>
      <c r="D29" s="47">
        <v>0.84</v>
      </c>
      <c r="E29" s="47">
        <v>0.75</v>
      </c>
      <c r="F29" s="47">
        <v>0.83</v>
      </c>
      <c r="G29" s="47">
        <v>0.85</v>
      </c>
      <c r="H29" s="47">
        <v>0.95</v>
      </c>
      <c r="I29" s="47">
        <v>1</v>
      </c>
      <c r="J29" s="47">
        <v>1</v>
      </c>
      <c r="K29" s="47">
        <v>1</v>
      </c>
      <c r="N29" s="47">
        <v>40</v>
      </c>
      <c r="O29" s="47">
        <v>0.92</v>
      </c>
      <c r="P29" s="47">
        <v>0.79</v>
      </c>
      <c r="Q29" s="47">
        <v>0.93</v>
      </c>
      <c r="R29" s="47">
        <v>0.96</v>
      </c>
      <c r="S29" s="47">
        <v>0.89</v>
      </c>
      <c r="T29" s="47">
        <v>0.81</v>
      </c>
      <c r="U29" s="47">
        <v>0.97</v>
      </c>
      <c r="V29" s="47">
        <v>1</v>
      </c>
      <c r="W29" s="47">
        <v>0.92</v>
      </c>
      <c r="X29" s="10">
        <v>270</v>
      </c>
      <c r="Y29" s="10">
        <v>9</v>
      </c>
    </row>
    <row r="30" spans="2:25" x14ac:dyDescent="0.55000000000000004">
      <c r="B30" s="47">
        <v>50</v>
      </c>
      <c r="C30" s="47">
        <v>1</v>
      </c>
      <c r="D30" s="47">
        <v>0.82</v>
      </c>
      <c r="E30" s="47">
        <v>0.69</v>
      </c>
      <c r="F30" s="47">
        <v>0.79</v>
      </c>
      <c r="G30" s="47">
        <v>0.81</v>
      </c>
      <c r="H30" s="47">
        <v>0.93</v>
      </c>
      <c r="I30" s="47">
        <v>1</v>
      </c>
      <c r="J30" s="47">
        <v>1</v>
      </c>
      <c r="K30" s="47">
        <v>1</v>
      </c>
      <c r="N30" s="47">
        <v>50</v>
      </c>
      <c r="O30" s="47">
        <v>0.92</v>
      </c>
      <c r="P30" s="47">
        <v>0.73</v>
      </c>
      <c r="Q30" s="47">
        <v>0.91</v>
      </c>
      <c r="R30" s="47">
        <v>0.96</v>
      </c>
      <c r="S30" s="47">
        <v>0.88</v>
      </c>
      <c r="T30" s="47">
        <v>0.76</v>
      </c>
      <c r="U30" s="47">
        <v>0.96</v>
      </c>
      <c r="V30" s="47">
        <v>1</v>
      </c>
      <c r="W30" s="47">
        <v>0.92</v>
      </c>
      <c r="X30" s="10">
        <v>315</v>
      </c>
      <c r="Y30" s="10">
        <v>10</v>
      </c>
    </row>
    <row r="31" spans="2:25" x14ac:dyDescent="0.55000000000000004">
      <c r="B31" s="47">
        <v>60</v>
      </c>
      <c r="C31" s="47">
        <v>1</v>
      </c>
      <c r="D31" s="47">
        <v>0.81</v>
      </c>
      <c r="E31" s="47">
        <v>0.62</v>
      </c>
      <c r="F31" s="47">
        <v>0.73</v>
      </c>
      <c r="G31" s="47">
        <v>0.76</v>
      </c>
      <c r="H31" s="47">
        <v>0.9</v>
      </c>
      <c r="I31" s="47">
        <v>1</v>
      </c>
      <c r="J31" s="47">
        <v>1</v>
      </c>
      <c r="K31" s="47">
        <v>1</v>
      </c>
      <c r="N31" s="47">
        <v>60</v>
      </c>
      <c r="O31" s="47">
        <v>0.92</v>
      </c>
      <c r="P31" s="47">
        <v>0.66</v>
      </c>
      <c r="Q31" s="47">
        <v>0.88</v>
      </c>
      <c r="R31" s="47">
        <v>0.95</v>
      </c>
      <c r="S31" s="47">
        <v>0.86</v>
      </c>
      <c r="T31" s="47">
        <v>0.71</v>
      </c>
      <c r="U31" s="47">
        <v>0.94</v>
      </c>
      <c r="V31" s="47">
        <v>1</v>
      </c>
      <c r="W31" s="47">
        <v>0.92</v>
      </c>
      <c r="X31" s="10">
        <v>360</v>
      </c>
      <c r="Y31" s="10">
        <v>11</v>
      </c>
    </row>
    <row r="32" spans="2:25" x14ac:dyDescent="0.55000000000000004">
      <c r="B32" s="47">
        <v>70</v>
      </c>
      <c r="C32" s="47">
        <v>1</v>
      </c>
      <c r="D32" s="47">
        <v>0.81</v>
      </c>
      <c r="E32" s="47">
        <v>0.62</v>
      </c>
      <c r="F32" s="47">
        <v>0.73</v>
      </c>
      <c r="G32" s="47">
        <v>0.76</v>
      </c>
      <c r="H32" s="47">
        <v>0.9</v>
      </c>
      <c r="I32" s="47">
        <v>1</v>
      </c>
      <c r="J32" s="47">
        <v>1</v>
      </c>
      <c r="K32" s="47">
        <v>1</v>
      </c>
      <c r="N32" s="47">
        <v>70</v>
      </c>
      <c r="O32" s="47">
        <v>0.92</v>
      </c>
      <c r="P32" s="47">
        <v>0.66</v>
      </c>
      <c r="Q32" s="47">
        <v>0.88</v>
      </c>
      <c r="R32" s="47">
        <v>0.95</v>
      </c>
      <c r="S32" s="47">
        <v>0.86</v>
      </c>
      <c r="T32" s="47">
        <v>0.71</v>
      </c>
      <c r="U32" s="47">
        <v>0.94</v>
      </c>
      <c r="V32" s="47">
        <v>1</v>
      </c>
      <c r="W32" s="47">
        <v>0.92</v>
      </c>
    </row>
  </sheetData>
  <mergeCells count="2">
    <mergeCell ref="A1:A2"/>
    <mergeCell ref="M1:M2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workbookViewId="0">
      <selection activeCell="J25" sqref="J25"/>
    </sheetView>
  </sheetViews>
  <sheetFormatPr defaultColWidth="9.15625" defaultRowHeight="12.3" x14ac:dyDescent="0.55000000000000004"/>
  <cols>
    <col min="1" max="16384" width="9.15625" style="38"/>
  </cols>
  <sheetData>
    <row r="1" spans="1:23" x14ac:dyDescent="0.55000000000000004">
      <c r="A1" s="76" t="s">
        <v>14</v>
      </c>
      <c r="B1" s="40" t="s">
        <v>56</v>
      </c>
      <c r="C1" s="42"/>
      <c r="D1" s="42"/>
      <c r="E1" s="42"/>
      <c r="F1" s="43"/>
      <c r="G1" s="41" t="s">
        <v>15</v>
      </c>
      <c r="H1" s="42"/>
      <c r="I1" s="42"/>
      <c r="J1" s="42"/>
      <c r="K1" s="42"/>
      <c r="M1" s="76" t="s">
        <v>14</v>
      </c>
      <c r="N1" s="40"/>
      <c r="O1" s="42"/>
      <c r="P1" s="42"/>
      <c r="Q1" s="42"/>
      <c r="R1" s="43"/>
      <c r="S1" s="41" t="s">
        <v>15</v>
      </c>
      <c r="T1" s="42"/>
      <c r="U1" s="42"/>
      <c r="V1" s="42"/>
      <c r="W1" s="42"/>
    </row>
    <row r="2" spans="1:23" x14ac:dyDescent="0.55000000000000004">
      <c r="A2" s="77"/>
      <c r="B2" s="44"/>
      <c r="C2" s="46" t="s">
        <v>17</v>
      </c>
      <c r="D2" s="46" t="s">
        <v>18</v>
      </c>
      <c r="E2" s="46" t="s">
        <v>19</v>
      </c>
      <c r="F2" s="46" t="s">
        <v>20</v>
      </c>
      <c r="G2" s="45" t="s">
        <v>21</v>
      </c>
      <c r="H2" s="46" t="s">
        <v>22</v>
      </c>
      <c r="I2" s="46" t="s">
        <v>23</v>
      </c>
      <c r="J2" s="46" t="s">
        <v>24</v>
      </c>
      <c r="K2" s="46" t="s">
        <v>17</v>
      </c>
      <c r="M2" s="77"/>
      <c r="N2" s="44"/>
      <c r="O2" s="46" t="s">
        <v>17</v>
      </c>
      <c r="P2" s="46" t="s">
        <v>18</v>
      </c>
      <c r="Q2" s="46" t="s">
        <v>19</v>
      </c>
      <c r="R2" s="46" t="s">
        <v>20</v>
      </c>
      <c r="S2" s="45" t="s">
        <v>21</v>
      </c>
      <c r="T2" s="46" t="s">
        <v>22</v>
      </c>
      <c r="U2" s="46" t="s">
        <v>23</v>
      </c>
      <c r="V2" s="46" t="s">
        <v>24</v>
      </c>
      <c r="W2" s="46" t="s">
        <v>17</v>
      </c>
    </row>
    <row r="3" spans="1:23" x14ac:dyDescent="0.55000000000000004">
      <c r="A3" s="44"/>
      <c r="B3" s="44"/>
      <c r="C3" s="46">
        <v>0</v>
      </c>
      <c r="D3" s="46">
        <v>45</v>
      </c>
      <c r="E3" s="46">
        <v>90</v>
      </c>
      <c r="F3" s="46">
        <v>135</v>
      </c>
      <c r="G3" s="45">
        <v>180</v>
      </c>
      <c r="H3" s="46">
        <v>225</v>
      </c>
      <c r="I3" s="46">
        <v>270</v>
      </c>
      <c r="J3" s="46">
        <v>315</v>
      </c>
      <c r="K3" s="46">
        <v>360</v>
      </c>
      <c r="M3" s="44"/>
      <c r="N3" s="44"/>
      <c r="O3" s="46">
        <v>0</v>
      </c>
      <c r="P3" s="46">
        <v>45</v>
      </c>
      <c r="Q3" s="46">
        <v>90</v>
      </c>
      <c r="R3" s="46">
        <v>135</v>
      </c>
      <c r="S3" s="45">
        <v>180</v>
      </c>
      <c r="T3" s="46">
        <v>225</v>
      </c>
      <c r="U3" s="46">
        <v>270</v>
      </c>
      <c r="V3" s="46">
        <v>315</v>
      </c>
      <c r="W3" s="46">
        <v>360</v>
      </c>
    </row>
    <row r="4" spans="1:23" x14ac:dyDescent="0.55000000000000004">
      <c r="A4" s="47" t="s">
        <v>25</v>
      </c>
      <c r="B4" s="47">
        <v>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M4" s="47" t="s">
        <v>26</v>
      </c>
      <c r="N4" s="47">
        <v>0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</row>
    <row r="5" spans="1:23" x14ac:dyDescent="0.55000000000000004">
      <c r="A5" s="47" t="s">
        <v>25</v>
      </c>
      <c r="B5" s="47">
        <v>10</v>
      </c>
      <c r="C5" s="47">
        <v>1</v>
      </c>
      <c r="D5" s="47">
        <v>1</v>
      </c>
      <c r="E5" s="47">
        <v>1</v>
      </c>
      <c r="F5" s="47">
        <v>0.99</v>
      </c>
      <c r="G5" s="47">
        <v>0.97</v>
      </c>
      <c r="H5" s="47">
        <v>0.97</v>
      </c>
      <c r="I5" s="47">
        <v>0.95</v>
      </c>
      <c r="J5" s="47">
        <v>0.95</v>
      </c>
      <c r="K5" s="47">
        <v>1</v>
      </c>
      <c r="M5" s="47" t="s">
        <v>26</v>
      </c>
      <c r="N5" s="47">
        <v>10</v>
      </c>
      <c r="O5" s="47">
        <v>0.97</v>
      </c>
      <c r="P5" s="47">
        <v>1</v>
      </c>
      <c r="Q5" s="47">
        <v>1</v>
      </c>
      <c r="R5" s="47">
        <v>0.97</v>
      </c>
      <c r="S5" s="47">
        <v>0.97</v>
      </c>
      <c r="T5" s="47">
        <v>0.99</v>
      </c>
      <c r="U5" s="47">
        <v>0.99</v>
      </c>
      <c r="V5" s="47">
        <v>0.96</v>
      </c>
      <c r="W5" s="47">
        <v>0.97</v>
      </c>
    </row>
    <row r="6" spans="1:23" x14ac:dyDescent="0.55000000000000004">
      <c r="A6" s="47" t="s">
        <v>25</v>
      </c>
      <c r="B6" s="47">
        <v>20</v>
      </c>
      <c r="C6" s="47">
        <v>1</v>
      </c>
      <c r="D6" s="47">
        <v>1</v>
      </c>
      <c r="E6" s="47">
        <v>1</v>
      </c>
      <c r="F6" s="47">
        <v>0.99</v>
      </c>
      <c r="G6" s="47">
        <v>0.95</v>
      </c>
      <c r="H6" s="47">
        <v>0.93</v>
      </c>
      <c r="I6" s="47">
        <v>0.9</v>
      </c>
      <c r="J6" s="47">
        <v>0.92</v>
      </c>
      <c r="K6" s="47">
        <v>1</v>
      </c>
      <c r="M6" s="47" t="s">
        <v>26</v>
      </c>
      <c r="N6" s="47">
        <v>20</v>
      </c>
      <c r="O6" s="47">
        <v>0.95</v>
      </c>
      <c r="P6" s="47">
        <v>1</v>
      </c>
      <c r="Q6" s="47">
        <v>0.99</v>
      </c>
      <c r="R6" s="47">
        <v>0.94</v>
      </c>
      <c r="S6" s="47">
        <v>0.95</v>
      </c>
      <c r="T6" s="47">
        <v>0.99</v>
      </c>
      <c r="U6" s="47">
        <v>0.98</v>
      </c>
      <c r="V6" s="47">
        <v>0.93</v>
      </c>
      <c r="W6" s="47">
        <v>0.95</v>
      </c>
    </row>
    <row r="7" spans="1:23" x14ac:dyDescent="0.55000000000000004">
      <c r="A7" s="47" t="s">
        <v>25</v>
      </c>
      <c r="B7" s="47">
        <v>30</v>
      </c>
      <c r="C7" s="47">
        <v>1</v>
      </c>
      <c r="D7" s="47">
        <v>1</v>
      </c>
      <c r="E7" s="47">
        <v>1</v>
      </c>
      <c r="F7" s="47">
        <v>0.98</v>
      </c>
      <c r="G7" s="47">
        <v>0.92</v>
      </c>
      <c r="H7" s="47">
        <v>0.9</v>
      </c>
      <c r="I7" s="47">
        <v>0.86</v>
      </c>
      <c r="J7" s="47">
        <v>0.89</v>
      </c>
      <c r="K7" s="47">
        <v>1</v>
      </c>
      <c r="M7" s="47" t="s">
        <v>26</v>
      </c>
      <c r="N7" s="47">
        <v>30</v>
      </c>
      <c r="O7" s="47">
        <v>0.93</v>
      </c>
      <c r="P7" s="47">
        <v>1</v>
      </c>
      <c r="Q7" s="47">
        <v>0.99</v>
      </c>
      <c r="R7" s="47">
        <v>0.9</v>
      </c>
      <c r="S7" s="47">
        <v>0.93</v>
      </c>
      <c r="T7" s="47">
        <v>0.98</v>
      </c>
      <c r="U7" s="47">
        <v>0.96</v>
      </c>
      <c r="V7" s="47">
        <v>0.89</v>
      </c>
      <c r="W7" s="47">
        <v>0.93</v>
      </c>
    </row>
    <row r="8" spans="1:23" x14ac:dyDescent="0.55000000000000004">
      <c r="A8" s="47" t="s">
        <v>25</v>
      </c>
      <c r="B8" s="47">
        <v>40</v>
      </c>
      <c r="C8" s="47">
        <v>1</v>
      </c>
      <c r="D8" s="47">
        <v>1</v>
      </c>
      <c r="E8" s="47">
        <v>1</v>
      </c>
      <c r="F8" s="47">
        <v>0.97</v>
      </c>
      <c r="G8" s="47">
        <v>0.89</v>
      </c>
      <c r="H8" s="47">
        <v>0.87</v>
      </c>
      <c r="I8" s="47">
        <v>0.8</v>
      </c>
      <c r="J8" s="47">
        <v>0.86</v>
      </c>
      <c r="K8" s="47">
        <v>1</v>
      </c>
      <c r="M8" s="47" t="s">
        <v>26</v>
      </c>
      <c r="N8" s="47">
        <v>40</v>
      </c>
      <c r="O8" s="47">
        <v>0.92</v>
      </c>
      <c r="P8" s="47">
        <v>1</v>
      </c>
      <c r="Q8" s="47">
        <v>0.98</v>
      </c>
      <c r="R8" s="47">
        <v>0.86</v>
      </c>
      <c r="S8" s="47">
        <v>0.91</v>
      </c>
      <c r="T8" s="47">
        <v>0.97</v>
      </c>
      <c r="U8" s="47">
        <v>0.95</v>
      </c>
      <c r="V8" s="47">
        <v>0.84</v>
      </c>
      <c r="W8" s="47">
        <v>0.92</v>
      </c>
    </row>
    <row r="9" spans="1:23" x14ac:dyDescent="0.55000000000000004">
      <c r="A9" s="47" t="s">
        <v>25</v>
      </c>
      <c r="B9" s="47">
        <v>50</v>
      </c>
      <c r="C9" s="47">
        <v>1</v>
      </c>
      <c r="D9" s="47">
        <v>1</v>
      </c>
      <c r="E9" s="47">
        <v>1</v>
      </c>
      <c r="F9" s="47">
        <v>0.95</v>
      </c>
      <c r="G9" s="47">
        <v>0.85</v>
      </c>
      <c r="H9" s="47">
        <v>0.83</v>
      </c>
      <c r="I9" s="47">
        <v>0.75</v>
      </c>
      <c r="J9" s="47">
        <v>0.84</v>
      </c>
      <c r="K9" s="47">
        <v>1</v>
      </c>
      <c r="M9" s="47" t="s">
        <v>26</v>
      </c>
      <c r="N9" s="47">
        <v>50</v>
      </c>
      <c r="O9" s="47">
        <v>0.92</v>
      </c>
      <c r="P9" s="47">
        <v>1</v>
      </c>
      <c r="Q9" s="47">
        <v>0.97</v>
      </c>
      <c r="R9" s="47">
        <v>0.81</v>
      </c>
      <c r="S9" s="47">
        <v>0.89</v>
      </c>
      <c r="T9" s="47">
        <v>0.96</v>
      </c>
      <c r="U9" s="47">
        <v>0.93</v>
      </c>
      <c r="V9" s="47">
        <v>0.79</v>
      </c>
      <c r="W9" s="47">
        <v>0.92</v>
      </c>
    </row>
    <row r="10" spans="1:23" x14ac:dyDescent="0.55000000000000004">
      <c r="A10" s="47" t="s">
        <v>25</v>
      </c>
      <c r="B10" s="47">
        <v>60</v>
      </c>
      <c r="C10" s="47">
        <v>1</v>
      </c>
      <c r="D10" s="47">
        <v>1</v>
      </c>
      <c r="E10" s="47">
        <v>1</v>
      </c>
      <c r="F10" s="47">
        <v>0.93</v>
      </c>
      <c r="G10" s="47">
        <v>0.81</v>
      </c>
      <c r="H10" s="47">
        <v>0.79</v>
      </c>
      <c r="I10" s="47">
        <v>0.69</v>
      </c>
      <c r="J10" s="47">
        <v>0.82</v>
      </c>
      <c r="K10" s="47">
        <v>1</v>
      </c>
      <c r="M10" s="47" t="s">
        <v>26</v>
      </c>
      <c r="N10" s="47">
        <v>60</v>
      </c>
      <c r="O10" s="47">
        <v>0.92</v>
      </c>
      <c r="P10" s="47">
        <v>1</v>
      </c>
      <c r="Q10" s="47">
        <v>0.96</v>
      </c>
      <c r="R10" s="47">
        <v>0.76</v>
      </c>
      <c r="S10" s="47">
        <v>0.88</v>
      </c>
      <c r="T10" s="47">
        <v>0.96</v>
      </c>
      <c r="U10" s="47">
        <v>0.91</v>
      </c>
      <c r="V10" s="47">
        <v>0.73</v>
      </c>
      <c r="W10" s="47">
        <v>0.92</v>
      </c>
    </row>
    <row r="11" spans="1:23" x14ac:dyDescent="0.55000000000000004">
      <c r="A11" s="47" t="s">
        <v>25</v>
      </c>
      <c r="B11" s="47">
        <v>70</v>
      </c>
      <c r="C11" s="47">
        <v>1</v>
      </c>
      <c r="D11" s="47">
        <v>1</v>
      </c>
      <c r="E11" s="47">
        <v>1</v>
      </c>
      <c r="F11" s="47">
        <v>0.9</v>
      </c>
      <c r="G11" s="47">
        <v>0.76</v>
      </c>
      <c r="H11" s="47">
        <v>0.73</v>
      </c>
      <c r="I11" s="47">
        <v>0.62</v>
      </c>
      <c r="J11" s="47">
        <v>0.81</v>
      </c>
      <c r="K11" s="47">
        <v>1</v>
      </c>
      <c r="M11" s="47" t="s">
        <v>26</v>
      </c>
      <c r="N11" s="47">
        <v>70</v>
      </c>
      <c r="O11" s="47">
        <v>0.92</v>
      </c>
      <c r="P11" s="47">
        <v>1</v>
      </c>
      <c r="Q11" s="47">
        <v>0.94</v>
      </c>
      <c r="R11" s="47">
        <v>0.71</v>
      </c>
      <c r="S11" s="47">
        <v>0.86</v>
      </c>
      <c r="T11" s="47">
        <v>0.95</v>
      </c>
      <c r="U11" s="47">
        <v>0.88</v>
      </c>
      <c r="V11" s="47">
        <v>0.66</v>
      </c>
      <c r="W11" s="47">
        <v>0.92</v>
      </c>
    </row>
    <row r="12" spans="1:23" x14ac:dyDescent="0.55000000000000004">
      <c r="C12" s="48"/>
      <c r="D12" s="48"/>
      <c r="E12" s="48"/>
      <c r="F12" s="48"/>
      <c r="G12" s="48"/>
      <c r="H12" s="48"/>
      <c r="I12" s="48"/>
      <c r="J12" s="48"/>
      <c r="K12" s="48"/>
    </row>
    <row r="13" spans="1:23" x14ac:dyDescent="0.55000000000000004">
      <c r="C13" s="48"/>
      <c r="D13" s="48"/>
      <c r="E13" s="48"/>
      <c r="F13" s="48"/>
      <c r="G13" s="48"/>
      <c r="H13" s="48"/>
      <c r="I13" s="48"/>
      <c r="J13" s="48"/>
      <c r="K13" s="48"/>
    </row>
    <row r="14" spans="1:23" x14ac:dyDescent="0.55000000000000004">
      <c r="C14" s="48"/>
      <c r="D14" s="48"/>
      <c r="E14" s="48"/>
      <c r="F14" s="48"/>
      <c r="G14" s="48"/>
      <c r="H14" s="48"/>
      <c r="I14" s="48"/>
      <c r="J14" s="48"/>
      <c r="K14" s="48"/>
    </row>
    <row r="15" spans="1:23" x14ac:dyDescent="0.55000000000000004">
      <c r="A15" s="39" t="s">
        <v>58</v>
      </c>
      <c r="C15" s="48"/>
      <c r="D15" s="48"/>
      <c r="E15" s="48"/>
      <c r="F15" s="48"/>
      <c r="G15" s="48"/>
      <c r="H15" s="48"/>
      <c r="I15" s="48"/>
      <c r="J15" s="48"/>
      <c r="K15" s="48"/>
    </row>
    <row r="23" spans="2:23" x14ac:dyDescent="0.55000000000000004">
      <c r="C23" s="46">
        <v>0</v>
      </c>
      <c r="D23" s="46">
        <v>45</v>
      </c>
      <c r="E23" s="46">
        <v>90</v>
      </c>
      <c r="F23" s="46">
        <v>135</v>
      </c>
      <c r="G23" s="45">
        <v>180</v>
      </c>
      <c r="H23" s="46">
        <v>225</v>
      </c>
      <c r="I23" s="46">
        <v>270</v>
      </c>
      <c r="J23" s="46">
        <v>315</v>
      </c>
      <c r="K23" s="46">
        <v>0</v>
      </c>
      <c r="O23" s="46">
        <v>0</v>
      </c>
      <c r="P23" s="46">
        <v>45</v>
      </c>
      <c r="Q23" s="46">
        <v>90</v>
      </c>
      <c r="R23" s="46">
        <v>135</v>
      </c>
      <c r="S23" s="45">
        <v>180</v>
      </c>
      <c r="T23" s="46">
        <v>225</v>
      </c>
      <c r="U23" s="46">
        <v>270</v>
      </c>
      <c r="V23" s="46">
        <v>315</v>
      </c>
      <c r="W23" s="46">
        <v>0</v>
      </c>
    </row>
    <row r="24" spans="2:23" x14ac:dyDescent="0.55000000000000004">
      <c r="B24" s="44">
        <v>0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>
        <v>1</v>
      </c>
      <c r="N24" s="44">
        <v>0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</row>
    <row r="25" spans="2:23" x14ac:dyDescent="0.55000000000000004">
      <c r="B25" s="47">
        <v>0</v>
      </c>
      <c r="C25" s="47">
        <v>1</v>
      </c>
      <c r="D25" s="47">
        <v>1</v>
      </c>
      <c r="E25" s="47">
        <v>1</v>
      </c>
      <c r="F25" s="47">
        <v>0.99</v>
      </c>
      <c r="G25" s="47">
        <v>0.97</v>
      </c>
      <c r="H25" s="47">
        <v>0.97</v>
      </c>
      <c r="I25" s="47">
        <v>0.95</v>
      </c>
      <c r="J25" s="47">
        <v>0.95</v>
      </c>
      <c r="K25" s="47">
        <v>1</v>
      </c>
      <c r="N25" s="47">
        <v>0</v>
      </c>
      <c r="O25" s="47">
        <v>0.97</v>
      </c>
      <c r="P25" s="47">
        <v>1</v>
      </c>
      <c r="Q25" s="47">
        <v>1</v>
      </c>
      <c r="R25" s="47">
        <v>0.97</v>
      </c>
      <c r="S25" s="47">
        <v>0.97</v>
      </c>
      <c r="T25" s="47">
        <v>0.99</v>
      </c>
      <c r="U25" s="47">
        <v>0.99</v>
      </c>
      <c r="V25" s="47">
        <v>0.96</v>
      </c>
      <c r="W25" s="47">
        <v>0.97</v>
      </c>
    </row>
    <row r="26" spans="2:23" x14ac:dyDescent="0.55000000000000004">
      <c r="B26" s="47">
        <v>10</v>
      </c>
      <c r="C26" s="47">
        <v>1</v>
      </c>
      <c r="D26" s="47">
        <v>1</v>
      </c>
      <c r="E26" s="47">
        <v>1</v>
      </c>
      <c r="F26" s="47">
        <v>0.99</v>
      </c>
      <c r="G26" s="47">
        <v>0.95</v>
      </c>
      <c r="H26" s="47">
        <v>0.93</v>
      </c>
      <c r="I26" s="47">
        <v>0.9</v>
      </c>
      <c r="J26" s="47">
        <v>0.92</v>
      </c>
      <c r="K26" s="47">
        <v>1</v>
      </c>
      <c r="N26" s="47">
        <v>10</v>
      </c>
      <c r="O26" s="47">
        <v>0.95</v>
      </c>
      <c r="P26" s="47">
        <v>1</v>
      </c>
      <c r="Q26" s="47">
        <v>0.99</v>
      </c>
      <c r="R26" s="47">
        <v>0.94</v>
      </c>
      <c r="S26" s="47">
        <v>0.95</v>
      </c>
      <c r="T26" s="47">
        <v>0.99</v>
      </c>
      <c r="U26" s="47">
        <v>0.98</v>
      </c>
      <c r="V26" s="47">
        <v>0.93</v>
      </c>
      <c r="W26" s="47">
        <v>0.95</v>
      </c>
    </row>
    <row r="27" spans="2:23" x14ac:dyDescent="0.55000000000000004">
      <c r="B27" s="47">
        <v>20</v>
      </c>
      <c r="C27" s="47">
        <v>1</v>
      </c>
      <c r="D27" s="47">
        <v>1</v>
      </c>
      <c r="E27" s="47">
        <v>1</v>
      </c>
      <c r="F27" s="47">
        <v>0.98</v>
      </c>
      <c r="G27" s="47">
        <v>0.92</v>
      </c>
      <c r="H27" s="47">
        <v>0.9</v>
      </c>
      <c r="I27" s="47">
        <v>0.86</v>
      </c>
      <c r="J27" s="47">
        <v>0.89</v>
      </c>
      <c r="K27" s="47">
        <v>1</v>
      </c>
      <c r="N27" s="47">
        <v>20</v>
      </c>
      <c r="O27" s="47">
        <v>0.93</v>
      </c>
      <c r="P27" s="47">
        <v>1</v>
      </c>
      <c r="Q27" s="47">
        <v>0.99</v>
      </c>
      <c r="R27" s="47">
        <v>0.9</v>
      </c>
      <c r="S27" s="47">
        <v>0.93</v>
      </c>
      <c r="T27" s="47">
        <v>0.98</v>
      </c>
      <c r="U27" s="47">
        <v>0.96</v>
      </c>
      <c r="V27" s="47">
        <v>0.89</v>
      </c>
      <c r="W27" s="47">
        <v>0.93</v>
      </c>
    </row>
    <row r="28" spans="2:23" x14ac:dyDescent="0.55000000000000004">
      <c r="B28" s="47">
        <v>30</v>
      </c>
      <c r="C28" s="47">
        <v>1</v>
      </c>
      <c r="D28" s="47">
        <v>1</v>
      </c>
      <c r="E28" s="47">
        <v>1</v>
      </c>
      <c r="F28" s="47">
        <v>0.97</v>
      </c>
      <c r="G28" s="47">
        <v>0.89</v>
      </c>
      <c r="H28" s="47">
        <v>0.87</v>
      </c>
      <c r="I28" s="47">
        <v>0.8</v>
      </c>
      <c r="J28" s="47">
        <v>0.86</v>
      </c>
      <c r="K28" s="47">
        <v>1</v>
      </c>
      <c r="N28" s="47">
        <v>30</v>
      </c>
      <c r="O28" s="47">
        <v>0.92</v>
      </c>
      <c r="P28" s="47">
        <v>1</v>
      </c>
      <c r="Q28" s="47">
        <v>0.98</v>
      </c>
      <c r="R28" s="47">
        <v>0.86</v>
      </c>
      <c r="S28" s="47">
        <v>0.91</v>
      </c>
      <c r="T28" s="47">
        <v>0.97</v>
      </c>
      <c r="U28" s="47">
        <v>0.95</v>
      </c>
      <c r="V28" s="47">
        <v>0.84</v>
      </c>
      <c r="W28" s="47">
        <v>0.92</v>
      </c>
    </row>
    <row r="29" spans="2:23" x14ac:dyDescent="0.55000000000000004">
      <c r="B29" s="47">
        <v>40</v>
      </c>
      <c r="C29" s="47">
        <v>1</v>
      </c>
      <c r="D29" s="47">
        <v>1</v>
      </c>
      <c r="E29" s="47">
        <v>1</v>
      </c>
      <c r="F29" s="47">
        <v>0.95</v>
      </c>
      <c r="G29" s="47">
        <v>0.85</v>
      </c>
      <c r="H29" s="47">
        <v>0.83</v>
      </c>
      <c r="I29" s="47">
        <v>0.75</v>
      </c>
      <c r="J29" s="47">
        <v>0.84</v>
      </c>
      <c r="K29" s="47">
        <v>1</v>
      </c>
      <c r="N29" s="47">
        <v>40</v>
      </c>
      <c r="O29" s="47">
        <v>0.92</v>
      </c>
      <c r="P29" s="47">
        <v>1</v>
      </c>
      <c r="Q29" s="47">
        <v>0.97</v>
      </c>
      <c r="R29" s="47">
        <v>0.81</v>
      </c>
      <c r="S29" s="47">
        <v>0.89</v>
      </c>
      <c r="T29" s="47">
        <v>0.96</v>
      </c>
      <c r="U29" s="47">
        <v>0.93</v>
      </c>
      <c r="V29" s="47">
        <v>0.79</v>
      </c>
      <c r="W29" s="47">
        <v>0.92</v>
      </c>
    </row>
    <row r="30" spans="2:23" x14ac:dyDescent="0.55000000000000004">
      <c r="B30" s="47">
        <v>50</v>
      </c>
      <c r="C30" s="47">
        <v>1</v>
      </c>
      <c r="D30" s="47">
        <v>1</v>
      </c>
      <c r="E30" s="47">
        <v>1</v>
      </c>
      <c r="F30" s="47">
        <v>0.93</v>
      </c>
      <c r="G30" s="47">
        <v>0.81</v>
      </c>
      <c r="H30" s="47">
        <v>0.79</v>
      </c>
      <c r="I30" s="47">
        <v>0.69</v>
      </c>
      <c r="J30" s="47">
        <v>0.82</v>
      </c>
      <c r="K30" s="47">
        <v>1</v>
      </c>
      <c r="N30" s="47">
        <v>50</v>
      </c>
      <c r="O30" s="47">
        <v>0.92</v>
      </c>
      <c r="P30" s="47">
        <v>1</v>
      </c>
      <c r="Q30" s="47">
        <v>0.96</v>
      </c>
      <c r="R30" s="47">
        <v>0.76</v>
      </c>
      <c r="S30" s="47">
        <v>0.88</v>
      </c>
      <c r="T30" s="47">
        <v>0.96</v>
      </c>
      <c r="U30" s="47">
        <v>0.91</v>
      </c>
      <c r="V30" s="47">
        <v>0.73</v>
      </c>
      <c r="W30" s="47">
        <v>0.92</v>
      </c>
    </row>
    <row r="31" spans="2:23" x14ac:dyDescent="0.55000000000000004">
      <c r="B31" s="47">
        <v>60</v>
      </c>
      <c r="C31" s="47">
        <v>1</v>
      </c>
      <c r="D31" s="47">
        <v>1</v>
      </c>
      <c r="E31" s="47">
        <v>1</v>
      </c>
      <c r="F31" s="47">
        <v>0.9</v>
      </c>
      <c r="G31" s="47">
        <v>0.76</v>
      </c>
      <c r="H31" s="47">
        <v>0.73</v>
      </c>
      <c r="I31" s="47">
        <v>0.62</v>
      </c>
      <c r="J31" s="47">
        <v>0.81</v>
      </c>
      <c r="K31" s="47">
        <v>1</v>
      </c>
      <c r="N31" s="47">
        <v>60</v>
      </c>
      <c r="O31" s="47">
        <v>0.92</v>
      </c>
      <c r="P31" s="47">
        <v>1</v>
      </c>
      <c r="Q31" s="47">
        <v>0.94</v>
      </c>
      <c r="R31" s="47">
        <v>0.71</v>
      </c>
      <c r="S31" s="47">
        <v>0.86</v>
      </c>
      <c r="T31" s="47">
        <v>0.95</v>
      </c>
      <c r="U31" s="47">
        <v>0.88</v>
      </c>
      <c r="V31" s="47">
        <v>0.66</v>
      </c>
      <c r="W31" s="47">
        <v>0.92</v>
      </c>
    </row>
    <row r="32" spans="2:23" x14ac:dyDescent="0.55000000000000004">
      <c r="B32" s="47">
        <v>70</v>
      </c>
      <c r="C32" s="47">
        <v>1</v>
      </c>
      <c r="D32" s="47">
        <v>1</v>
      </c>
      <c r="E32" s="47">
        <v>1</v>
      </c>
      <c r="F32" s="47">
        <v>0.9</v>
      </c>
      <c r="G32" s="47">
        <v>0.76</v>
      </c>
      <c r="H32" s="47">
        <v>0.73</v>
      </c>
      <c r="I32" s="47">
        <v>0.62</v>
      </c>
      <c r="J32" s="47">
        <v>0.81</v>
      </c>
      <c r="K32" s="47">
        <v>1</v>
      </c>
      <c r="N32" s="47">
        <v>70</v>
      </c>
      <c r="O32" s="47">
        <v>0.92</v>
      </c>
      <c r="P32" s="47">
        <v>1</v>
      </c>
      <c r="Q32" s="47">
        <v>0.94</v>
      </c>
      <c r="R32" s="47">
        <v>0.71</v>
      </c>
      <c r="S32" s="47">
        <v>0.86</v>
      </c>
      <c r="T32" s="47">
        <v>0.95</v>
      </c>
      <c r="U32" s="47">
        <v>0.88</v>
      </c>
      <c r="V32" s="47">
        <v>0.66</v>
      </c>
      <c r="W32" s="47">
        <v>0.92</v>
      </c>
    </row>
  </sheetData>
  <mergeCells count="2">
    <mergeCell ref="A1:A2"/>
    <mergeCell ref="M1:M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ΟΡΙΖΟΝΤΑΣ</vt:lpstr>
      <vt:lpstr>ΠΡΟΒΟΛΟΣ</vt:lpstr>
      <vt:lpstr>ΠΛΕΥΡΙΚΑ 2</vt:lpstr>
      <vt:lpstr>Sheet1</vt:lpstr>
      <vt:lpstr>318</vt:lpstr>
      <vt:lpstr>319</vt:lpstr>
      <vt:lpstr>320a</vt:lpstr>
      <vt:lpstr>320b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Evangelos Matragos</cp:lastModifiedBy>
  <cp:lastPrinted>2011-02-20T09:07:49Z</cp:lastPrinted>
  <dcterms:created xsi:type="dcterms:W3CDTF">2011-01-26T19:33:41Z</dcterms:created>
  <dcterms:modified xsi:type="dcterms:W3CDTF">2020-02-22T15:51:19Z</dcterms:modified>
</cp:coreProperties>
</file>