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2.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4.xml" ContentType="application/vnd.openxmlformats-officedocument.drawingml.chartshapes+xml"/>
  <Override PartName="/xl/drawings/drawing1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6.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G:\放送大学(24自然言語処理240418~)\講義資料(240519)\配布資料(2405199\"/>
    </mc:Choice>
  </mc:AlternateContent>
  <xr:revisionPtr revIDLastSave="0" documentId="13_ncr:1_{A964E7CB-DFD3-492E-8203-0750B307C7A8}" xr6:coauthVersionLast="47" xr6:coauthVersionMax="47" xr10:uidLastSave="{00000000-0000-0000-0000-000000000000}"/>
  <bookViews>
    <workbookView xWindow="28680" yWindow="15" windowWidth="29040" windowHeight="15990" activeTab="9" xr2:uid="{84110053-190C-4662-A99D-FB12170D6514}"/>
  </bookViews>
  <sheets>
    <sheet name="① Attention(計算の意味)" sheetId="12" r:id="rId1"/>
    <sheet name="① Attention(計算の意味)(参考)" sheetId="26" r:id="rId2"/>
    <sheet name="② 平方和の保存" sheetId="13" r:id="rId3"/>
    <sheet name="② 平方和の保存(参考)" sheetId="25" r:id="rId4"/>
    <sheet name="③ 線形変換" sheetId="21" r:id="rId5"/>
    <sheet name="③ 線形変換(参考)" sheetId="23" r:id="rId6"/>
    <sheet name="③ 線形変換(乱数)(参考)" sheetId="22" r:id="rId7"/>
    <sheet name="④ PositionalEncoding" sheetId="15" r:id="rId8"/>
    <sheet name="④ PositionalEncoding(参考)" sheetId="24" r:id="rId9"/>
    <sheet name="⑤ RNN" sheetId="19" r:id="rId10"/>
    <sheet name="⑤ RNN(参考)" sheetId="1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7" i="26" l="1" a="1"/>
  <c r="L57" i="26" s="1"/>
  <c r="N57" i="26" l="1"/>
  <c r="M57" i="26"/>
  <c r="L124" i="26" l="1"/>
  <c r="K124" i="26"/>
  <c r="J124" i="26"/>
  <c r="L113" i="26"/>
  <c r="K113" i="26"/>
  <c r="J113" i="26"/>
  <c r="L102" i="26"/>
  <c r="K102" i="26"/>
  <c r="J102" i="26"/>
  <c r="L87" i="26" a="1"/>
  <c r="L87" i="26" s="1"/>
  <c r="G71" i="26" a="1"/>
  <c r="G73" i="26" s="1"/>
  <c r="Y59" i="26"/>
  <c r="X59" i="26"/>
  <c r="W59" i="26"/>
  <c r="Y58" i="26"/>
  <c r="X58" i="26"/>
  <c r="W58" i="26"/>
  <c r="Y57" i="26"/>
  <c r="Y60" i="26" s="1"/>
  <c r="X57" i="26"/>
  <c r="X60" i="26" s="1"/>
  <c r="W57" i="26"/>
  <c r="W60" i="26" s="1"/>
  <c r="N34" i="26"/>
  <c r="M33" i="26"/>
  <c r="L32" i="26"/>
  <c r="L32" i="26" a="1"/>
  <c r="M34" i="26" s="1"/>
  <c r="L28" i="26"/>
  <c r="N26" i="26"/>
  <c r="L26" i="26" a="1"/>
  <c r="N27" i="26" s="1"/>
  <c r="N21" i="26"/>
  <c r="M20" i="26"/>
  <c r="L19" i="26"/>
  <c r="L19" i="26" a="1"/>
  <c r="M21" i="26" s="1"/>
  <c r="L38" i="25"/>
  <c r="K38" i="25"/>
  <c r="L37" i="25"/>
  <c r="K37" i="25"/>
  <c r="E33" i="25" a="1"/>
  <c r="E33" i="25" s="1"/>
  <c r="L25" i="25"/>
  <c r="K25" i="25"/>
  <c r="K25" i="25" a="1"/>
  <c r="L26" i="25" s="1"/>
  <c r="E18" i="25"/>
  <c r="G15" i="25" s="1"/>
  <c r="I15" i="25" s="1"/>
  <c r="D18" i="25"/>
  <c r="E17" i="25"/>
  <c r="D17" i="25"/>
  <c r="I16" i="25"/>
  <c r="H16" i="25"/>
  <c r="G16" i="25"/>
  <c r="F16" i="25"/>
  <c r="J16" i="25" s="1"/>
  <c r="F15" i="25"/>
  <c r="H15" i="25" s="1"/>
  <c r="G14" i="25"/>
  <c r="I14" i="25" s="1"/>
  <c r="F14" i="25"/>
  <c r="J14" i="25" s="1"/>
  <c r="H13" i="25"/>
  <c r="G13" i="25"/>
  <c r="I13" i="25" s="1"/>
  <c r="I17" i="25" s="1"/>
  <c r="I18" i="25" s="1"/>
  <c r="F13" i="25"/>
  <c r="J13" i="25" s="1"/>
  <c r="I12" i="25"/>
  <c r="H12" i="25"/>
  <c r="G12" i="25"/>
  <c r="G17" i="25" s="1"/>
  <c r="F12" i="25"/>
  <c r="J12" i="25" s="1"/>
  <c r="Y39" i="24"/>
  <c r="X39" i="24"/>
  <c r="U39" i="24"/>
  <c r="T39" i="24"/>
  <c r="Y37" i="24"/>
  <c r="X37" i="24"/>
  <c r="U37" i="24"/>
  <c r="T37" i="24"/>
  <c r="Y35" i="24"/>
  <c r="X35" i="24"/>
  <c r="U35" i="24"/>
  <c r="T35" i="24"/>
  <c r="Y33" i="24"/>
  <c r="X33" i="24"/>
  <c r="U33" i="24"/>
  <c r="T33" i="24"/>
  <c r="H32" i="24"/>
  <c r="G32" i="24"/>
  <c r="F32" i="24"/>
  <c r="E32" i="24"/>
  <c r="Y31" i="24"/>
  <c r="X31" i="24"/>
  <c r="U31" i="24"/>
  <c r="T31" i="24"/>
  <c r="H31" i="24"/>
  <c r="G31" i="24"/>
  <c r="F31" i="24"/>
  <c r="E31" i="24"/>
  <c r="H30" i="24"/>
  <c r="G30" i="24"/>
  <c r="F30" i="24"/>
  <c r="E30" i="24"/>
  <c r="Y29" i="24"/>
  <c r="X29" i="24"/>
  <c r="U29" i="24"/>
  <c r="T29" i="24"/>
  <c r="Y27" i="24"/>
  <c r="X27" i="24"/>
  <c r="U27" i="24"/>
  <c r="T27" i="24"/>
  <c r="Y25" i="24"/>
  <c r="X25" i="24"/>
  <c r="U25" i="24"/>
  <c r="T25" i="24"/>
  <c r="Y23" i="24"/>
  <c r="X23" i="24"/>
  <c r="U23" i="24"/>
  <c r="T23" i="24"/>
  <c r="Y21" i="24"/>
  <c r="X21" i="24"/>
  <c r="U21" i="24"/>
  <c r="T21" i="24"/>
  <c r="H21" i="24"/>
  <c r="G21" i="24"/>
  <c r="F21" i="24"/>
  <c r="E21" i="24"/>
  <c r="H20" i="24"/>
  <c r="G20" i="24"/>
  <c r="F20" i="24"/>
  <c r="E20" i="24"/>
  <c r="Y19" i="24"/>
  <c r="X19" i="24"/>
  <c r="U19" i="24"/>
  <c r="T19" i="24"/>
  <c r="H19" i="24"/>
  <c r="G19" i="24"/>
  <c r="F19" i="24"/>
  <c r="E19" i="24"/>
  <c r="AA17" i="24"/>
  <c r="AA39" i="24" s="1"/>
  <c r="Z17" i="24"/>
  <c r="Z34" i="24" s="1"/>
  <c r="Y17" i="24"/>
  <c r="Y38" i="24" s="1"/>
  <c r="X17" i="24"/>
  <c r="X38" i="24" s="1"/>
  <c r="W17" i="24"/>
  <c r="W39" i="24" s="1"/>
  <c r="V17" i="24"/>
  <c r="V36" i="24" s="1"/>
  <c r="U17" i="24"/>
  <c r="U38" i="24" s="1"/>
  <c r="T17" i="24"/>
  <c r="T38" i="24" s="1"/>
  <c r="S17" i="24"/>
  <c r="S39" i="24" s="1"/>
  <c r="R17" i="24"/>
  <c r="R34" i="24" s="1"/>
  <c r="P52" i="23"/>
  <c r="P51" i="23"/>
  <c r="P50" i="23" a="1"/>
  <c r="P50" i="23" s="1"/>
  <c r="O50" i="23"/>
  <c r="N50" i="23"/>
  <c r="M50" i="23" a="1"/>
  <c r="M50" i="23" s="1"/>
  <c r="P44" i="23" a="1"/>
  <c r="P46" i="23" s="1"/>
  <c r="M44" i="23" a="1"/>
  <c r="O44" i="23" s="1"/>
  <c r="N29" i="23"/>
  <c r="G36" i="23" s="1"/>
  <c r="N28" i="23"/>
  <c r="F36" i="23" s="1"/>
  <c r="N28" i="23" a="1"/>
  <c r="L28" i="23" a="1"/>
  <c r="M28" i="23" s="1"/>
  <c r="G35" i="23" s="1"/>
  <c r="N22" i="23"/>
  <c r="T26" i="23" s="1"/>
  <c r="N21" i="23"/>
  <c r="S26" i="23" s="1"/>
  <c r="N21" i="23" a="1"/>
  <c r="F21" i="23"/>
  <c r="E21" i="23"/>
  <c r="E21" i="23" a="1"/>
  <c r="F22" i="23" s="1"/>
  <c r="G16" i="23" a="1"/>
  <c r="G16" i="23" s="1"/>
  <c r="P51" i="22"/>
  <c r="P50" i="22" a="1"/>
  <c r="P50" i="22" s="1"/>
  <c r="N50" i="22"/>
  <c r="M50" i="22" a="1"/>
  <c r="M50" i="22" s="1"/>
  <c r="P44" i="22" a="1"/>
  <c r="P46" i="22" s="1"/>
  <c r="M44" i="22" a="1"/>
  <c r="O44" i="22" s="1"/>
  <c r="N28" i="22" a="1"/>
  <c r="N28" i="22" s="1"/>
  <c r="F36" i="22" s="1"/>
  <c r="L28" i="22" a="1"/>
  <c r="M28" i="22" s="1"/>
  <c r="G35" i="22" s="1"/>
  <c r="H19" i="22"/>
  <c r="H22" i="22" s="1"/>
  <c r="G19" i="22"/>
  <c r="G22" i="22" s="1"/>
  <c r="H18" i="22"/>
  <c r="H21" i="22" s="1"/>
  <c r="G18" i="22"/>
  <c r="G21" i="22" s="1"/>
  <c r="G15" i="22" a="1"/>
  <c r="G15" i="22" s="1"/>
  <c r="P51" i="21"/>
  <c r="P50" i="21" a="1"/>
  <c r="P50" i="21" s="1"/>
  <c r="N50" i="21"/>
  <c r="M50" i="21" a="1"/>
  <c r="M50" i="21" s="1"/>
  <c r="P44" i="21" a="1"/>
  <c r="P46" i="21" s="1"/>
  <c r="M44" i="21" a="1"/>
  <c r="O44" i="21" s="1"/>
  <c r="F36" i="21"/>
  <c r="G36" i="21"/>
  <c r="G35" i="21"/>
  <c r="G72" i="26" l="1"/>
  <c r="H73" i="26"/>
  <c r="M19" i="26"/>
  <c r="N20" i="26"/>
  <c r="L27" i="26"/>
  <c r="M28" i="26"/>
  <c r="M32" i="26"/>
  <c r="N33" i="26"/>
  <c r="G71" i="26"/>
  <c r="H72" i="26"/>
  <c r="I73" i="26"/>
  <c r="N19" i="26"/>
  <c r="L21" i="26"/>
  <c r="L26" i="26"/>
  <c r="M27" i="26"/>
  <c r="N28" i="26"/>
  <c r="N32" i="26"/>
  <c r="L34" i="26"/>
  <c r="H71" i="26"/>
  <c r="I72" i="26"/>
  <c r="L20" i="26"/>
  <c r="M26" i="26"/>
  <c r="L33" i="26"/>
  <c r="I71" i="26"/>
  <c r="J33" i="25" a="1"/>
  <c r="J15" i="25"/>
  <c r="J17" i="25" s="1"/>
  <c r="J18" i="25" s="1"/>
  <c r="F17" i="25"/>
  <c r="M10" i="25" a="1"/>
  <c r="H14" i="25"/>
  <c r="H17" i="25" s="1"/>
  <c r="H18" i="25" s="1"/>
  <c r="K26" i="25"/>
  <c r="E34" i="25"/>
  <c r="V20" i="24"/>
  <c r="V22" i="24"/>
  <c r="R24" i="24"/>
  <c r="Z24" i="24"/>
  <c r="V26" i="24"/>
  <c r="Z26" i="24"/>
  <c r="V28" i="24"/>
  <c r="V30" i="24"/>
  <c r="R32" i="24"/>
  <c r="Z32" i="24"/>
  <c r="V34" i="24"/>
  <c r="R36" i="24"/>
  <c r="Z36" i="24"/>
  <c r="R38" i="24"/>
  <c r="V38" i="24"/>
  <c r="Z38" i="24"/>
  <c r="W20" i="24"/>
  <c r="AA20" i="24"/>
  <c r="S22" i="24"/>
  <c r="AA22" i="24"/>
  <c r="W24" i="24"/>
  <c r="S26" i="24"/>
  <c r="AA26" i="24"/>
  <c r="W28" i="24"/>
  <c r="W30" i="24"/>
  <c r="S32" i="24"/>
  <c r="AA32" i="24"/>
  <c r="W34" i="24"/>
  <c r="S36" i="24"/>
  <c r="AA36" i="24"/>
  <c r="W38" i="24"/>
  <c r="R19" i="24"/>
  <c r="V19" i="24"/>
  <c r="Z19" i="24"/>
  <c r="T20" i="24"/>
  <c r="X20" i="24"/>
  <c r="R21" i="24"/>
  <c r="V21" i="24"/>
  <c r="Z21" i="24"/>
  <c r="T22" i="24"/>
  <c r="X22" i="24"/>
  <c r="R23" i="24"/>
  <c r="V23" i="24"/>
  <c r="Z23" i="24"/>
  <c r="T24" i="24"/>
  <c r="X24" i="24"/>
  <c r="R25" i="24"/>
  <c r="V25" i="24"/>
  <c r="Z25" i="24"/>
  <c r="T26" i="24"/>
  <c r="X26" i="24"/>
  <c r="R27" i="24"/>
  <c r="V27" i="24"/>
  <c r="Z27" i="24"/>
  <c r="T28" i="24"/>
  <c r="X28" i="24"/>
  <c r="R29" i="24"/>
  <c r="V29" i="24"/>
  <c r="Z29" i="24"/>
  <c r="T30" i="24"/>
  <c r="X30" i="24"/>
  <c r="R31" i="24"/>
  <c r="V31" i="24"/>
  <c r="Z31" i="24"/>
  <c r="T32" i="24"/>
  <c r="X32" i="24"/>
  <c r="R33" i="24"/>
  <c r="V33" i="24"/>
  <c r="Z33" i="24"/>
  <c r="T34" i="24"/>
  <c r="X34" i="24"/>
  <c r="R35" i="24"/>
  <c r="V35" i="24"/>
  <c r="Z35" i="24"/>
  <c r="T36" i="24"/>
  <c r="X36" i="24"/>
  <c r="R37" i="24"/>
  <c r="V37" i="24"/>
  <c r="Z37" i="24"/>
  <c r="R39" i="24"/>
  <c r="V39" i="24"/>
  <c r="Z39" i="24"/>
  <c r="R20" i="24"/>
  <c r="Z20" i="24"/>
  <c r="R22" i="24"/>
  <c r="Z22" i="24"/>
  <c r="V24" i="24"/>
  <c r="R26" i="24"/>
  <c r="R28" i="24"/>
  <c r="Z28" i="24"/>
  <c r="R30" i="24"/>
  <c r="Z30" i="24"/>
  <c r="V32" i="24"/>
  <c r="S20" i="24"/>
  <c r="W22" i="24"/>
  <c r="S24" i="24"/>
  <c r="AA24" i="24"/>
  <c r="W26" i="24"/>
  <c r="S28" i="24"/>
  <c r="AA28" i="24"/>
  <c r="S30" i="24"/>
  <c r="AA30" i="24"/>
  <c r="W32" i="24"/>
  <c r="S34" i="24"/>
  <c r="AA34" i="24"/>
  <c r="W36" i="24"/>
  <c r="S38" i="24"/>
  <c r="AA38" i="24"/>
  <c r="S19" i="24"/>
  <c r="W19" i="24"/>
  <c r="AA19" i="24"/>
  <c r="U20" i="24"/>
  <c r="Y20" i="24"/>
  <c r="S21" i="24"/>
  <c r="W21" i="24"/>
  <c r="AA21" i="24"/>
  <c r="U22" i="24"/>
  <c r="Y22" i="24"/>
  <c r="S23" i="24"/>
  <c r="W23" i="24"/>
  <c r="AA23" i="24"/>
  <c r="U24" i="24"/>
  <c r="Y24" i="24"/>
  <c r="S25" i="24"/>
  <c r="W25" i="24"/>
  <c r="AA25" i="24"/>
  <c r="U26" i="24"/>
  <c r="Y26" i="24"/>
  <c r="S27" i="24"/>
  <c r="W27" i="24"/>
  <c r="AA27" i="24"/>
  <c r="U28" i="24"/>
  <c r="Y28" i="24"/>
  <c r="S29" i="24"/>
  <c r="W29" i="24"/>
  <c r="AA29" i="24"/>
  <c r="U30" i="24"/>
  <c r="Y30" i="24"/>
  <c r="S31" i="24"/>
  <c r="W31" i="24"/>
  <c r="AA31" i="24"/>
  <c r="U32" i="24"/>
  <c r="Y32" i="24"/>
  <c r="S33" i="24"/>
  <c r="W33" i="24"/>
  <c r="AA33" i="24"/>
  <c r="U34" i="24"/>
  <c r="Y34" i="24"/>
  <c r="S35" i="24"/>
  <c r="W35" i="24"/>
  <c r="AA35" i="24"/>
  <c r="U36" i="24"/>
  <c r="Y36" i="24"/>
  <c r="S37" i="24"/>
  <c r="W37" i="24"/>
  <c r="AA37" i="24"/>
  <c r="R50" i="23" a="1"/>
  <c r="R50" i="23" s="1"/>
  <c r="L28" i="23"/>
  <c r="M44" i="23"/>
  <c r="E22" i="23"/>
  <c r="L21" i="23" s="1" a="1"/>
  <c r="N44" i="23"/>
  <c r="P45" i="23"/>
  <c r="P44" i="23"/>
  <c r="N21" i="22" a="1"/>
  <c r="N22" i="22" s="1"/>
  <c r="T26" i="22" s="1"/>
  <c r="E21" i="22" a="1"/>
  <c r="E22" i="22" s="1"/>
  <c r="L28" i="22"/>
  <c r="N29" i="22"/>
  <c r="G36" i="22" s="1"/>
  <c r="M44" i="22"/>
  <c r="P44" i="22"/>
  <c r="O50" i="22"/>
  <c r="P52" i="22"/>
  <c r="R50" i="22" s="1" a="1"/>
  <c r="R50" i="22" s="1"/>
  <c r="N44" i="22"/>
  <c r="P45" i="22"/>
  <c r="E21" i="21" a="1"/>
  <c r="F21" i="21" s="1"/>
  <c r="M44" i="21"/>
  <c r="P44" i="21"/>
  <c r="O50" i="21"/>
  <c r="R50" i="21" s="1" a="1"/>
  <c r="R50" i="21" s="1"/>
  <c r="P52" i="21"/>
  <c r="N44" i="21"/>
  <c r="P45" i="21"/>
  <c r="G43" i="26" l="1" a="1"/>
  <c r="K71" i="26" a="1"/>
  <c r="K34" i="25"/>
  <c r="N34" i="25" s="1"/>
  <c r="J33" i="25"/>
  <c r="M33" i="25" s="1"/>
  <c r="J34" i="25"/>
  <c r="M34" i="25" s="1"/>
  <c r="K33" i="25"/>
  <c r="N33" i="25" s="1"/>
  <c r="P11" i="25"/>
  <c r="Q10" i="25"/>
  <c r="M10" i="25"/>
  <c r="N11" i="25"/>
  <c r="O10" i="25"/>
  <c r="Q11" i="25"/>
  <c r="N10" i="25"/>
  <c r="O11" i="25"/>
  <c r="P10" i="25"/>
  <c r="M11" i="25"/>
  <c r="M21" i="23"/>
  <c r="T25" i="23" s="1"/>
  <c r="L21" i="23"/>
  <c r="R44" i="23" a="1"/>
  <c r="R44" i="23" s="1"/>
  <c r="P28" i="23" a="1"/>
  <c r="P28" i="23" s="1"/>
  <c r="F35" i="23"/>
  <c r="E21" i="22"/>
  <c r="F21" i="22"/>
  <c r="F22" i="22"/>
  <c r="N21" i="22"/>
  <c r="S26" i="22" s="1"/>
  <c r="P28" i="22" a="1"/>
  <c r="P28" i="22" s="1"/>
  <c r="F35" i="22"/>
  <c r="R44" i="22" a="1"/>
  <c r="R44" i="22" s="1"/>
  <c r="F22" i="21"/>
  <c r="E22" i="21"/>
  <c r="E21" i="21"/>
  <c r="T26" i="21"/>
  <c r="S26" i="21"/>
  <c r="R44" i="21" a="1"/>
  <c r="R44" i="21" s="1"/>
  <c r="F35" i="21"/>
  <c r="M73" i="26" l="1"/>
  <c r="L72" i="26"/>
  <c r="K71" i="26"/>
  <c r="L73" i="26"/>
  <c r="E81" i="26" s="1"/>
  <c r="K72" i="26"/>
  <c r="K73" i="26"/>
  <c r="M71" i="26"/>
  <c r="F79" i="26" s="1"/>
  <c r="M72" i="26"/>
  <c r="F80" i="26" s="1"/>
  <c r="L71" i="26"/>
  <c r="I44" i="26"/>
  <c r="H43" i="26"/>
  <c r="I45" i="26"/>
  <c r="H44" i="26"/>
  <c r="G43" i="26"/>
  <c r="H45" i="26"/>
  <c r="G44" i="26"/>
  <c r="G45" i="26"/>
  <c r="I43" i="26"/>
  <c r="U10" i="25" a="1"/>
  <c r="S25" i="23"/>
  <c r="P21" i="23" a="1"/>
  <c r="P21" i="23" s="1"/>
  <c r="L21" i="22" a="1"/>
  <c r="S25" i="21"/>
  <c r="AF26" i="18"/>
  <c r="AF28" i="18" s="1"/>
  <c r="AF25" i="18"/>
  <c r="AF27" i="18" s="1"/>
  <c r="AG25" i="18" s="1" a="1"/>
  <c r="AF25" i="18" a="1"/>
  <c r="AB25" i="18" a="1"/>
  <c r="AB26" i="18" s="1"/>
  <c r="AB28" i="18" s="1"/>
  <c r="X26" i="18"/>
  <c r="X28" i="18" s="1"/>
  <c r="X25" i="18"/>
  <c r="X27" i="18" s="1"/>
  <c r="Y25" i="18" s="1" a="1"/>
  <c r="X25" i="18" a="1"/>
  <c r="T25" i="18" a="1"/>
  <c r="T26" i="18" s="1"/>
  <c r="T28" i="18" s="1"/>
  <c r="P26" i="18"/>
  <c r="P28" i="18" s="1"/>
  <c r="P25" i="18"/>
  <c r="P27" i="18" s="1"/>
  <c r="Q25" i="18" s="1" a="1"/>
  <c r="P25" i="18" a="1"/>
  <c r="L25" i="18" a="1"/>
  <c r="L26" i="18" s="1"/>
  <c r="L28" i="18" s="1"/>
  <c r="D79" i="26" l="1"/>
  <c r="L43" i="26" a="1"/>
  <c r="D81" i="26"/>
  <c r="E80" i="26"/>
  <c r="E79" i="26"/>
  <c r="D80" i="26"/>
  <c r="F81" i="26"/>
  <c r="V10" i="25"/>
  <c r="U10" i="25"/>
  <c r="V11" i="25"/>
  <c r="U11" i="25"/>
  <c r="M21" i="22"/>
  <c r="T25" i="22" s="1"/>
  <c r="L21" i="22"/>
  <c r="T25" i="21"/>
  <c r="Q25" i="18"/>
  <c r="Q27" i="18" s="1"/>
  <c r="Q36" i="18" s="1" a="1"/>
  <c r="Q26" i="18"/>
  <c r="Q28" i="18" s="1"/>
  <c r="Y25" i="18"/>
  <c r="Y27" i="18" s="1"/>
  <c r="Y26" i="18"/>
  <c r="Y28" i="18" s="1"/>
  <c r="AG25" i="18"/>
  <c r="AG27" i="18" s="1"/>
  <c r="AG36" i="18" s="1" a="1"/>
  <c r="AG26" i="18"/>
  <c r="AG28" i="18" s="1"/>
  <c r="L25" i="18"/>
  <c r="L27" i="18" s="1"/>
  <c r="M25" i="18" s="1" a="1"/>
  <c r="T25" i="18"/>
  <c r="T27" i="18" s="1"/>
  <c r="U25" i="18" s="1" a="1"/>
  <c r="AB25" i="18"/>
  <c r="AB27" i="18" s="1"/>
  <c r="AC25" i="18" s="1" a="1"/>
  <c r="W88" i="26" l="1" a="1"/>
  <c r="W83" i="26" a="1"/>
  <c r="N43" i="26"/>
  <c r="M43" i="26"/>
  <c r="E51" i="26" s="1"/>
  <c r="L43" i="26"/>
  <c r="W78" i="26" a="1"/>
  <c r="P21" i="22" a="1"/>
  <c r="P21" i="22" s="1"/>
  <c r="S25" i="22"/>
  <c r="U26" i="18"/>
  <c r="U28" i="18" s="1"/>
  <c r="U25" i="18"/>
  <c r="U27" i="18" s="1"/>
  <c r="AC26" i="18"/>
  <c r="AC28" i="18" s="1"/>
  <c r="AC25" i="18"/>
  <c r="AC27" i="18" s="1"/>
  <c r="AC36" i="18" s="1" a="1"/>
  <c r="Q37" i="18"/>
  <c r="Q38" i="18"/>
  <c r="Q36" i="18"/>
  <c r="Q39" i="18" s="1" a="1"/>
  <c r="Y36" i="18" a="1"/>
  <c r="AG37" i="18"/>
  <c r="AG36" i="18"/>
  <c r="AG38" i="18"/>
  <c r="M26" i="18"/>
  <c r="M28" i="18" s="1"/>
  <c r="M25" i="18"/>
  <c r="M27" i="18" s="1"/>
  <c r="F51" i="26" l="1"/>
  <c r="W80" i="26"/>
  <c r="W79" i="26"/>
  <c r="W78" i="26"/>
  <c r="W84" i="26"/>
  <c r="W83" i="26"/>
  <c r="W85" i="26"/>
  <c r="D51" i="26"/>
  <c r="W90" i="26"/>
  <c r="W89" i="26"/>
  <c r="W88" i="26"/>
  <c r="Q40" i="18"/>
  <c r="Q39" i="18"/>
  <c r="P44" i="18" s="1"/>
  <c r="Q41" i="18"/>
  <c r="AG39" i="18" a="1"/>
  <c r="U36" i="18" a="1"/>
  <c r="Y37" i="18"/>
  <c r="Y36" i="18"/>
  <c r="Y38" i="18"/>
  <c r="AC37" i="18"/>
  <c r="AC38" i="18"/>
  <c r="AC36" i="18"/>
  <c r="M36" i="18" a="1"/>
  <c r="AA84" i="26" l="1"/>
  <c r="Z84" i="26"/>
  <c r="Y84" i="26"/>
  <c r="AA78" i="26"/>
  <c r="AA81" i="26" s="1"/>
  <c r="Z78" i="26"/>
  <c r="Y78" i="26"/>
  <c r="Y88" i="26"/>
  <c r="AA88" i="26"/>
  <c r="AA91" i="26" s="1"/>
  <c r="Z88" i="26"/>
  <c r="Y85" i="26"/>
  <c r="AA85" i="26"/>
  <c r="Z85" i="26"/>
  <c r="Z79" i="26"/>
  <c r="Y79" i="26"/>
  <c r="AA79" i="26"/>
  <c r="Z89" i="26"/>
  <c r="Y89" i="26"/>
  <c r="AA89" i="26"/>
  <c r="AA83" i="26"/>
  <c r="AA86" i="26" s="1"/>
  <c r="Z83" i="26"/>
  <c r="Z86" i="26" s="1"/>
  <c r="Y83" i="26"/>
  <c r="Y86" i="26" s="1"/>
  <c r="AA80" i="26"/>
  <c r="Z80" i="26"/>
  <c r="Y80" i="26"/>
  <c r="AA90" i="26"/>
  <c r="Z90" i="26"/>
  <c r="Y90" i="26"/>
  <c r="M37" i="18"/>
  <c r="M36" i="18"/>
  <c r="M39" i="18" s="1" a="1"/>
  <c r="M38" i="18"/>
  <c r="AC39" i="18" a="1"/>
  <c r="Y39" i="18" a="1"/>
  <c r="AG40" i="18"/>
  <c r="AG39" i="18"/>
  <c r="AG41" i="18"/>
  <c r="U37" i="18"/>
  <c r="U36" i="18"/>
  <c r="U39" i="18" s="1" a="1"/>
  <c r="U38" i="18"/>
  <c r="Y91" i="26" l="1"/>
  <c r="Y81" i="26"/>
  <c r="Z91" i="26"/>
  <c r="Z81" i="26"/>
  <c r="AC40" i="18"/>
  <c r="AC39" i="18"/>
  <c r="AC41" i="18"/>
  <c r="AF44" i="18"/>
  <c r="U40" i="18"/>
  <c r="U39" i="18"/>
  <c r="T44" i="18" s="1"/>
  <c r="U41" i="18"/>
  <c r="M40" i="18"/>
  <c r="M39" i="18"/>
  <c r="M41" i="18"/>
  <c r="Y40" i="18"/>
  <c r="Y39" i="18"/>
  <c r="X44" i="18" s="1"/>
  <c r="Y41" i="18"/>
  <c r="AB44" i="18" l="1"/>
  <c r="L44" i="18"/>
  <c r="D44" i="18" s="1"/>
  <c r="W21" i="15" l="1"/>
  <c r="Y22" i="15"/>
  <c r="S23" i="15"/>
  <c r="U24" i="15"/>
  <c r="Y24" i="15"/>
  <c r="U26" i="15"/>
  <c r="AA27" i="15"/>
  <c r="W29" i="15"/>
  <c r="Y30" i="15"/>
  <c r="S31" i="15"/>
  <c r="U32" i="15"/>
  <c r="Y32" i="15"/>
  <c r="U34" i="15"/>
  <c r="AA35" i="15"/>
  <c r="W37" i="15"/>
  <c r="Y38" i="15"/>
  <c r="S39" i="15"/>
  <c r="S17" i="15"/>
  <c r="S19" i="15" s="1"/>
  <c r="T17" i="15"/>
  <c r="T21" i="15" s="1"/>
  <c r="U17" i="15"/>
  <c r="U21" i="15" s="1"/>
  <c r="V17" i="15"/>
  <c r="V20" i="15" s="1"/>
  <c r="W17" i="15"/>
  <c r="W19" i="15" s="1"/>
  <c r="X17" i="15"/>
  <c r="X21" i="15" s="1"/>
  <c r="Y17" i="15"/>
  <c r="Y21" i="15" s="1"/>
  <c r="Z17" i="15"/>
  <c r="Z20" i="15" s="1"/>
  <c r="AA17" i="15"/>
  <c r="AA19" i="15" s="1"/>
  <c r="R17" i="15"/>
  <c r="R20" i="15" s="1"/>
  <c r="S37" i="15" l="1"/>
  <c r="S29" i="15"/>
  <c r="AA25" i="15"/>
  <c r="S21" i="15"/>
  <c r="AA39" i="15"/>
  <c r="U38" i="15"/>
  <c r="Y36" i="15"/>
  <c r="S35" i="15"/>
  <c r="W33" i="15"/>
  <c r="AA31" i="15"/>
  <c r="U30" i="15"/>
  <c r="Y28" i="15"/>
  <c r="S27" i="15"/>
  <c r="W25" i="15"/>
  <c r="AA23" i="15"/>
  <c r="U22" i="15"/>
  <c r="Y20" i="15"/>
  <c r="W35" i="15"/>
  <c r="AA33" i="15"/>
  <c r="W27" i="15"/>
  <c r="W39" i="15"/>
  <c r="AA37" i="15"/>
  <c r="U36" i="15"/>
  <c r="Y34" i="15"/>
  <c r="S33" i="15"/>
  <c r="W31" i="15"/>
  <c r="AA29" i="15"/>
  <c r="U28" i="15"/>
  <c r="Y26" i="15"/>
  <c r="S25" i="15"/>
  <c r="W23" i="15"/>
  <c r="AA21" i="15"/>
  <c r="U20" i="15"/>
  <c r="T19" i="15"/>
  <c r="U19" i="15"/>
  <c r="Y19" i="15"/>
  <c r="Z39" i="15"/>
  <c r="V39" i="15"/>
  <c r="R39" i="15"/>
  <c r="X38" i="15"/>
  <c r="T38" i="15"/>
  <c r="Z37" i="15"/>
  <c r="V37" i="15"/>
  <c r="R37" i="15"/>
  <c r="X36" i="15"/>
  <c r="T36" i="15"/>
  <c r="Z35" i="15"/>
  <c r="V35" i="15"/>
  <c r="R35" i="15"/>
  <c r="X34" i="15"/>
  <c r="T34" i="15"/>
  <c r="Z33" i="15"/>
  <c r="V33" i="15"/>
  <c r="R33" i="15"/>
  <c r="X32" i="15"/>
  <c r="T32" i="15"/>
  <c r="Z31" i="15"/>
  <c r="V31" i="15"/>
  <c r="R31" i="15"/>
  <c r="X30" i="15"/>
  <c r="T30" i="15"/>
  <c r="Z29" i="15"/>
  <c r="V29" i="15"/>
  <c r="R29" i="15"/>
  <c r="X28" i="15"/>
  <c r="T28" i="15"/>
  <c r="Z27" i="15"/>
  <c r="V27" i="15"/>
  <c r="R27" i="15"/>
  <c r="X26" i="15"/>
  <c r="T26" i="15"/>
  <c r="Z25" i="15"/>
  <c r="V25" i="15"/>
  <c r="R25" i="15"/>
  <c r="X24" i="15"/>
  <c r="T24" i="15"/>
  <c r="Z23" i="15"/>
  <c r="V23" i="15"/>
  <c r="R23" i="15"/>
  <c r="X22" i="15"/>
  <c r="T22" i="15"/>
  <c r="Z21" i="15"/>
  <c r="V21" i="15"/>
  <c r="R21" i="15"/>
  <c r="X20" i="15"/>
  <c r="T20" i="15"/>
  <c r="R19" i="15"/>
  <c r="V19" i="15"/>
  <c r="Z19" i="15"/>
  <c r="Y39" i="15"/>
  <c r="U39" i="15"/>
  <c r="AA38" i="15"/>
  <c r="W38" i="15"/>
  <c r="S38" i="15"/>
  <c r="Y37" i="15"/>
  <c r="U37" i="15"/>
  <c r="AA36" i="15"/>
  <c r="W36" i="15"/>
  <c r="S36" i="15"/>
  <c r="Y35" i="15"/>
  <c r="U35" i="15"/>
  <c r="AA34" i="15"/>
  <c r="W34" i="15"/>
  <c r="S34" i="15"/>
  <c r="Y33" i="15"/>
  <c r="U33" i="15"/>
  <c r="AA32" i="15"/>
  <c r="W32" i="15"/>
  <c r="S32" i="15"/>
  <c r="Y31" i="15"/>
  <c r="U31" i="15"/>
  <c r="AA30" i="15"/>
  <c r="W30" i="15"/>
  <c r="S30" i="15"/>
  <c r="Y29" i="15"/>
  <c r="U29" i="15"/>
  <c r="AA28" i="15"/>
  <c r="W28" i="15"/>
  <c r="S28" i="15"/>
  <c r="Y27" i="15"/>
  <c r="U27" i="15"/>
  <c r="AA26" i="15"/>
  <c r="W26" i="15"/>
  <c r="S26" i="15"/>
  <c r="Y25" i="15"/>
  <c r="U25" i="15"/>
  <c r="AA24" i="15"/>
  <c r="W24" i="15"/>
  <c r="S24" i="15"/>
  <c r="Y23" i="15"/>
  <c r="U23" i="15"/>
  <c r="AA22" i="15"/>
  <c r="W22" i="15"/>
  <c r="S22" i="15"/>
  <c r="AA20" i="15"/>
  <c r="W20" i="15"/>
  <c r="S20" i="15"/>
  <c r="X19" i="15"/>
  <c r="X39" i="15"/>
  <c r="T39" i="15"/>
  <c r="Z38" i="15"/>
  <c r="V38" i="15"/>
  <c r="R38" i="15"/>
  <c r="X37" i="15"/>
  <c r="T37" i="15"/>
  <c r="Z36" i="15"/>
  <c r="V36" i="15"/>
  <c r="R36" i="15"/>
  <c r="X35" i="15"/>
  <c r="T35" i="15"/>
  <c r="Z34" i="15"/>
  <c r="V34" i="15"/>
  <c r="R34" i="15"/>
  <c r="X33" i="15"/>
  <c r="T33" i="15"/>
  <c r="Z32" i="15"/>
  <c r="V32" i="15"/>
  <c r="R32" i="15"/>
  <c r="X31" i="15"/>
  <c r="T31" i="15"/>
  <c r="Z30" i="15"/>
  <c r="V30" i="15"/>
  <c r="R30" i="15"/>
  <c r="X29" i="15"/>
  <c r="T29" i="15"/>
  <c r="Z28" i="15"/>
  <c r="V28" i="15"/>
  <c r="R28" i="15"/>
  <c r="X27" i="15"/>
  <c r="T27" i="15"/>
  <c r="Z26" i="15"/>
  <c r="V26" i="15"/>
  <c r="R26" i="15"/>
  <c r="X25" i="15"/>
  <c r="T25" i="15"/>
  <c r="Z24" i="15"/>
  <c r="V24" i="15"/>
  <c r="R24" i="15"/>
  <c r="X23" i="15"/>
  <c r="T23" i="15"/>
  <c r="Z22" i="15"/>
  <c r="V22" i="15"/>
  <c r="R22" i="15"/>
  <c r="N34" i="13" l="1"/>
  <c r="E18" i="13"/>
  <c r="D18" i="13"/>
  <c r="E17" i="13"/>
  <c r="D17" i="13"/>
  <c r="G14" i="13" l="1"/>
  <c r="G13" i="13"/>
  <c r="I13" i="13" s="1"/>
  <c r="G12" i="13"/>
  <c r="G15" i="13"/>
  <c r="I15" i="13" s="1"/>
  <c r="G16" i="13"/>
  <c r="I16" i="13" s="1"/>
  <c r="F13" i="13"/>
  <c r="J13" i="13" s="1"/>
  <c r="F12" i="13"/>
  <c r="F14" i="13"/>
  <c r="J14" i="13" s="1"/>
  <c r="F16" i="13"/>
  <c r="H16" i="13" s="1"/>
  <c r="F15" i="13"/>
  <c r="J15" i="13" s="1"/>
  <c r="H13" i="13"/>
  <c r="H14" i="13"/>
  <c r="M33" i="13"/>
  <c r="N33" i="13"/>
  <c r="I14" i="13"/>
  <c r="H15" i="13"/>
  <c r="M34" i="13"/>
  <c r="J16" i="13"/>
  <c r="H12" i="13" l="1"/>
  <c r="J12" i="13"/>
  <c r="J17" i="13" s="1"/>
  <c r="J18" i="13" s="1"/>
  <c r="G17" i="13"/>
  <c r="I12" i="13"/>
  <c r="F17" i="13"/>
  <c r="I17" i="13"/>
  <c r="I18" i="13" s="1"/>
  <c r="H17" i="13"/>
  <c r="H18" i="13" s="1"/>
  <c r="L124" i="12" l="1"/>
  <c r="K124" i="12"/>
  <c r="J124" i="12"/>
  <c r="L113" i="12"/>
  <c r="K113" i="12"/>
  <c r="J113" i="12"/>
  <c r="L102" i="12"/>
  <c r="K102" i="12"/>
  <c r="J102" i="12"/>
  <c r="X60" i="12"/>
  <c r="Y59" i="12"/>
  <c r="X59" i="12"/>
  <c r="W59" i="12"/>
  <c r="Y58" i="12"/>
  <c r="X58" i="12"/>
  <c r="W58" i="12"/>
  <c r="Y57" i="12"/>
  <c r="Y60" i="12" s="1"/>
  <c r="X57" i="12"/>
  <c r="W57" i="12"/>
  <c r="W60" i="12" s="1"/>
  <c r="W78" i="12" l="1" a="1"/>
  <c r="W88" i="12" a="1"/>
  <c r="W80" i="12" l="1"/>
  <c r="W78" i="12"/>
  <c r="W79" i="12"/>
  <c r="W89" i="12"/>
  <c r="W88" i="12"/>
  <c r="W90" i="12"/>
  <c r="W83" i="12" a="1"/>
  <c r="W84" i="12" l="1"/>
  <c r="W85" i="12"/>
  <c r="W83" i="12"/>
  <c r="Z89" i="12"/>
  <c r="Y89" i="12"/>
  <c r="AA89" i="12"/>
  <c r="Z79" i="12"/>
  <c r="AA79" i="12"/>
  <c r="Y79" i="12"/>
  <c r="AA90" i="12"/>
  <c r="Z90" i="12"/>
  <c r="Y90" i="12"/>
  <c r="Z78" i="12"/>
  <c r="Y78" i="12"/>
  <c r="AA78" i="12"/>
  <c r="Y88" i="12"/>
  <c r="AA88" i="12"/>
  <c r="AA91" i="12" s="1"/>
  <c r="Z88" i="12"/>
  <c r="Z80" i="12"/>
  <c r="AA80" i="12"/>
  <c r="Y80" i="12"/>
  <c r="Z81" i="12" l="1"/>
  <c r="AA83" i="12"/>
  <c r="Y83" i="12"/>
  <c r="Z83" i="12"/>
  <c r="Y85" i="12"/>
  <c r="AA85" i="12"/>
  <c r="Z85" i="12"/>
  <c r="Y91" i="12"/>
  <c r="AA81" i="12"/>
  <c r="Z91" i="12"/>
  <c r="Y81" i="12"/>
  <c r="Z84" i="12"/>
  <c r="AA84" i="12"/>
  <c r="Y84" i="12"/>
  <c r="Z86" i="12" l="1"/>
  <c r="Y86" i="12"/>
  <c r="AA86"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<sst xmlns="http://schemas.openxmlformats.org/spreadsheetml/2006/main" count="929" uniqueCount="186">
  <si>
    <t>Wq=</t>
    <phoneticPr fontId="1"/>
  </si>
  <si>
    <t>Wk=</t>
    <phoneticPr fontId="1"/>
  </si>
  <si>
    <t>Wv=</t>
    <phoneticPr fontId="1"/>
  </si>
  <si>
    <t>x1=</t>
    <phoneticPr fontId="1"/>
  </si>
  <si>
    <t>x2=</t>
    <phoneticPr fontId="1"/>
  </si>
  <si>
    <t>x3=</t>
    <phoneticPr fontId="1"/>
  </si>
  <si>
    <t>=</t>
    <phoneticPr fontId="1"/>
  </si>
  <si>
    <t>Q=</t>
    <phoneticPr fontId="1"/>
  </si>
  <si>
    <t>K=</t>
    <phoneticPr fontId="1"/>
  </si>
  <si>
    <t>V=</t>
    <phoneticPr fontId="1"/>
  </si>
  <si>
    <t>Scaled Attention Score</t>
    <phoneticPr fontId="1"/>
  </si>
  <si>
    <t>Q</t>
    <phoneticPr fontId="1"/>
  </si>
  <si>
    <r>
      <t>K</t>
    </r>
    <r>
      <rPr>
        <vertAlign val="superscript"/>
        <sz val="11"/>
        <color theme="1"/>
        <rFont val="游ゴシック"/>
        <family val="3"/>
        <charset val="128"/>
        <scheme val="minor"/>
      </rPr>
      <t>T</t>
    </r>
    <phoneticPr fontId="1"/>
  </si>
  <si>
    <t>Softmax attention</t>
    <phoneticPr fontId="1"/>
  </si>
  <si>
    <t>x</t>
    <phoneticPr fontId="1"/>
  </si>
  <si>
    <t>sum</t>
    <phoneticPr fontId="1"/>
  </si>
  <si>
    <t>V</t>
    <phoneticPr fontId="1"/>
  </si>
  <si>
    <t>Softmax attention(確率に変換)</t>
    <rPh sb="18" eb="20">
      <t>カクリツ</t>
    </rPh>
    <rPh sb="21" eb="23">
      <t>ヘンカン</t>
    </rPh>
    <phoneticPr fontId="1"/>
  </si>
  <si>
    <t>演習</t>
    <phoneticPr fontId="1"/>
  </si>
  <si>
    <t>重み行列(実際には初期値は乱数で与える)</t>
    <rPh sb="0" eb="1">
      <t>オモ</t>
    </rPh>
    <rPh sb="2" eb="4">
      <t>ギョウレツ</t>
    </rPh>
    <rPh sb="5" eb="7">
      <t>ジッサイ</t>
    </rPh>
    <rPh sb="9" eb="12">
      <t>ショキチ</t>
    </rPh>
    <rPh sb="13" eb="15">
      <t>ランスウ</t>
    </rPh>
    <rPh sb="16" eb="17">
      <t>アタ</t>
    </rPh>
    <phoneticPr fontId="1"/>
  </si>
  <si>
    <t>i) 各々のKベクトルとの内積を計算する(K行列を転置する)</t>
    <rPh sb="3" eb="5">
      <t>オノオノ</t>
    </rPh>
    <rPh sb="13" eb="15">
      <t>ナイセキ</t>
    </rPh>
    <rPh sb="16" eb="18">
      <t>ケイサン</t>
    </rPh>
    <rPh sb="22" eb="24">
      <t>ギョウレツ</t>
    </rPh>
    <rPh sb="25" eb="27">
      <t>テンチ</t>
    </rPh>
    <phoneticPr fontId="1"/>
  </si>
  <si>
    <t>=EXP(K40)/(EXP($K40)+EXP($L40)+EXP($M40))</t>
    <phoneticPr fontId="1"/>
  </si>
  <si>
    <t>入力(埋め込まれた単語。ここでは3つとする)</t>
    <rPh sb="0" eb="2">
      <t>ニュウリョク</t>
    </rPh>
    <rPh sb="3" eb="4">
      <t>ウ</t>
    </rPh>
    <rPh sb="5" eb="6">
      <t>コ</t>
    </rPh>
    <rPh sb="9" eb="11">
      <t>タンゴ</t>
    </rPh>
    <phoneticPr fontId="1"/>
  </si>
  <si>
    <t>=MMULT(D19:G21,H19:J22)</t>
    <phoneticPr fontId="1"/>
  </si>
  <si>
    <t>② Scaled Attention Score の計算１</t>
    <rPh sb="26" eb="28">
      <t>ケイサン</t>
    </rPh>
    <phoneticPr fontId="1"/>
  </si>
  <si>
    <t>以上の結果を踏まえて、Q ベクトル3つを一緒に行列を使って考える</t>
    <rPh sb="0" eb="2">
      <t>イジョウ</t>
    </rPh>
    <rPh sb="3" eb="5">
      <t>ケッカ</t>
    </rPh>
    <rPh sb="6" eb="7">
      <t>フ</t>
    </rPh>
    <rPh sb="23" eb="25">
      <t>ギョウレツ</t>
    </rPh>
    <phoneticPr fontId="1"/>
  </si>
  <si>
    <t>アダマール積</t>
    <rPh sb="5" eb="6">
      <t>セキ</t>
    </rPh>
    <phoneticPr fontId="1"/>
  </si>
  <si>
    <t>=P52*$T52</t>
    <phoneticPr fontId="1"/>
  </si>
  <si>
    <t>Attention_1</t>
    <phoneticPr fontId="1"/>
  </si>
  <si>
    <t>Attention_2</t>
  </si>
  <si>
    <t>Attention_3</t>
  </si>
  <si>
    <r>
      <t>Softmax attention(確率に変換)(ただし、ここではd</t>
    </r>
    <r>
      <rPr>
        <vertAlign val="subscript"/>
        <sz val="11"/>
        <color theme="1"/>
        <rFont val="游ゴシック"/>
        <family val="3"/>
        <charset val="128"/>
        <scheme val="minor"/>
      </rPr>
      <t>k</t>
    </r>
    <r>
      <rPr>
        <sz val="11"/>
        <color theme="1"/>
        <rFont val="游ゴシック"/>
        <family val="2"/>
        <charset val="128"/>
        <scheme val="minor"/>
      </rPr>
      <t>=1とした)</t>
    </r>
    <rPh sb="18" eb="20">
      <t>カクリツ</t>
    </rPh>
    <rPh sb="21" eb="23">
      <t>ヘンカン</t>
    </rPh>
    <phoneticPr fontId="1"/>
  </si>
  <si>
    <t>Attention_1,2,3 の計算</t>
    <rPh sb="17" eb="19">
      <t>ケイサン</t>
    </rPh>
    <phoneticPr fontId="1"/>
  </si>
  <si>
    <t>③ すべてのAttention を計算してみよう</t>
    <rPh sb="17" eb="19">
      <t>ケイサン</t>
    </rPh>
    <phoneticPr fontId="1"/>
  </si>
  <si>
    <t>理解を容易にするため、初めは１つの  Q ベクトルのみに注目して計算してみよう</t>
    <rPh sb="0" eb="2">
      <t>リカイ</t>
    </rPh>
    <rPh sb="3" eb="5">
      <t>ヨウイ</t>
    </rPh>
    <rPh sb="11" eb="12">
      <t>ハジ</t>
    </rPh>
    <rPh sb="28" eb="30">
      <t>チュウモク</t>
    </rPh>
    <rPh sb="32" eb="34">
      <t>ケイサン</t>
    </rPh>
    <phoneticPr fontId="1"/>
  </si>
  <si>
    <t>Today</t>
    <phoneticPr fontId="1"/>
  </si>
  <si>
    <t>is</t>
    <phoneticPr fontId="1"/>
  </si>
  <si>
    <t>hot</t>
    <phoneticPr fontId="1"/>
  </si>
  <si>
    <t>Todayと他の単語との内積(類似度)</t>
    <rPh sb="6" eb="7">
      <t>タ</t>
    </rPh>
    <rPh sb="8" eb="10">
      <t>タンゴ</t>
    </rPh>
    <rPh sb="12" eb="14">
      <t>ナイセキ</t>
    </rPh>
    <rPh sb="15" eb="18">
      <t>ルイジド</t>
    </rPh>
    <phoneticPr fontId="1"/>
  </si>
  <si>
    <t>Todayとの類似度を確率に変換</t>
    <rPh sb="7" eb="10">
      <t>ルイジド</t>
    </rPh>
    <rPh sb="11" eb="13">
      <t>カクリツ</t>
    </rPh>
    <rPh sb="14" eb="16">
      <t>ヘンカン</t>
    </rPh>
    <phoneticPr fontId="1"/>
  </si>
  <si>
    <t>得られた確率を用いて入力の重み和である attention_1 (文脈を考慮した新たな単語ベクトル)を計算する</t>
    <rPh sb="0" eb="1">
      <t>エ</t>
    </rPh>
    <rPh sb="4" eb="6">
      <t>カクリツ</t>
    </rPh>
    <rPh sb="7" eb="8">
      <t>モチ</t>
    </rPh>
    <rPh sb="10" eb="12">
      <t>ニュウリョク</t>
    </rPh>
    <rPh sb="13" eb="14">
      <t>オモ</t>
    </rPh>
    <rPh sb="15" eb="16">
      <t>ワ</t>
    </rPh>
    <rPh sb="33" eb="35">
      <t>ブンミャク</t>
    </rPh>
    <rPh sb="36" eb="38">
      <t>コウリョ</t>
    </rPh>
    <rPh sb="40" eb="41">
      <t>アラ</t>
    </rPh>
    <rPh sb="43" eb="45">
      <t>タンゴ</t>
    </rPh>
    <rPh sb="51" eb="53">
      <t>ケイサン</t>
    </rPh>
    <phoneticPr fontId="1"/>
  </si>
  <si>
    <t>文脈を考慮した新たな単語ベクトル</t>
  </si>
  <si>
    <t>isの確率</t>
    <rPh sb="3" eb="5">
      <t>カクリツ</t>
    </rPh>
    <phoneticPr fontId="1"/>
  </si>
  <si>
    <t>Todayの確率</t>
    <rPh sb="6" eb="8">
      <t>カクリツ</t>
    </rPh>
    <phoneticPr fontId="1"/>
  </si>
  <si>
    <t>coldの確率</t>
    <rPh sb="5" eb="7">
      <t>カクリツ</t>
    </rPh>
    <phoneticPr fontId="1"/>
  </si>
  <si>
    <t>X</t>
    <phoneticPr fontId="1"/>
  </si>
  <si>
    <t>Wq</t>
    <phoneticPr fontId="1"/>
  </si>
  <si>
    <t>Wk</t>
    <phoneticPr fontId="1"/>
  </si>
  <si>
    <t>Wv</t>
    <phoneticPr fontId="1"/>
  </si>
  <si>
    <t>attention</t>
    <phoneticPr fontId="1"/>
  </si>
  <si>
    <t>機械学習(自然言語処理)入門</t>
    <rPh sb="0" eb="4">
      <t>キカイガクシュウ</t>
    </rPh>
    <rPh sb="5" eb="11">
      <t>シゼンゲンゴショリ</t>
    </rPh>
    <rPh sb="12" eb="14">
      <t>ニュウモン</t>
    </rPh>
    <phoneticPr fontId="1"/>
  </si>
  <si>
    <t>放送大学・東京多摩学習センター　森川　馨</t>
    <rPh sb="0" eb="4">
      <t>ホウソウダイガク</t>
    </rPh>
    <rPh sb="5" eb="7">
      <t>トウキョウ</t>
    </rPh>
    <rPh sb="7" eb="9">
      <t>タマ</t>
    </rPh>
    <rPh sb="9" eb="11">
      <t>ガクシュウ</t>
    </rPh>
    <rPh sb="16" eb="18">
      <t>モリカワ</t>
    </rPh>
    <rPh sb="19" eb="20">
      <t>カオル</t>
    </rPh>
    <phoneticPr fontId="1"/>
  </si>
  <si>
    <t>+</t>
    <phoneticPr fontId="1"/>
  </si>
  <si>
    <t>new_Today</t>
    <phoneticPr fontId="1"/>
  </si>
  <si>
    <t>new_is</t>
    <phoneticPr fontId="1"/>
  </si>
  <si>
    <t>new_hot</t>
    <phoneticPr fontId="1"/>
  </si>
  <si>
    <t>④ Attention 計算の意味</t>
    <rPh sb="12" eb="14">
      <t>ケイサン</t>
    </rPh>
    <rPh sb="15" eb="17">
      <t>イミ</t>
    </rPh>
    <phoneticPr fontId="1"/>
  </si>
  <si>
    <t>3. 偏差平方和積和行列の計算</t>
    <rPh sb="3" eb="5">
      <t>ヘンサ</t>
    </rPh>
    <rPh sb="5" eb="7">
      <t>ヘイホウ</t>
    </rPh>
    <rPh sb="7" eb="8">
      <t>ワ</t>
    </rPh>
    <rPh sb="8" eb="10">
      <t>セキワ</t>
    </rPh>
    <rPh sb="10" eb="12">
      <t>ギョウレツ</t>
    </rPh>
    <rPh sb="13" eb="15">
      <t>ケイサン</t>
    </rPh>
    <phoneticPr fontId="1"/>
  </si>
  <si>
    <t>問題 6</t>
    <rPh sb="0" eb="2">
      <t>モンダイ</t>
    </rPh>
    <phoneticPr fontId="1"/>
  </si>
  <si>
    <t xml:space="preserve">  データ行列から偏差平方和積和行列を計算する</t>
    <rPh sb="5" eb="7">
      <t>ギョウレツ</t>
    </rPh>
    <rPh sb="9" eb="11">
      <t>ヘンサ</t>
    </rPh>
    <rPh sb="11" eb="13">
      <t>ヘイホウ</t>
    </rPh>
    <rPh sb="13" eb="14">
      <t>ワ</t>
    </rPh>
    <rPh sb="14" eb="16">
      <t>セキワ</t>
    </rPh>
    <rPh sb="16" eb="18">
      <t>ギョウレツ</t>
    </rPh>
    <rPh sb="19" eb="21">
      <t>ケイサン</t>
    </rPh>
    <phoneticPr fontId="1"/>
  </si>
  <si>
    <t>x1</t>
  </si>
  <si>
    <t>x2</t>
  </si>
  <si>
    <t>x1 - x1bar</t>
  </si>
  <si>
    <t>x2 - x2bar</t>
  </si>
  <si>
    <t>(x1-x1bar)^2</t>
  </si>
  <si>
    <t>(x2-x2bar)^2</t>
  </si>
  <si>
    <t>(x1-x1bar)
(x2-x2bar)</t>
    <phoneticPr fontId="1"/>
  </si>
  <si>
    <r>
      <t>(X-Xbar)</t>
    </r>
    <r>
      <rPr>
        <vertAlign val="superscript"/>
        <sz val="11"/>
        <color theme="1"/>
        <rFont val="游ゴシック"/>
        <family val="3"/>
        <charset val="128"/>
        <scheme val="minor"/>
      </rPr>
      <t>T</t>
    </r>
    <r>
      <rPr>
        <sz val="11"/>
        <color theme="1"/>
        <rFont val="游ゴシック"/>
        <family val="2"/>
        <charset val="128"/>
        <scheme val="minor"/>
      </rPr>
      <t>(X-Xbar)=</t>
    </r>
    <phoneticPr fontId="1"/>
  </si>
  <si>
    <t>合計</t>
    <rPh sb="0" eb="2">
      <t>ゴウケイ</t>
    </rPh>
    <phoneticPr fontId="1"/>
  </si>
  <si>
    <t>平均</t>
    <rPh sb="0" eb="2">
      <t>ヘイキン</t>
    </rPh>
    <phoneticPr fontId="1"/>
  </si>
  <si>
    <t>5 x</t>
    <phoneticPr fontId="1"/>
  </si>
  <si>
    <t>x1</t>
    <phoneticPr fontId="1"/>
  </si>
  <si>
    <t>x2</t>
    <phoneticPr fontId="1"/>
  </si>
  <si>
    <t>X=</t>
    <phoneticPr fontId="1"/>
  </si>
  <si>
    <t>pos</t>
    <phoneticPr fontId="1"/>
  </si>
  <si>
    <t>i</t>
    <phoneticPr fontId="1"/>
  </si>
  <si>
    <t>P=</t>
    <phoneticPr fontId="1"/>
  </si>
  <si>
    <t>PE</t>
    <phoneticPr fontId="1"/>
  </si>
  <si>
    <t>演習</t>
    <rPh sb="0" eb="2">
      <t>エンシュウ</t>
    </rPh>
    <phoneticPr fontId="1"/>
  </si>
  <si>
    <t>図に示したRNNのノードとエッジのつながり方を参考にRNNを実装してみよう(パラメータ初期値には一様乱数、γは4,5など大きな値を選ぶ)</t>
    <rPh sb="2" eb="3">
      <t>シメ</t>
    </rPh>
    <rPh sb="30" eb="32">
      <t>ジッソウ</t>
    </rPh>
    <rPh sb="43" eb="46">
      <t>ショキチ</t>
    </rPh>
    <rPh sb="48" eb="52">
      <t>イチヨウランスウ</t>
    </rPh>
    <rPh sb="60" eb="61">
      <t>オオ</t>
    </rPh>
    <rPh sb="63" eb="64">
      <t>アタイ</t>
    </rPh>
    <rPh sb="65" eb="66">
      <t>エラ</t>
    </rPh>
    <phoneticPr fontId="1"/>
  </si>
  <si>
    <t>桜</t>
    <rPh sb="0" eb="1">
      <t>サクラ</t>
    </rPh>
    <phoneticPr fontId="1"/>
  </si>
  <si>
    <t>さー楽</t>
    <rPh sb="2" eb="3">
      <t>ラク</t>
    </rPh>
    <phoneticPr fontId="1"/>
  </si>
  <si>
    <t>草ら</t>
    <rPh sb="0" eb="1">
      <t>クサ</t>
    </rPh>
    <phoneticPr fontId="1"/>
  </si>
  <si>
    <t>暗さ</t>
    <rPh sb="0" eb="1">
      <t>クラ</t>
    </rPh>
    <phoneticPr fontId="1"/>
  </si>
  <si>
    <t>ラサ区</t>
    <rPh sb="2" eb="3">
      <t>ク</t>
    </rPh>
    <phoneticPr fontId="1"/>
  </si>
  <si>
    <t>落差</t>
    <rPh sb="0" eb="2">
      <t>ラクサ</t>
    </rPh>
    <phoneticPr fontId="1"/>
  </si>
  <si>
    <t>文字</t>
  </si>
  <si>
    <t>さくら</t>
    <phoneticPr fontId="1"/>
  </si>
  <si>
    <t>さらく</t>
    <phoneticPr fontId="1"/>
  </si>
  <si>
    <t>くさら</t>
    <phoneticPr fontId="1"/>
  </si>
  <si>
    <t>くらさ</t>
    <phoneticPr fontId="1"/>
  </si>
  <si>
    <t>らさく</t>
    <phoneticPr fontId="1"/>
  </si>
  <si>
    <t>らくさ</t>
    <phoneticPr fontId="1"/>
  </si>
  <si>
    <t>表</t>
    <phoneticPr fontId="1"/>
  </si>
  <si>
    <t>さ</t>
  </si>
  <si>
    <t>く</t>
  </si>
  <si>
    <t>ら</t>
  </si>
  <si>
    <t>入力層</t>
    <rPh sb="0" eb="2">
      <t>ニュウリョク</t>
    </rPh>
    <rPh sb="2" eb="3">
      <t>ソウ</t>
    </rPh>
    <phoneticPr fontId="1"/>
  </si>
  <si>
    <t>=MMULT($D27:$G28,M$17:M$20)+$D29:$D30*L27:L28</t>
    <phoneticPr fontId="1"/>
  </si>
  <si>
    <t>=MMULT($D27:$G28,L$17:L$20)</t>
    <phoneticPr fontId="1"/>
  </si>
  <si>
    <t>隠れ層</t>
    <rPh sb="0" eb="1">
      <t>カク</t>
    </rPh>
    <rPh sb="2" eb="3">
      <t>ソウ</t>
    </rPh>
    <phoneticPr fontId="1"/>
  </si>
  <si>
    <t>y</t>
    <phoneticPr fontId="1"/>
  </si>
  <si>
    <t>bias</t>
    <phoneticPr fontId="1"/>
  </si>
  <si>
    <t>隠れ層</t>
    <phoneticPr fontId="1"/>
  </si>
  <si>
    <t>h</t>
    <phoneticPr fontId="1"/>
  </si>
  <si>
    <t>γ1</t>
    <phoneticPr fontId="1"/>
  </si>
  <si>
    <t>γ2</t>
    <phoneticPr fontId="1"/>
  </si>
  <si>
    <t>=1/(1+EXP(-L25:L26))</t>
    <phoneticPr fontId="1"/>
  </si>
  <si>
    <t>=1/(1+EXP(-M25:M26))</t>
    <phoneticPr fontId="1"/>
  </si>
  <si>
    <t>=1/(1+EXP(-M36:M38))</t>
    <phoneticPr fontId="1"/>
  </si>
  <si>
    <t>=MMULT($D$37:$F$39,M27:M29)</t>
    <phoneticPr fontId="1"/>
  </si>
  <si>
    <t>出力層</t>
    <rPh sb="0" eb="3">
      <t>シュツリョクソウ</t>
    </rPh>
    <phoneticPr fontId="1"/>
  </si>
  <si>
    <t>bias</t>
  </si>
  <si>
    <t>z</t>
    <phoneticPr fontId="1"/>
  </si>
  <si>
    <t>出力層</t>
    <rPh sb="0" eb="2">
      <t>シュツリョク</t>
    </rPh>
    <rPh sb="2" eb="3">
      <t>ソウ</t>
    </rPh>
    <phoneticPr fontId="1"/>
  </si>
  <si>
    <t>out</t>
    <phoneticPr fontId="1"/>
  </si>
  <si>
    <t>total error</t>
    <phoneticPr fontId="1"/>
  </si>
  <si>
    <t>e</t>
    <phoneticPr fontId="1"/>
  </si>
  <si>
    <t>=SUM(L44:AF44)</t>
    <phoneticPr fontId="1"/>
  </si>
  <si>
    <t>=SUMXMY2(N17:N19,M39:M41)</t>
    <phoneticPr fontId="1"/>
  </si>
  <si>
    <t>Orange</t>
    <phoneticPr fontId="1"/>
  </si>
  <si>
    <t>Apple</t>
    <phoneticPr fontId="1"/>
  </si>
  <si>
    <t>Tech</t>
    <phoneticPr fontId="1"/>
  </si>
  <si>
    <t>Fruitness</t>
    <phoneticPr fontId="1"/>
  </si>
  <si>
    <t>内積</t>
    <rPh sb="0" eb="2">
      <t>ナイセキ</t>
    </rPh>
    <phoneticPr fontId="1"/>
  </si>
  <si>
    <t>距離大きい</t>
    <rPh sb="0" eb="2">
      <t>キョリ</t>
    </rPh>
    <rPh sb="2" eb="3">
      <t>オオ</t>
    </rPh>
    <phoneticPr fontId="1"/>
  </si>
  <si>
    <t>new_Apple</t>
    <phoneticPr fontId="1"/>
  </si>
  <si>
    <t>new_Orange</t>
    <phoneticPr fontId="1"/>
  </si>
  <si>
    <t>距離小さい</t>
    <rPh sb="0" eb="2">
      <t>キョリ</t>
    </rPh>
    <rPh sb="2" eb="3">
      <t>チイ</t>
    </rPh>
    <phoneticPr fontId="1"/>
  </si>
  <si>
    <t>new_Phone</t>
    <phoneticPr fontId="1"/>
  </si>
  <si>
    <t>1. Attention の計算</t>
    <rPh sb="14" eb="16">
      <t>ケイサン</t>
    </rPh>
    <phoneticPr fontId="1"/>
  </si>
  <si>
    <t>2. データ空間における平方和の保存</t>
    <rPh sb="6" eb="8">
      <t>クウカン</t>
    </rPh>
    <rPh sb="12" eb="14">
      <t>ヘイホウ</t>
    </rPh>
    <rPh sb="14" eb="15">
      <t>ワ</t>
    </rPh>
    <rPh sb="16" eb="18">
      <t>ホゾン</t>
    </rPh>
    <phoneticPr fontId="1"/>
  </si>
  <si>
    <t>前回の線形代数の練習問題を再考してみよう</t>
    <rPh sb="0" eb="2">
      <t>ゼンカイ</t>
    </rPh>
    <rPh sb="3" eb="7">
      <t>センケイダイスウ</t>
    </rPh>
    <rPh sb="8" eb="12">
      <t>レンシュウモンダイ</t>
    </rPh>
    <rPh sb="13" eb="15">
      <t>サイコウ</t>
    </rPh>
    <phoneticPr fontId="1"/>
  </si>
  <si>
    <t>平均ベクトル</t>
    <rPh sb="0" eb="2">
      <t>ヘイキン</t>
    </rPh>
    <phoneticPr fontId="1"/>
  </si>
  <si>
    <t>データ</t>
    <phoneticPr fontId="1"/>
  </si>
  <si>
    <t>データの平方和積和行列</t>
    <rPh sb="4" eb="11">
      <t>ヘイホウワセキワギョウレツ</t>
    </rPh>
    <phoneticPr fontId="1"/>
  </si>
  <si>
    <t>平均の平方和積和行列</t>
    <rPh sb="0" eb="2">
      <t>ヘイキン</t>
    </rPh>
    <rPh sb="3" eb="6">
      <t>ヘイホウワ</t>
    </rPh>
    <rPh sb="6" eb="10">
      <t>セキワギョウレツ</t>
    </rPh>
    <phoneticPr fontId="1"/>
  </si>
  <si>
    <t>−</t>
    <phoneticPr fontId="1"/>
  </si>
  <si>
    <t>① データの偏差平方和積和行列とデータの平均の平方和積和行列を計算してみよう</t>
    <rPh sb="6" eb="15">
      <t>ヘンサヘイホウワセキワギョウレツ</t>
    </rPh>
    <rPh sb="20" eb="22">
      <t>ヘイキン</t>
    </rPh>
    <rPh sb="23" eb="30">
      <t>ヘイホウワセキワギョウレツ</t>
    </rPh>
    <rPh sb="31" eb="33">
      <t>ケイサン</t>
    </rPh>
    <phoneticPr fontId="1"/>
  </si>
  <si>
    <t>② ①で求めた結果と前回求めた偏差平方和積和行列の関係を考えてみよう</t>
    <rPh sb="4" eb="5">
      <t>モト</t>
    </rPh>
    <rPh sb="7" eb="9">
      <t>ケッカ</t>
    </rPh>
    <rPh sb="10" eb="13">
      <t>ゼンカイモト</t>
    </rPh>
    <rPh sb="15" eb="17">
      <t>ヘンサ</t>
    </rPh>
    <rPh sb="17" eb="24">
      <t>ヘイホウワセキワギョウレツ</t>
    </rPh>
    <rPh sb="25" eb="27">
      <t>カンケイ</t>
    </rPh>
    <rPh sb="28" eb="29">
      <t>カンガ</t>
    </rPh>
    <phoneticPr fontId="1"/>
  </si>
  <si>
    <t>データ数</t>
    <rPh sb="3" eb="4">
      <t>スウ</t>
    </rPh>
    <phoneticPr fontId="1"/>
  </si>
  <si>
    <t>=F12^2</t>
    <phoneticPr fontId="1"/>
  </si>
  <si>
    <t>=G12^2</t>
    <phoneticPr fontId="1"/>
  </si>
  <si>
    <t>=F12*G12</t>
    <phoneticPr fontId="1"/>
  </si>
  <si>
    <t>=TRANSPOSE(F12:G16)</t>
    <phoneticPr fontId="1"/>
  </si>
  <si>
    <t>=MMULT(M10:Q11,R10:S14)</t>
    <phoneticPr fontId="1"/>
  </si>
  <si>
    <t>3. 行列による線形変換</t>
    <rPh sb="3" eb="5">
      <t>ギョウレツ</t>
    </rPh>
    <rPh sb="8" eb="12">
      <t>センケイヘンカン</t>
    </rPh>
    <phoneticPr fontId="1"/>
  </si>
  <si>
    <t>4. Positional Encoding とは何か</t>
    <rPh sb="25" eb="26">
      <t>ナニ</t>
    </rPh>
    <phoneticPr fontId="1"/>
  </si>
  <si>
    <t>5. 再帰的ニューラルネットワーク(RNN)</t>
    <phoneticPr fontId="1"/>
  </si>
  <si>
    <t>再帰的ニューラルネットワーク(RNN)のしくみを調べてみよう</t>
    <rPh sb="24" eb="25">
      <t>シラ</t>
    </rPh>
    <phoneticPr fontId="1"/>
  </si>
  <si>
    <t>2. 3次元への線形写像</t>
    <rPh sb="4" eb="6">
      <t>ジゲン</t>
    </rPh>
    <rPh sb="8" eb="10">
      <t>センケイ</t>
    </rPh>
    <rPh sb="10" eb="12">
      <t>シャゾウ</t>
    </rPh>
    <phoneticPr fontId="1"/>
  </si>
  <si>
    <t>1. 2次元への線形写像</t>
    <rPh sb="4" eb="6">
      <t>ジゲン</t>
    </rPh>
    <rPh sb="8" eb="10">
      <t>センケイ</t>
    </rPh>
    <rPh sb="10" eb="12">
      <t>シャゾウ</t>
    </rPh>
    <phoneticPr fontId="1"/>
  </si>
  <si>
    <t>=SIN(C19)</t>
    <phoneticPr fontId="1"/>
  </si>
  <si>
    <t>=COS(C19)</t>
    <phoneticPr fontId="1"/>
  </si>
  <si>
    <t>=SIN(C19/100)</t>
    <phoneticPr fontId="1"/>
  </si>
  <si>
    <t>=COS(C19/100)</t>
    <phoneticPr fontId="1"/>
  </si>
  <si>
    <r>
      <t>d</t>
    </r>
    <r>
      <rPr>
        <vertAlign val="subscript"/>
        <sz val="11"/>
        <color theme="1"/>
        <rFont val="游ゴシック"/>
        <family val="3"/>
        <charset val="128"/>
        <scheme val="minor"/>
      </rPr>
      <t>model</t>
    </r>
    <phoneticPr fontId="1"/>
  </si>
  <si>
    <t>=SIN($P19/R$17)</t>
    <phoneticPr fontId="1"/>
  </si>
  <si>
    <t>=COS($P19/S$17)</t>
    <phoneticPr fontId="1"/>
  </si>
  <si>
    <t>=SIN($P19/T$17)</t>
    <phoneticPr fontId="1"/>
  </si>
  <si>
    <t>=COS($P19/U$17)</t>
    <phoneticPr fontId="1"/>
  </si>
  <si>
    <t>Today</t>
  </si>
  <si>
    <t>is</t>
  </si>
  <si>
    <t>hot</t>
  </si>
  <si>
    <t xml:space="preserve">① Q, K, W行列を作る </t>
    <rPh sb="9" eb="11">
      <t>ギョウレツ</t>
    </rPh>
    <rPh sb="12" eb="13">
      <t>ツク</t>
    </rPh>
    <phoneticPr fontId="1"/>
  </si>
  <si>
    <t>=MMULT(D26:G28,H26:J29)</t>
    <phoneticPr fontId="1"/>
  </si>
  <si>
    <t>=MMULT(D32:G34,H32:J35)</t>
    <phoneticPr fontId="1"/>
  </si>
  <si>
    <t>=TRANSPOSE(L26:N28)</t>
    <phoneticPr fontId="1"/>
  </si>
  <si>
    <t>=MMULT(D43:F43,G43:I45)</t>
    <phoneticPr fontId="1"/>
  </si>
  <si>
    <t>=MMULT(D57:F57,G57:I59)</t>
    <phoneticPr fontId="1"/>
  </si>
  <si>
    <t>=TRANSPOSE(K64:M66)</t>
    <phoneticPr fontId="1"/>
  </si>
  <si>
    <t>スコア行列</t>
    <rPh sb="3" eb="5">
      <t>ギョウレツ</t>
    </rPh>
    <phoneticPr fontId="1"/>
  </si>
  <si>
    <t>=MMULT(D71:F73,G71:I73)</t>
    <phoneticPr fontId="1"/>
  </si>
  <si>
    <t>=D12-$D$18</t>
    <phoneticPr fontId="1"/>
  </si>
  <si>
    <t>=E12-$E$18</t>
    <phoneticPr fontId="1"/>
  </si>
  <si>
    <t>=EXP(K71)/(EXP($K71)+EXP($L71)+EXP($M71))</t>
    <phoneticPr fontId="1"/>
  </si>
  <si>
    <t>=MMULT(D87:F89,G87:I89)</t>
    <phoneticPr fontId="1"/>
  </si>
  <si>
    <t>=S78*$W78</t>
    <phoneticPr fontId="1"/>
  </si>
  <si>
    <t>Q, K, W 行列</t>
    <rPh sb="8" eb="10">
      <t>ギョウレツ</t>
    </rPh>
    <phoneticPr fontId="1"/>
  </si>
  <si>
    <t>正規乱数</t>
    <rPh sb="0" eb="2">
      <t>セイキ</t>
    </rPh>
    <rPh sb="2" eb="4">
      <t>ランスウ</t>
    </rPh>
    <phoneticPr fontId="1"/>
  </si>
  <si>
    <t>=MMULT(C21:D21,E21:F22)</t>
    <phoneticPr fontId="1"/>
  </si>
  <si>
    <t>=MMULT(G21:H22,I21:I22)</t>
    <phoneticPr fontId="1"/>
  </si>
  <si>
    <t>=MMULT(C25:G26,H25:I29)</t>
    <phoneticPr fontId="1"/>
  </si>
  <si>
    <t>=TRANSPOSE(F33:G33)</t>
    <phoneticPr fontId="1"/>
  </si>
  <si>
    <t>=MMULT(E33:E34,F33:G33)</t>
    <phoneticPr fontId="1"/>
  </si>
  <si>
    <t>隠れ層H1,H2に入る重みは共通とする。また出力Z1,Z2,Z3の活性化関数は sigmoid 関数とする。</t>
    <rPh sb="0" eb="1">
      <t>カク</t>
    </rPh>
    <rPh sb="2" eb="3">
      <t>ソウ</t>
    </rPh>
    <rPh sb="9" eb="10">
      <t>ハイ</t>
    </rPh>
    <rPh sb="11" eb="12">
      <t>オモ</t>
    </rPh>
    <rPh sb="14" eb="16">
      <t>キョウツウ</t>
    </rPh>
    <rPh sb="22" eb="24">
      <t>シュツリョク</t>
    </rPh>
    <rPh sb="33" eb="38">
      <t>カッセイカカンスウ</t>
    </rPh>
    <rPh sb="48" eb="50">
      <t>カンスウ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</si>
</sst>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0_ "/>
    <numFmt numFmtId="177" formatCode="0.000"/>
    <numFmt numFmtId="178" formatCode="0.00000"/>
    <numFmt numFmtId="179" formatCode="0.0000"/>
    <numFmt numFmtId="180" formatCode="0.00_);[Red]\(0.00\)"/>
    <numFmt numFmtId="181" formatCode="0_ "/>
    <numFmt numFmtId="182" formatCode="0.0_ "/>
    <numFmt numFmtId="183" formatCode="0.000_ "/>
  </numFmts>
  <fonts count="13" x14ac:knownFonts="1">
    <font>
      <sz val="11"/>
      <color theme="1"/>
      <name val="游ゴシック"/>
      <family val="2"/>
      <charset val="128"/>
      <scheme val="minor"/>
    </font>
    <font>
      <sz val="6"/>
      <name val="游ゴシック"/>
      <family val="2"/>
      <charset val="128"/>
      <scheme val="minor"/>
    </font>
    <font>
      <vertAlign val="superscript"/>
      <sz val="11"/>
      <color theme="1"/>
      <name val="游ゴシック"/>
      <family val="3"/>
      <charset val="128"/>
      <scheme val="minor"/>
    </font>
    <font>
      <vertAlign val="subscript"/>
      <sz val="11"/>
      <color theme="1"/>
      <name val="游ゴシック"/>
      <family val="3"/>
      <charset val="128"/>
      <scheme val="minor"/>
    </font>
    <font>
      <sz val="11"/>
      <color rgb="FFFF0000"/>
      <name val="游ゴシック"/>
      <family val="2"/>
      <charset val="128"/>
      <scheme val="minor"/>
    </font>
    <font>
      <b/>
      <sz val="11"/>
      <color theme="1"/>
      <name val="游ゴシック"/>
      <family val="2"/>
      <charset val="128"/>
      <scheme val="minor"/>
    </font>
    <font>
      <sz val="10"/>
      <color theme="1"/>
      <name val="游ゴシック"/>
      <family val="2"/>
      <charset val="128"/>
      <scheme val="minor"/>
    </font>
    <font>
      <sz val="8"/>
      <color theme="1"/>
      <name val="游ゴシック"/>
      <family val="2"/>
      <charset val="128"/>
      <scheme val="minor"/>
    </font>
    <font>
      <sz val="10"/>
      <color theme="1"/>
      <name val="游ゴシック"/>
      <family val="3"/>
      <charset val="128"/>
      <scheme val="minor"/>
    </font>
    <font>
      <sz val="8"/>
      <color theme="1"/>
      <name val="游ゴシック"/>
      <family val="3"/>
      <charset val="128"/>
      <scheme val="minor"/>
    </font>
    <font>
      <sz val="11"/>
      <color theme="1"/>
      <name val="游ゴシック"/>
      <family val="3"/>
      <charset val="128"/>
      <scheme val="minor"/>
    </font>
    <font>
      <sz val="11"/>
      <name val="游ゴシック"/>
      <family val="2"/>
      <charset val="128"/>
      <scheme val="minor"/>
    </font>
    <font>
      <sz val="11"/>
      <name val="游ゴシック"/>
      <family val="3"/>
      <charset val="128"/>
      <scheme val="minor"/>
    </font>
  </fonts>
  <fills count="22">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2"/>
        <bgColor indexed="64"/>
      </patternFill>
    </fill>
  </fills>
  <borders count="55">
    <border>
      <left/>
      <right/>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diagonal/>
    </border>
    <border>
      <left/>
      <right style="medium">
        <color auto="1"/>
      </right>
      <top style="medium">
        <color auto="1"/>
      </top>
      <bottom/>
      <diagonal/>
    </border>
    <border>
      <left/>
      <right/>
      <top/>
      <bottom style="medium">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diagonal/>
    </border>
    <border>
      <left style="medium">
        <color auto="1"/>
      </left>
      <right style="thin">
        <color auto="1"/>
      </right>
      <top/>
      <bottom/>
      <diagonal/>
    </border>
    <border>
      <left style="thin">
        <color auto="1"/>
      </left>
      <right style="medium">
        <color auto="1"/>
      </right>
      <top/>
      <bottom/>
      <diagonal/>
    </border>
    <border>
      <left style="thin">
        <color auto="1"/>
      </left>
      <right/>
      <top style="thin">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medium">
        <color auto="1"/>
      </left>
      <right/>
      <top/>
      <bottom/>
      <diagonal/>
    </border>
    <border>
      <left/>
      <right style="thin">
        <color auto="1"/>
      </right>
      <top/>
      <bottom/>
      <diagonal/>
    </border>
    <border>
      <left style="thin">
        <color auto="1"/>
      </left>
      <right/>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style="medium">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thin">
        <color auto="1"/>
      </top>
      <bottom style="thin">
        <color auto="1"/>
      </bottom>
      <diagonal/>
    </border>
  </borders>
  <cellStyleXfs count="1">
    <xf numFmtId="0" fontId="0" fillId="0" borderId="0">
      <alignment vertical="center"/>
    </xf>
  </cellStyleXfs>
  <cellXfs count="278">
    <xf numFmtId="0" fontId="0" fillId="0" borderId="0" xfId="0">
      <alignment vertical="center"/>
    </xf>
    <xf numFmtId="0" fontId="0" fillId="0" borderId="0" xfId="0" quotePrefix="1">
      <alignment vertical="center"/>
    </xf>
    <xf numFmtId="0" fontId="0" fillId="0" borderId="0" xfId="0" applyAlignment="1">
      <alignment horizontal="right" vertical="center"/>
    </xf>
    <xf numFmtId="0" fontId="0" fillId="2" borderId="0" xfId="0" applyFill="1">
      <alignment vertical="center"/>
    </xf>
    <xf numFmtId="0" fontId="0" fillId="3" borderId="0" xfId="0" applyFill="1">
      <alignment vertical="center"/>
    </xf>
    <xf numFmtId="0" fontId="0" fillId="0" borderId="0" xfId="0" quotePrefix="1" applyAlignment="1">
      <alignment horizontal="center"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Alignment="1">
      <alignment horizontal="center" vertical="center"/>
    </xf>
    <xf numFmtId="0" fontId="0" fillId="11" borderId="0" xfId="0" applyFill="1">
      <alignment vertical="center"/>
    </xf>
    <xf numFmtId="0" fontId="0" fillId="0" borderId="0" xfId="0" applyAlignment="1">
      <alignment horizontal="lef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176" fontId="0" fillId="2" borderId="0" xfId="0" applyNumberFormat="1" applyFill="1">
      <alignment vertical="center"/>
    </xf>
    <xf numFmtId="176" fontId="0" fillId="11" borderId="0" xfId="0" applyNumberFormat="1" applyFill="1">
      <alignment vertical="center"/>
    </xf>
    <xf numFmtId="176" fontId="0" fillId="10" borderId="0" xfId="0" applyNumberFormat="1" applyFill="1">
      <alignment vertical="center"/>
    </xf>
    <xf numFmtId="2" fontId="0" fillId="2" borderId="0" xfId="0" applyNumberFormat="1" applyFill="1">
      <alignment vertical="center"/>
    </xf>
    <xf numFmtId="2" fontId="0" fillId="11" borderId="0" xfId="0" applyNumberFormat="1" applyFill="1">
      <alignment vertical="center"/>
    </xf>
    <xf numFmtId="2" fontId="0" fillId="10" borderId="0" xfId="0" applyNumberFormat="1" applyFill="1">
      <alignment vertical="center"/>
    </xf>
    <xf numFmtId="31" fontId="0" fillId="0" borderId="0" xfId="0" applyNumberFormat="1">
      <alignment vertical="center"/>
    </xf>
    <xf numFmtId="0" fontId="0" fillId="2" borderId="0" xfId="0" quotePrefix="1" applyFill="1">
      <alignment vertical="center"/>
    </xf>
    <xf numFmtId="0" fontId="0" fillId="5" borderId="0" xfId="0" quotePrefix="1" applyFill="1">
      <alignment vertical="center"/>
    </xf>
    <xf numFmtId="0" fontId="0" fillId="3" borderId="0" xfId="0" quotePrefix="1" applyFill="1">
      <alignment vertical="center"/>
    </xf>
    <xf numFmtId="0" fontId="0" fillId="7" borderId="0" xfId="0" quotePrefix="1" applyFill="1">
      <alignment vertical="center"/>
    </xf>
    <xf numFmtId="2" fontId="0" fillId="8" borderId="0" xfId="0" applyNumberFormat="1" applyFill="1">
      <alignment vertical="center"/>
    </xf>
    <xf numFmtId="0" fontId="0" fillId="8" borderId="0" xfId="0" quotePrefix="1" applyFill="1">
      <alignment vertical="center"/>
    </xf>
    <xf numFmtId="2" fontId="0" fillId="14" borderId="0" xfId="0" applyNumberFormat="1" applyFill="1">
      <alignment vertical="center"/>
    </xf>
    <xf numFmtId="177" fontId="0" fillId="2" borderId="0" xfId="0" applyNumberFormat="1" applyFill="1">
      <alignment vertical="center"/>
    </xf>
    <xf numFmtId="177" fontId="0" fillId="0" borderId="0" xfId="0" quotePrefix="1" applyNumberFormat="1" applyAlignment="1">
      <alignment horizontal="center" vertical="center"/>
    </xf>
    <xf numFmtId="177" fontId="0" fillId="0" borderId="0" xfId="0" applyNumberFormat="1">
      <alignment vertical="center"/>
    </xf>
    <xf numFmtId="177" fontId="0" fillId="0" borderId="0" xfId="0" applyNumberFormat="1" applyAlignment="1">
      <alignment horizontal="right" vertical="center"/>
    </xf>
    <xf numFmtId="177" fontId="0" fillId="0" borderId="0" xfId="0" applyNumberFormat="1" applyAlignment="1">
      <alignment horizontal="center" vertical="center"/>
    </xf>
    <xf numFmtId="177" fontId="0" fillId="11" borderId="0" xfId="0" applyNumberFormat="1" applyFill="1">
      <alignment vertical="center"/>
    </xf>
    <xf numFmtId="177" fontId="0" fillId="12" borderId="0" xfId="0" applyNumberFormat="1" applyFill="1">
      <alignment vertical="center"/>
    </xf>
    <xf numFmtId="2" fontId="0" fillId="5" borderId="0" xfId="0" applyNumberFormat="1" applyFill="1">
      <alignment vertical="center"/>
    </xf>
    <xf numFmtId="2" fontId="0" fillId="0" borderId="0" xfId="0" applyNumberFormat="1">
      <alignment vertical="center"/>
    </xf>
    <xf numFmtId="2" fontId="0" fillId="6" borderId="0" xfId="0" applyNumberFormat="1" applyFill="1">
      <alignment vertical="center"/>
    </xf>
    <xf numFmtId="2" fontId="0" fillId="9" borderId="0" xfId="0" applyNumberFormat="1" applyFill="1">
      <alignment vertical="center"/>
    </xf>
    <xf numFmtId="31" fontId="0" fillId="0" borderId="0" xfId="0" applyNumberFormat="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14" borderId="0" xfId="0" applyFill="1" applyAlignment="1">
      <alignment horizontal="center" vertical="center"/>
    </xf>
    <xf numFmtId="2" fontId="0" fillId="3" borderId="0" xfId="0" applyNumberFormat="1" applyFill="1">
      <alignment vertical="center"/>
    </xf>
    <xf numFmtId="2" fontId="0" fillId="4" borderId="0" xfId="0" applyNumberFormat="1" applyFill="1">
      <alignment vertical="center"/>
    </xf>
    <xf numFmtId="2" fontId="0" fillId="13" borderId="0" xfId="0" applyNumberFormat="1" applyFill="1">
      <alignment vertical="center"/>
    </xf>
    <xf numFmtId="178" fontId="0" fillId="3" borderId="0" xfId="0" applyNumberFormat="1" applyFill="1">
      <alignment vertical="center"/>
    </xf>
    <xf numFmtId="179" fontId="0" fillId="3" borderId="0" xfId="0" applyNumberFormat="1" applyFill="1">
      <alignment vertical="center"/>
    </xf>
    <xf numFmtId="0" fontId="0" fillId="15" borderId="0" xfId="0" quotePrefix="1" applyFill="1">
      <alignment vertical="center"/>
    </xf>
    <xf numFmtId="0" fontId="0" fillId="0" borderId="0" xfId="0" quotePrefix="1" applyAlignment="1">
      <alignment horizontal="left" vertical="center"/>
    </xf>
    <xf numFmtId="0" fontId="7" fillId="0" borderId="0" xfId="0" applyFont="1" applyAlignment="1">
      <alignment horizontal="center" vertical="center" wrapText="1"/>
    </xf>
    <xf numFmtId="176" fontId="0" fillId="3" borderId="0" xfId="0" applyNumberFormat="1" applyFill="1">
      <alignment vertical="center"/>
    </xf>
    <xf numFmtId="176" fontId="0" fillId="5" borderId="0" xfId="0" applyNumberFormat="1" applyFill="1">
      <alignment vertical="center"/>
    </xf>
    <xf numFmtId="2" fontId="0" fillId="16" borderId="0" xfId="0" applyNumberFormat="1" applyFill="1">
      <alignment vertical="center"/>
    </xf>
    <xf numFmtId="0" fontId="9" fillId="0" borderId="0" xfId="0" applyFont="1" applyAlignment="1">
      <alignment horizontal="center" vertical="center" wrapText="1"/>
    </xf>
    <xf numFmtId="0" fontId="0" fillId="0" borderId="13" xfId="0" applyBorder="1">
      <alignment vertical="center"/>
    </xf>
    <xf numFmtId="0" fontId="0" fillId="0" borderId="14" xfId="0" applyBorder="1">
      <alignment vertical="center"/>
    </xf>
    <xf numFmtId="0" fontId="0" fillId="0" borderId="15" xfId="0" applyBorder="1">
      <alignment vertical="center"/>
    </xf>
    <xf numFmtId="176" fontId="0" fillId="7" borderId="18" xfId="0" applyNumberFormat="1" applyFill="1" applyBorder="1">
      <alignment vertical="center"/>
    </xf>
    <xf numFmtId="176" fontId="0" fillId="17" borderId="19" xfId="0" applyNumberFormat="1" applyFill="1" applyBorder="1">
      <alignment vertical="center"/>
    </xf>
    <xf numFmtId="2" fontId="0" fillId="2" borderId="17" xfId="0" applyNumberFormat="1" applyFill="1" applyBorder="1">
      <alignment vertical="center"/>
    </xf>
    <xf numFmtId="0" fontId="0" fillId="0" borderId="20" xfId="0" applyBorder="1">
      <alignment vertical="center"/>
    </xf>
    <xf numFmtId="0" fontId="0" fillId="0" borderId="18" xfId="0" applyBorder="1">
      <alignment vertical="center"/>
    </xf>
    <xf numFmtId="0" fontId="0" fillId="0" borderId="17" xfId="0" applyBorder="1">
      <alignment vertical="center"/>
    </xf>
    <xf numFmtId="0" fontId="0" fillId="0" borderId="11" xfId="0" applyBorder="1">
      <alignment vertical="center"/>
    </xf>
    <xf numFmtId="0" fontId="0" fillId="0" borderId="10" xfId="0" applyBorder="1">
      <alignment vertical="center"/>
    </xf>
    <xf numFmtId="0" fontId="0" fillId="0" borderId="21" xfId="0" applyBorder="1">
      <alignment vertical="center"/>
    </xf>
    <xf numFmtId="0" fontId="0" fillId="0" borderId="4" xfId="0" applyBorder="1">
      <alignment vertical="center"/>
    </xf>
    <xf numFmtId="0" fontId="0" fillId="0" borderId="3" xfId="0" applyBorder="1">
      <alignment vertical="center"/>
    </xf>
    <xf numFmtId="2" fontId="0" fillId="8" borderId="2" xfId="0" applyNumberFormat="1" applyFill="1" applyBorder="1">
      <alignment vertical="center"/>
    </xf>
    <xf numFmtId="2" fontId="0" fillId="18" borderId="22" xfId="0" applyNumberFormat="1" applyFill="1" applyBorder="1">
      <alignment vertical="center"/>
    </xf>
    <xf numFmtId="2" fontId="0" fillId="11" borderId="3" xfId="0" applyNumberFormat="1" applyFill="1" applyBorder="1">
      <alignment vertical="center"/>
    </xf>
    <xf numFmtId="0" fontId="0" fillId="0" borderId="23" xfId="0" applyBorder="1">
      <alignment vertical="center"/>
    </xf>
    <xf numFmtId="2" fontId="0" fillId="0" borderId="24" xfId="0" applyNumberFormat="1" applyBorder="1">
      <alignment vertical="center"/>
    </xf>
    <xf numFmtId="2" fontId="0" fillId="0" borderId="8" xfId="0" applyNumberFormat="1" applyBorder="1">
      <alignment vertical="center"/>
    </xf>
    <xf numFmtId="2" fontId="0" fillId="7" borderId="7" xfId="0" applyNumberFormat="1" applyFill="1" applyBorder="1">
      <alignment vertical="center"/>
    </xf>
    <xf numFmtId="2" fontId="0" fillId="17" borderId="25" xfId="0" applyNumberFormat="1" applyFill="1" applyBorder="1">
      <alignment vertical="center"/>
    </xf>
    <xf numFmtId="2" fontId="0" fillId="2" borderId="8" xfId="0" applyNumberFormat="1" applyFill="1" applyBorder="1">
      <alignment vertical="center"/>
    </xf>
    <xf numFmtId="0" fontId="0" fillId="0" borderId="26" xfId="0" applyBorder="1">
      <alignment vertical="center"/>
    </xf>
    <xf numFmtId="0" fontId="0" fillId="0" borderId="19" xfId="0" applyBorder="1">
      <alignment vertical="center"/>
    </xf>
    <xf numFmtId="1" fontId="0" fillId="0" borderId="0" xfId="0" applyNumberFormat="1">
      <alignment vertical="center"/>
    </xf>
    <xf numFmtId="0" fontId="10" fillId="0" borderId="0" xfId="0" applyFont="1" applyAlignment="1">
      <alignment horizontal="center" vertical="center"/>
    </xf>
    <xf numFmtId="0" fontId="0" fillId="17" borderId="0" xfId="0" applyFill="1" applyAlignment="1">
      <alignment horizontal="center" vertical="center"/>
    </xf>
    <xf numFmtId="0" fontId="0" fillId="17" borderId="0" xfId="0" applyFill="1">
      <alignment vertical="center"/>
    </xf>
    <xf numFmtId="0" fontId="0" fillId="19" borderId="0" xfId="0" applyFill="1" applyAlignment="1">
      <alignment horizontal="center" vertical="center"/>
    </xf>
    <xf numFmtId="0" fontId="0" fillId="19" borderId="0" xfId="0" applyFill="1">
      <alignment vertical="center"/>
    </xf>
    <xf numFmtId="179" fontId="0" fillId="4" borderId="0" xfId="0" applyNumberFormat="1" applyFill="1">
      <alignment vertical="center"/>
    </xf>
    <xf numFmtId="179" fontId="0" fillId="13" borderId="0" xfId="0" applyNumberFormat="1" applyFill="1">
      <alignment vertical="center"/>
    </xf>
    <xf numFmtId="0" fontId="0" fillId="15" borderId="0" xfId="0" applyFill="1" applyAlignment="1">
      <alignment horizontal="center" vertical="center"/>
    </xf>
    <xf numFmtId="0" fontId="0" fillId="15" borderId="0" xfId="0" applyFill="1">
      <alignment vertical="center"/>
    </xf>
    <xf numFmtId="2" fontId="0" fillId="12" borderId="0" xfId="0" applyNumberFormat="1" applyFill="1">
      <alignment vertical="center"/>
    </xf>
    <xf numFmtId="176" fontId="0" fillId="6" borderId="0" xfId="0" applyNumberFormat="1" applyFill="1">
      <alignment vertical="center"/>
    </xf>
    <xf numFmtId="176" fontId="0" fillId="9" borderId="0" xfId="0" applyNumberFormat="1" applyFill="1">
      <alignment vertical="center"/>
    </xf>
    <xf numFmtId="176" fontId="0" fillId="0" borderId="0" xfId="0" applyNumberFormat="1">
      <alignment vertical="center"/>
    </xf>
    <xf numFmtId="0" fontId="5" fillId="0" borderId="0" xfId="0" applyFont="1">
      <alignment vertical="center"/>
    </xf>
    <xf numFmtId="176" fontId="4" fillId="0" borderId="0" xfId="0" applyNumberFormat="1" applyFont="1">
      <alignment vertical="center"/>
    </xf>
    <xf numFmtId="0" fontId="11" fillId="0" borderId="0" xfId="0" applyFont="1">
      <alignment vertical="center"/>
    </xf>
    <xf numFmtId="0" fontId="11" fillId="0" borderId="0" xfId="0" quotePrefix="1" applyFont="1">
      <alignment vertical="center"/>
    </xf>
    <xf numFmtId="176" fontId="0" fillId="0" borderId="0" xfId="0" applyNumberFormat="1" applyAlignment="1">
      <alignment horizontal="center" vertical="center" shrinkToFit="1"/>
    </xf>
    <xf numFmtId="0" fontId="0" fillId="0" borderId="19" xfId="0" applyBorder="1" applyAlignment="1">
      <alignment vertical="center" shrinkToFit="1"/>
    </xf>
    <xf numFmtId="176" fontId="0" fillId="0" borderId="27" xfId="0" applyNumberFormat="1" applyBorder="1">
      <alignment vertical="center"/>
    </xf>
    <xf numFmtId="176" fontId="0" fillId="0" borderId="28" xfId="0" applyNumberFormat="1" applyBorder="1">
      <alignment vertical="center"/>
    </xf>
    <xf numFmtId="0" fontId="11" fillId="0" borderId="25" xfId="0" applyFont="1" applyBorder="1">
      <alignment vertical="center"/>
    </xf>
    <xf numFmtId="0" fontId="0" fillId="0" borderId="29" xfId="0" applyBorder="1">
      <alignment vertical="center"/>
    </xf>
    <xf numFmtId="0" fontId="0" fillId="2" borderId="19" xfId="0" applyFill="1" applyBorder="1" applyAlignment="1">
      <alignment horizontal="center" vertical="center"/>
    </xf>
    <xf numFmtId="176" fontId="0" fillId="0" borderId="4" xfId="0" applyNumberFormat="1" applyBorder="1" applyAlignment="1">
      <alignment horizontal="center" vertical="center"/>
    </xf>
    <xf numFmtId="176" fontId="0" fillId="0" borderId="22" xfId="0" applyNumberFormat="1" applyBorder="1" applyAlignment="1">
      <alignment horizontal="center" vertical="center"/>
    </xf>
    <xf numFmtId="176" fontId="0" fillId="0" borderId="3" xfId="0" applyNumberFormat="1" applyBorder="1" applyAlignment="1">
      <alignment horizontal="center" vertical="center"/>
    </xf>
    <xf numFmtId="0" fontId="0" fillId="0" borderId="1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12" xfId="0" applyBorder="1" applyAlignment="1">
      <alignment horizontal="center" vertical="center"/>
    </xf>
    <xf numFmtId="0" fontId="0" fillId="0" borderId="36" xfId="0" applyBorder="1" applyAlignment="1">
      <alignment horizontal="center" vertical="center"/>
    </xf>
    <xf numFmtId="180" fontId="0" fillId="0" borderId="0" xfId="0" applyNumberFormat="1">
      <alignment vertical="center"/>
    </xf>
    <xf numFmtId="0" fontId="0" fillId="0" borderId="37" xfId="0" applyBorder="1" applyAlignment="1">
      <alignment horizontal="center" vertical="center"/>
    </xf>
    <xf numFmtId="0" fontId="0" fillId="0" borderId="27" xfId="0"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36" xfId="0" applyBorder="1">
      <alignment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lignment vertical="center"/>
    </xf>
    <xf numFmtId="0" fontId="0" fillId="0" borderId="47" xfId="0" applyBorder="1">
      <alignment vertical="center"/>
    </xf>
    <xf numFmtId="0" fontId="0" fillId="0" borderId="45" xfId="0" applyBorder="1">
      <alignment vertical="center"/>
    </xf>
    <xf numFmtId="176" fontId="0" fillId="0" borderId="0" xfId="0" applyNumberFormat="1" applyAlignment="1">
      <alignment horizontal="center" vertical="center"/>
    </xf>
    <xf numFmtId="0" fontId="0" fillId="0" borderId="18" xfId="0" applyBorder="1" applyAlignment="1">
      <alignment horizontal="center" vertical="center"/>
    </xf>
    <xf numFmtId="0" fontId="0" fillId="0" borderId="48" xfId="0" applyBorder="1">
      <alignment vertical="center"/>
    </xf>
    <xf numFmtId="0" fontId="0" fillId="0" borderId="2" xfId="0" applyBorder="1">
      <alignment vertical="center"/>
    </xf>
    <xf numFmtId="0" fontId="0" fillId="0" borderId="22" xfId="0" applyBorder="1">
      <alignment vertical="center"/>
    </xf>
    <xf numFmtId="0" fontId="0" fillId="0" borderId="0" xfId="0" applyAlignment="1">
      <alignment vertical="center" shrinkToFit="1"/>
    </xf>
    <xf numFmtId="0" fontId="0" fillId="16" borderId="0" xfId="0" quotePrefix="1" applyFill="1">
      <alignment vertical="center"/>
    </xf>
    <xf numFmtId="0" fontId="0" fillId="16" borderId="0" xfId="0" applyFill="1">
      <alignment vertical="center"/>
    </xf>
    <xf numFmtId="0" fontId="0" fillId="20" borderId="0" xfId="0" quotePrefix="1" applyFill="1">
      <alignment vertical="center"/>
    </xf>
    <xf numFmtId="0" fontId="0" fillId="20" borderId="0" xfId="0" applyFill="1">
      <alignment vertical="center"/>
    </xf>
    <xf numFmtId="0" fontId="0" fillId="15" borderId="25" xfId="0" applyFill="1" applyBorder="1" applyAlignment="1">
      <alignment horizontal="center" vertical="center"/>
    </xf>
    <xf numFmtId="176" fontId="0" fillId="0" borderId="49" xfId="0" applyNumberFormat="1" applyBorder="1">
      <alignment vertical="center"/>
    </xf>
    <xf numFmtId="0" fontId="0" fillId="5" borderId="50" xfId="0" applyFill="1" applyBorder="1">
      <alignment vertical="center"/>
    </xf>
    <xf numFmtId="176" fontId="0" fillId="20" borderId="5" xfId="0" applyNumberFormat="1" applyFill="1" applyBorder="1">
      <alignment vertical="center"/>
    </xf>
    <xf numFmtId="176" fontId="0" fillId="20" borderId="12" xfId="0" applyNumberFormat="1" applyFill="1" applyBorder="1">
      <alignment vertical="center"/>
    </xf>
    <xf numFmtId="176" fontId="0" fillId="16" borderId="5" xfId="0" applyNumberFormat="1" applyFill="1" applyBorder="1">
      <alignment vertical="center"/>
    </xf>
    <xf numFmtId="176" fontId="0" fillId="16" borderId="12" xfId="0" applyNumberFormat="1" applyFill="1" applyBorder="1">
      <alignment vertical="center"/>
    </xf>
    <xf numFmtId="176" fontId="0" fillId="0" borderId="5" xfId="0" applyNumberFormat="1" applyBorder="1">
      <alignment vertical="center"/>
    </xf>
    <xf numFmtId="176" fontId="0" fillId="0" borderId="26" xfId="0" applyNumberFormat="1" applyBorder="1" applyAlignment="1">
      <alignment horizontal="center" vertical="center"/>
    </xf>
    <xf numFmtId="0" fontId="0" fillId="5" borderId="12" xfId="0" applyFill="1" applyBorder="1" applyAlignment="1">
      <alignment vertical="center" textRotation="255" shrinkToFit="1"/>
    </xf>
    <xf numFmtId="0" fontId="10" fillId="0" borderId="34" xfId="0" applyFont="1" applyBorder="1" applyAlignment="1">
      <alignment horizontal="center" vertical="center"/>
    </xf>
    <xf numFmtId="176" fontId="0" fillId="0" borderId="12" xfId="0" applyNumberFormat="1" applyBorder="1">
      <alignment vertical="center"/>
    </xf>
    <xf numFmtId="0" fontId="0" fillId="0" borderId="0" xfId="0" applyAlignment="1">
      <alignment horizontal="center" vertical="center" textRotation="255"/>
    </xf>
    <xf numFmtId="0" fontId="0" fillId="0" borderId="50" xfId="0" applyBorder="1" applyAlignment="1">
      <alignment horizontal="center" vertical="center"/>
    </xf>
    <xf numFmtId="176" fontId="0" fillId="5" borderId="26" xfId="0" applyNumberFormat="1" applyFill="1" applyBorder="1">
      <alignment vertical="center"/>
    </xf>
    <xf numFmtId="0" fontId="0" fillId="5" borderId="12" xfId="0" applyFill="1" applyBorder="1" applyAlignment="1">
      <alignment vertical="center" shrinkToFit="1"/>
    </xf>
    <xf numFmtId="0" fontId="0" fillId="0" borderId="51" xfId="0" applyBorder="1" applyAlignment="1">
      <alignment horizontal="center" vertical="center"/>
    </xf>
    <xf numFmtId="176" fontId="0" fillId="5" borderId="50" xfId="0" applyNumberFormat="1" applyFill="1" applyBorder="1">
      <alignment vertical="center"/>
    </xf>
    <xf numFmtId="176" fontId="0" fillId="7" borderId="50" xfId="0" applyNumberFormat="1" applyFill="1" applyBorder="1">
      <alignment vertical="center"/>
    </xf>
    <xf numFmtId="176" fontId="0" fillId="0" borderId="11" xfId="0" applyNumberFormat="1" applyBorder="1">
      <alignment vertical="center"/>
    </xf>
    <xf numFmtId="0" fontId="0" fillId="0" borderId="52" xfId="0" applyBorder="1" applyAlignment="1">
      <alignment horizontal="center" vertical="center"/>
    </xf>
    <xf numFmtId="176" fontId="0" fillId="5" borderId="52" xfId="0" applyNumberFormat="1" applyFill="1" applyBorder="1">
      <alignment vertical="center"/>
    </xf>
    <xf numFmtId="176" fontId="0" fillId="7" borderId="12" xfId="0" applyNumberFormat="1" applyFill="1" applyBorder="1">
      <alignment vertical="center"/>
    </xf>
    <xf numFmtId="176" fontId="0" fillId="0" borderId="41" xfId="0" applyNumberFormat="1" applyBorder="1">
      <alignment vertical="center"/>
    </xf>
    <xf numFmtId="0" fontId="0" fillId="5" borderId="52" xfId="0" applyFill="1" applyBorder="1" applyAlignment="1">
      <alignment vertical="center" textRotation="255" shrinkToFit="1"/>
    </xf>
    <xf numFmtId="0" fontId="0" fillId="0" borderId="49" xfId="0" applyBorder="1" applyAlignment="1">
      <alignment horizontal="center" vertical="center"/>
    </xf>
    <xf numFmtId="176" fontId="0" fillId="0" borderId="52" xfId="0" applyNumberFormat="1" applyBorder="1" applyAlignment="1">
      <alignment horizontal="right" vertical="center"/>
    </xf>
    <xf numFmtId="181" fontId="0" fillId="21" borderId="52" xfId="0" applyNumberFormat="1" applyFill="1" applyBorder="1">
      <alignment vertical="center"/>
    </xf>
    <xf numFmtId="176" fontId="0" fillId="0" borderId="14" xfId="0" applyNumberFormat="1" applyBorder="1">
      <alignment vertical="center"/>
    </xf>
    <xf numFmtId="0" fontId="0" fillId="0" borderId="0" xfId="0" applyAlignment="1">
      <alignment horizontal="center" vertical="center" textRotation="255" shrinkToFit="1"/>
    </xf>
    <xf numFmtId="176" fontId="0" fillId="5" borderId="0" xfId="0" quotePrefix="1" applyNumberFormat="1" applyFill="1">
      <alignment vertical="center"/>
    </xf>
    <xf numFmtId="176" fontId="0" fillId="0" borderId="0" xfId="0" quotePrefix="1" applyNumberFormat="1">
      <alignment vertical="center"/>
    </xf>
    <xf numFmtId="176" fontId="0" fillId="7" borderId="0" xfId="0" quotePrefix="1" applyNumberFormat="1" applyFill="1">
      <alignment vertical="center"/>
    </xf>
    <xf numFmtId="176" fontId="0" fillId="7" borderId="0" xfId="0" applyNumberFormat="1" applyFill="1">
      <alignment vertical="center"/>
    </xf>
    <xf numFmtId="181" fontId="0" fillId="21" borderId="0" xfId="0" applyNumberFormat="1" applyFill="1">
      <alignment vertical="center"/>
    </xf>
    <xf numFmtId="176" fontId="11" fillId="3" borderId="0" xfId="0" quotePrefix="1" applyNumberFormat="1" applyFont="1" applyFill="1">
      <alignment vertical="center"/>
    </xf>
    <xf numFmtId="176" fontId="0" fillId="3" borderId="0" xfId="0" quotePrefix="1" applyNumberFormat="1" applyFill="1">
      <alignment vertical="center"/>
    </xf>
    <xf numFmtId="176" fontId="11" fillId="20" borderId="0" xfId="0" quotePrefix="1" applyNumberFormat="1" applyFont="1" applyFill="1">
      <alignment vertical="center"/>
    </xf>
    <xf numFmtId="176" fontId="0" fillId="20" borderId="0" xfId="0" applyNumberFormat="1" applyFill="1">
      <alignment vertical="center"/>
    </xf>
    <xf numFmtId="0" fontId="0" fillId="3" borderId="50" xfId="0" applyFill="1" applyBorder="1">
      <alignment vertical="center"/>
    </xf>
    <xf numFmtId="0" fontId="10" fillId="0" borderId="51" xfId="0" applyFont="1" applyBorder="1" applyAlignment="1">
      <alignment horizontal="center" vertical="center"/>
    </xf>
    <xf numFmtId="176" fontId="0" fillId="0" borderId="50" xfId="0" applyNumberFormat="1" applyBorder="1">
      <alignment vertical="center"/>
    </xf>
    <xf numFmtId="182" fontId="0" fillId="20" borderId="50" xfId="0" applyNumberFormat="1" applyFill="1" applyBorder="1">
      <alignment vertical="center"/>
    </xf>
    <xf numFmtId="181" fontId="0" fillId="0" borderId="50" xfId="0" applyNumberFormat="1" applyBorder="1">
      <alignment vertical="center"/>
    </xf>
    <xf numFmtId="181" fontId="0" fillId="0" borderId="0" xfId="0" applyNumberFormat="1">
      <alignment vertical="center"/>
    </xf>
    <xf numFmtId="0" fontId="0" fillId="0" borderId="0" xfId="0" applyAlignment="1">
      <alignment horizontal="left" vertical="center" textRotation="255"/>
    </xf>
    <xf numFmtId="182" fontId="0" fillId="0" borderId="0" xfId="0" applyNumberFormat="1">
      <alignment vertical="center"/>
    </xf>
    <xf numFmtId="0" fontId="0" fillId="3" borderId="12" xfId="0" applyFill="1" applyBorder="1" applyAlignment="1">
      <alignment vertical="center" textRotation="255"/>
    </xf>
    <xf numFmtId="181" fontId="0" fillId="0" borderId="12" xfId="0" applyNumberFormat="1" applyBorder="1">
      <alignment vertical="center"/>
    </xf>
    <xf numFmtId="0" fontId="0" fillId="0" borderId="0" xfId="0" applyAlignment="1">
      <alignment vertical="center" textRotation="255"/>
    </xf>
    <xf numFmtId="0" fontId="0" fillId="3" borderId="12" xfId="0" applyFill="1" applyBorder="1">
      <alignment vertical="center"/>
    </xf>
    <xf numFmtId="0" fontId="0" fillId="0" borderId="14" xfId="0" applyBorder="1" applyAlignment="1">
      <alignment vertical="center" textRotation="255" shrinkToFit="1"/>
    </xf>
    <xf numFmtId="0" fontId="10" fillId="0" borderId="49" xfId="0" applyFont="1" applyBorder="1" applyAlignment="1">
      <alignment horizontal="center" vertical="center"/>
    </xf>
    <xf numFmtId="176" fontId="0" fillId="0" borderId="52" xfId="0" applyNumberFormat="1" applyBorder="1">
      <alignment vertical="center"/>
    </xf>
    <xf numFmtId="181" fontId="0" fillId="0" borderId="52" xfId="0" applyNumberFormat="1" applyBorder="1">
      <alignment vertical="center"/>
    </xf>
    <xf numFmtId="176" fontId="0" fillId="0" borderId="37" xfId="0" applyNumberFormat="1" applyBorder="1">
      <alignment vertical="center"/>
    </xf>
    <xf numFmtId="176" fontId="0" fillId="3" borderId="50" xfId="0" applyNumberFormat="1" applyFill="1" applyBorder="1">
      <alignment vertical="center"/>
    </xf>
    <xf numFmtId="176" fontId="0" fillId="3" borderId="12" xfId="0" applyNumberFormat="1" applyFill="1" applyBorder="1">
      <alignment vertical="center"/>
    </xf>
    <xf numFmtId="176" fontId="0" fillId="3" borderId="52" xfId="0" applyNumberFormat="1" applyFill="1" applyBorder="1">
      <alignment vertical="center"/>
    </xf>
    <xf numFmtId="0" fontId="0" fillId="0" borderId="41" xfId="0" applyBorder="1" applyAlignment="1">
      <alignment vertical="center" shrinkToFit="1"/>
    </xf>
    <xf numFmtId="176" fontId="0" fillId="0" borderId="34" xfId="0" applyNumberFormat="1" applyBorder="1">
      <alignment vertical="center"/>
    </xf>
    <xf numFmtId="0" fontId="0" fillId="3" borderId="52" xfId="0" applyFill="1" applyBorder="1" applyAlignment="1">
      <alignment vertical="center" textRotation="255"/>
    </xf>
    <xf numFmtId="176" fontId="0" fillId="0" borderId="42" xfId="0" applyNumberFormat="1" applyBorder="1">
      <alignment vertical="center"/>
    </xf>
    <xf numFmtId="0" fontId="0" fillId="0" borderId="0" xfId="0" applyAlignment="1">
      <alignment vertical="center" textRotation="255" shrinkToFit="1"/>
    </xf>
    <xf numFmtId="183" fontId="0" fillId="7" borderId="53" xfId="0" applyNumberFormat="1" applyFill="1" applyBorder="1">
      <alignment vertical="center"/>
    </xf>
    <xf numFmtId="183" fontId="0" fillId="2" borderId="53" xfId="0" applyNumberFormat="1" applyFill="1" applyBorder="1">
      <alignment vertical="center"/>
    </xf>
    <xf numFmtId="183" fontId="0" fillId="0" borderId="0" xfId="0" applyNumberFormat="1">
      <alignment vertical="center"/>
    </xf>
    <xf numFmtId="176" fontId="11" fillId="2" borderId="0" xfId="0" quotePrefix="1" applyNumberFormat="1" applyFont="1" applyFill="1">
      <alignment vertical="center"/>
    </xf>
    <xf numFmtId="0" fontId="0" fillId="2" borderId="0" xfId="0" applyFill="1" applyAlignment="1">
      <alignment horizontal="center" vertical="center"/>
    </xf>
    <xf numFmtId="0" fontId="4" fillId="0" borderId="0" xfId="0" applyFont="1">
      <alignment vertical="center"/>
    </xf>
    <xf numFmtId="0" fontId="0" fillId="6" borderId="0" xfId="0" quotePrefix="1" applyFill="1">
      <alignment vertical="center"/>
    </xf>
    <xf numFmtId="0" fontId="0" fillId="11" borderId="0" xfId="0" quotePrefix="1" applyFill="1">
      <alignment vertical="center"/>
    </xf>
    <xf numFmtId="2" fontId="0" fillId="5" borderId="24" xfId="0" applyNumberFormat="1" applyFill="1" applyBorder="1">
      <alignment vertical="center"/>
    </xf>
    <xf numFmtId="2" fontId="0" fillId="5" borderId="8" xfId="0" applyNumberFormat="1" applyFill="1" applyBorder="1">
      <alignment vertical="center"/>
    </xf>
    <xf numFmtId="0" fontId="10" fillId="3" borderId="0" xfId="0" quotePrefix="1" applyFont="1" applyFill="1">
      <alignment vertical="center"/>
    </xf>
    <xf numFmtId="0" fontId="10" fillId="0" borderId="0" xfId="0" applyFont="1">
      <alignment vertical="center"/>
    </xf>
    <xf numFmtId="176" fontId="0" fillId="3" borderId="16" xfId="0" applyNumberFormat="1" applyFill="1" applyBorder="1">
      <alignment vertical="center"/>
    </xf>
    <xf numFmtId="176" fontId="0" fillId="5" borderId="17" xfId="0" applyNumberFormat="1" applyFill="1" applyBorder="1">
      <alignment vertical="center"/>
    </xf>
    <xf numFmtId="176" fontId="0" fillId="4" borderId="4" xfId="0" applyNumberFormat="1" applyFill="1" applyBorder="1">
      <alignment vertical="center"/>
    </xf>
    <xf numFmtId="176" fontId="0" fillId="6" borderId="3" xfId="0" applyNumberFormat="1" applyFill="1" applyBorder="1">
      <alignment vertical="center"/>
    </xf>
    <xf numFmtId="0" fontId="12" fillId="0" borderId="0" xfId="0" applyFont="1">
      <alignment vertical="center"/>
    </xf>
    <xf numFmtId="0" fontId="11" fillId="5" borderId="0" xfId="0" quotePrefix="1" applyFont="1" applyFill="1">
      <alignment vertical="center"/>
    </xf>
    <xf numFmtId="0" fontId="12" fillId="5" borderId="0" xfId="0" applyFont="1" applyFill="1">
      <alignment vertical="center"/>
    </xf>
    <xf numFmtId="0" fontId="11" fillId="7" borderId="0" xfId="0" quotePrefix="1" applyFont="1" applyFill="1">
      <alignment vertical="center"/>
    </xf>
    <xf numFmtId="0" fontId="12" fillId="7" borderId="0" xfId="0" applyFont="1" applyFill="1">
      <alignment vertical="center"/>
    </xf>
    <xf numFmtId="0" fontId="11" fillId="2" borderId="0" xfId="0" quotePrefix="1" applyFont="1" applyFill="1">
      <alignment vertical="center"/>
    </xf>
    <xf numFmtId="0" fontId="12" fillId="2" borderId="0" xfId="0" applyFont="1" applyFill="1">
      <alignment vertical="center"/>
    </xf>
    <xf numFmtId="0" fontId="12" fillId="0" borderId="0" xfId="0" applyFont="1" applyAlignment="1">
      <alignment horizontal="center" vertical="center"/>
    </xf>
    <xf numFmtId="0" fontId="12" fillId="3" borderId="0" xfId="0" quotePrefix="1" applyFont="1" applyFill="1">
      <alignment vertical="center"/>
    </xf>
    <xf numFmtId="0" fontId="12" fillId="3" borderId="0" xfId="0" applyFont="1" applyFill="1">
      <alignment vertical="center"/>
    </xf>
    <xf numFmtId="0" fontId="11" fillId="5" borderId="0" xfId="0" applyFont="1" applyFill="1">
      <alignment vertical="center"/>
    </xf>
    <xf numFmtId="0" fontId="11" fillId="6" borderId="0" xfId="0" applyFont="1" applyFill="1">
      <alignment vertical="center"/>
    </xf>
    <xf numFmtId="0" fontId="11" fillId="9" borderId="0" xfId="0" applyFont="1" applyFill="1">
      <alignment vertical="center"/>
    </xf>
    <xf numFmtId="0" fontId="11" fillId="3" borderId="0" xfId="0" quotePrefix="1" applyFont="1" applyFill="1">
      <alignment vertical="center"/>
    </xf>
    <xf numFmtId="31" fontId="0" fillId="0" borderId="0" xfId="0" applyNumberFormat="1" applyAlignment="1">
      <alignment horizontal="center" vertical="center"/>
    </xf>
    <xf numFmtId="0" fontId="7" fillId="0" borderId="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3" xfId="0" applyFont="1" applyBorder="1" applyAlignment="1">
      <alignment horizontal="center" vertical="center" wrapText="1"/>
    </xf>
    <xf numFmtId="0" fontId="9" fillId="0" borderId="10" xfId="0" applyFont="1"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6" fillId="0" borderId="4" xfId="0" applyFont="1" applyBorder="1" applyAlignment="1">
      <alignment horizontal="center" vertical="center"/>
    </xf>
    <xf numFmtId="0" fontId="8" fillId="0" borderId="9" xfId="0" applyFont="1" applyBorder="1" applyAlignment="1">
      <alignment horizontal="center" vertical="center"/>
    </xf>
    <xf numFmtId="0" fontId="6" fillId="0" borderId="3" xfId="0" applyFont="1" applyBorder="1" applyAlignment="1">
      <alignment horizontal="center" vertical="center"/>
    </xf>
    <xf numFmtId="0" fontId="8" fillId="0" borderId="10" xfId="0" applyFont="1" applyBorder="1" applyAlignment="1">
      <alignment horizontal="center" vertical="center"/>
    </xf>
    <xf numFmtId="0" fontId="7"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0" fillId="0" borderId="0" xfId="0" applyAlignment="1">
      <alignment horizontal="center" vertical="center" textRotation="255"/>
    </xf>
    <xf numFmtId="0" fontId="0" fillId="0" borderId="11" xfId="0" applyBorder="1" applyAlignment="1">
      <alignment vertical="center" textRotation="255" shrinkToFit="1"/>
    </xf>
    <xf numFmtId="0" fontId="0" fillId="0" borderId="41" xfId="0" applyBorder="1" applyAlignment="1">
      <alignment vertical="center" textRotation="255" shrinkToFit="1"/>
    </xf>
    <xf numFmtId="0" fontId="0" fillId="0" borderId="14" xfId="0" applyBorder="1" applyAlignment="1">
      <alignment vertical="center" textRotation="255" shrinkToFit="1"/>
    </xf>
    <xf numFmtId="0" fontId="0" fillId="0" borderId="19" xfId="0" applyBorder="1" applyAlignment="1">
      <alignment horizontal="center" vertical="center" textRotation="255"/>
    </xf>
    <xf numFmtId="0" fontId="0" fillId="0" borderId="30" xfId="0" applyBorder="1" applyAlignment="1">
      <alignment horizontal="center" vertical="center"/>
    </xf>
    <xf numFmtId="0" fontId="0" fillId="0" borderId="54" xfId="0" applyBorder="1" applyAlignment="1">
      <alignment horizontal="center" vertical="center"/>
    </xf>
    <xf numFmtId="0" fontId="0" fillId="0" borderId="19" xfId="0" applyBorder="1" applyAlignment="1">
      <alignment horizontal="center" vertical="center"/>
    </xf>
    <xf numFmtId="0" fontId="0" fillId="0" borderId="37" xfId="0" applyBorder="1" applyAlignment="1">
      <alignment horizontal="center" vertical="center"/>
    </xf>
    <xf numFmtId="0" fontId="0" fillId="0" borderId="34" xfId="0" applyBorder="1" applyAlignment="1">
      <alignment horizontal="center" vertical="center"/>
    </xf>
    <xf numFmtId="0" fontId="0" fillId="0" borderId="42" xfId="0" applyBorder="1" applyAlignment="1">
      <alignment horizontal="center" vertical="center"/>
    </xf>
    <xf numFmtId="0" fontId="0" fillId="0" borderId="19" xfId="0" applyBorder="1" applyAlignment="1">
      <alignment horizontal="center" vertical="center" shrinkToFit="1"/>
    </xf>
    <xf numFmtId="0" fontId="0" fillId="0" borderId="30" xfId="0" applyBorder="1" applyAlignment="1">
      <alignment horizontal="center" vertical="center" shrinkToFit="1"/>
    </xf>
    <xf numFmtId="0" fontId="0" fillId="0" borderId="11" xfId="0" applyBorder="1" applyAlignment="1">
      <alignment horizontal="center" vertical="center" textRotation="255"/>
    </xf>
    <xf numFmtId="0" fontId="0" fillId="0" borderId="41" xfId="0" applyBorder="1" applyAlignment="1">
      <alignment horizontal="center" vertical="center" textRotation="255"/>
    </xf>
    <xf numFmtId="0" fontId="0" fillId="0" borderId="0" xfId="0" applyAlignment="1">
      <alignment horizontal="center" vertical="center"/>
    </xf>
    <xf numFmtId="0" fontId="0" fillId="0" borderId="11" xfId="0" applyBorder="1" applyAlignment="1">
      <alignment horizontal="center" vertical="center" textRotation="255" shrinkToFit="1"/>
    </xf>
    <xf numFmtId="0" fontId="0" fillId="0" borderId="41" xfId="0" applyBorder="1" applyAlignment="1">
      <alignment horizontal="center" vertical="center" shrinkToFit="1"/>
    </xf>
    <xf numFmtId="176" fontId="0" fillId="0" borderId="50" xfId="0" applyNumberFormat="1" applyBorder="1" applyAlignment="1">
      <alignment horizontal="center" vertical="center"/>
    </xf>
    <xf numFmtId="176" fontId="0" fillId="0" borderId="12" xfId="0" applyNumberFormat="1" applyBorder="1" applyAlignment="1">
      <alignment horizontal="center" vertical="center"/>
    </xf>
    <xf numFmtId="176" fontId="0" fillId="0" borderId="52"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'線形変換 (2)'!#REF!</c:f>
            </c:numRef>
          </c:xVal>
          <c:yVal>
            <c:numRef>
              <c:f>'線形変換 (2)'!#REF!</c:f>
              <c:numCache>
                <c:formatCode>General</c:formatCode>
                <c:ptCount val="1"/>
                <c:pt idx="0">
                  <c:v>1</c:v>
                </c:pt>
              </c:numCache>
            </c:numRef>
          </c:yVal>
          <c:smooth val="0"/>
          <c:extLst>
            <c:ext xmlns:c16="http://schemas.microsoft.com/office/drawing/2014/chart" uri="{C3380CC4-5D6E-409C-BE32-E72D297353CC}">
              <c16:uniqueId val="{00000000-8565-49A8-8EC6-229FC23DAD4E}"/>
            </c:ext>
          </c:extLst>
        </c:ser>
        <c:dLbls>
          <c:showLegendKey val="0"/>
          <c:showVal val="0"/>
          <c:showCatName val="0"/>
          <c:showSerName val="0"/>
          <c:showPercent val="0"/>
          <c:showBubbleSize val="0"/>
        </c:dLbls>
        <c:axId val="626753672"/>
        <c:axId val="626756912"/>
      </c:scatterChart>
      <c:valAx>
        <c:axId val="626753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26756912"/>
        <c:crosses val="autoZero"/>
        <c:crossBetween val="midCat"/>
      </c:valAx>
      <c:valAx>
        <c:axId val="62675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26753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'線形変換 (2)'!#REF!</c:f>
            </c:numRef>
          </c:xVal>
          <c:yVal>
            <c:numRef>
              <c:f>'線形変換 (2)'!#REF!</c:f>
              <c:numCache>
                <c:formatCode>General</c:formatCode>
                <c:ptCount val="1"/>
                <c:pt idx="0">
                  <c:v>1</c:v>
                </c:pt>
              </c:numCache>
            </c:numRef>
          </c:yVal>
          <c:smooth val="0"/>
          <c:extLst>
            <c:ext xmlns:c16="http://schemas.microsoft.com/office/drawing/2014/chart" uri="{C3380CC4-5D6E-409C-BE32-E72D297353CC}">
              <c16:uniqueId val="{00000000-2A7C-455B-B146-BF40F340DDF3}"/>
            </c:ext>
          </c:extLst>
        </c:ser>
        <c:dLbls>
          <c:showLegendKey val="0"/>
          <c:showVal val="0"/>
          <c:showCatName val="0"/>
          <c:showSerName val="0"/>
          <c:showPercent val="0"/>
          <c:showBubbleSize val="0"/>
        </c:dLbls>
        <c:axId val="532681056"/>
        <c:axId val="532670976"/>
      </c:scatterChart>
      <c:valAx>
        <c:axId val="532681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32670976"/>
        <c:crosses val="autoZero"/>
        <c:crossBetween val="midCat"/>
      </c:valAx>
      <c:valAx>
        <c:axId val="532670976"/>
        <c:scaling>
          <c:orientation val="minMax"/>
          <c:max val="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32681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sz="1400" b="0" i="0" u="none" strike="noStrike" kern="1200" spc="0" baseline="0">
                <a:solidFill>
                  <a:sysClr val="windowText" lastClr="000000">
                    <a:lumMod val="65000"/>
                    <a:lumOff val="35000"/>
                  </a:sysClr>
                </a:solidFill>
              </a:rPr>
              <a:t>new_Orange &amp; new_Apple (</a:t>
            </a:r>
            <a:r>
              <a:rPr lang="ja-JP" altLang="en-US" sz="1400" b="0" i="0" u="none" strike="noStrike" kern="1200" spc="0" baseline="0">
                <a:solidFill>
                  <a:sysClr val="windowText" lastClr="000000">
                    <a:lumMod val="65000"/>
                    <a:lumOff val="35000"/>
                  </a:sysClr>
                </a:solidFill>
              </a:rPr>
              <a:t>内積小</a:t>
            </a:r>
            <a:r>
              <a:rPr lang="en-US" altLang="ja-JP" sz="1400" b="0" i="0" u="none" strike="noStrike" kern="1200" spc="0" baseline="0">
                <a:solidFill>
                  <a:sysClr val="windowText" lastClr="000000">
                    <a:lumMod val="65000"/>
                    <a:lumOff val="35000"/>
                  </a:sysClr>
                </a:solidFill>
              </a:rPr>
              <a:t>)</a:t>
            </a:r>
            <a:endParaRPr lang="ja-JP" alt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Lit>
              <c:formatCode>General</c:formatCode>
              <c:ptCount val="2"/>
              <c:pt idx="0">
                <c:v>0.96319853349600004</c:v>
              </c:pt>
              <c:pt idx="1">
                <c:v>-7.6883870427564975</c:v>
              </c:pt>
            </c:numLit>
          </c:xVal>
          <c:yVal>
            <c:numLit>
              <c:formatCode>General</c:formatCode>
              <c:ptCount val="2"/>
              <c:pt idx="0">
                <c:v>-2.3082918900595915</c:v>
              </c:pt>
              <c:pt idx="1">
                <c:v>1.4281629116501136</c:v>
              </c:pt>
            </c:numLit>
          </c:yVal>
          <c:smooth val="0"/>
          <c:extLst>
            <c:ext xmlns:c16="http://schemas.microsoft.com/office/drawing/2014/chart" uri="{C3380CC4-5D6E-409C-BE32-E72D297353CC}">
              <c16:uniqueId val="{00000000-D8A4-4B74-B811-0DE941885120}"/>
            </c:ext>
          </c:extLst>
        </c:ser>
        <c:dLbls>
          <c:showLegendKey val="0"/>
          <c:showVal val="0"/>
          <c:showCatName val="0"/>
          <c:showSerName val="0"/>
          <c:showPercent val="0"/>
          <c:showBubbleSize val="0"/>
        </c:dLbls>
        <c:axId val="644083224"/>
        <c:axId val="93457232"/>
      </c:scatterChart>
      <c:valAx>
        <c:axId val="644083224"/>
        <c:scaling>
          <c:orientation val="minMax"/>
          <c:max val="1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3457232"/>
        <c:crosses val="autoZero"/>
        <c:crossBetween val="midCat"/>
        <c:majorUnit val="1"/>
      </c:valAx>
      <c:valAx>
        <c:axId val="93457232"/>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44083224"/>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Orange &amp; Apple</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Lit>
              <c:formatCode>General</c:formatCode>
              <c:ptCount val="2"/>
              <c:pt idx="0">
                <c:v>0</c:v>
              </c:pt>
              <c:pt idx="1">
                <c:v>4</c:v>
              </c:pt>
            </c:numLit>
          </c:xVal>
          <c:yVal>
            <c:numLit>
              <c:formatCode>General</c:formatCode>
              <c:ptCount val="2"/>
              <c:pt idx="0">
                <c:v>3</c:v>
              </c:pt>
              <c:pt idx="1">
                <c:v>3</c:v>
              </c:pt>
            </c:numLit>
          </c:yVal>
          <c:smooth val="0"/>
          <c:extLst>
            <c:ext xmlns:c16="http://schemas.microsoft.com/office/drawing/2014/chart" uri="{C3380CC4-5D6E-409C-BE32-E72D297353CC}">
              <c16:uniqueId val="{00000000-94AB-4E4A-8EF2-137FB1BEA185}"/>
            </c:ext>
          </c:extLst>
        </c:ser>
        <c:dLbls>
          <c:showLegendKey val="0"/>
          <c:showVal val="0"/>
          <c:showCatName val="0"/>
          <c:showSerName val="0"/>
          <c:showPercent val="0"/>
          <c:showBubbleSize val="0"/>
        </c:dLbls>
        <c:axId val="1150672088"/>
        <c:axId val="1150670648"/>
      </c:scatterChart>
      <c:valAx>
        <c:axId val="1150672088"/>
        <c:scaling>
          <c:orientation val="minMax"/>
          <c:max val="10"/>
          <c:min val="-1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tech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0670648"/>
        <c:crosses val="autoZero"/>
        <c:crossBetween val="midCat"/>
        <c:majorUnit val="1"/>
      </c:valAx>
      <c:valAx>
        <c:axId val="1150670648"/>
        <c:scaling>
          <c:orientation val="minMax"/>
          <c:max val="10"/>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Fruitness</a:t>
                </a:r>
                <a:endParaRPr lang="ja-JP" alt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0672088"/>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sz="1400" b="0" i="0" u="none" strike="noStrike" kern="1200" spc="0" baseline="0">
                <a:solidFill>
                  <a:sysClr val="windowText" lastClr="000000">
                    <a:lumMod val="65000"/>
                    <a:lumOff val="35000"/>
                  </a:sysClr>
                </a:solidFill>
              </a:rPr>
              <a:t>new_Orange &amp; new_Apple (</a:t>
            </a:r>
            <a:r>
              <a:rPr lang="ja-JP" altLang="en-US" sz="1400" b="0" i="0" u="none" strike="noStrike" kern="1200" spc="0" baseline="0">
                <a:solidFill>
                  <a:sysClr val="windowText" lastClr="000000">
                    <a:lumMod val="65000"/>
                    <a:lumOff val="35000"/>
                  </a:sysClr>
                </a:solidFill>
              </a:rPr>
              <a:t>内積大</a:t>
            </a:r>
            <a:r>
              <a:rPr lang="en-US" altLang="ja-JP" sz="1400" b="0" i="0" u="none" strike="noStrike" kern="1200" spc="0" baseline="0">
                <a:solidFill>
                  <a:sysClr val="windowText" lastClr="000000">
                    <a:lumMod val="65000"/>
                    <a:lumOff val="35000"/>
                  </a:sysClr>
                </a:solidFill>
              </a:rPr>
              <a:t>)</a:t>
            </a:r>
            <a:endParaRPr lang="ja-JP" alt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'③ 線形変換'!$S$25:$S$26</c:f>
              <c:numCache>
                <c:formatCode>General</c:formatCode>
                <c:ptCount val="2"/>
                <c:pt idx="0">
                  <c:v>0</c:v>
                </c:pt>
                <c:pt idx="1">
                  <c:v>0</c:v>
                </c:pt>
              </c:numCache>
            </c:numRef>
          </c:xVal>
          <c:yVal>
            <c:numRef>
              <c:f>'③ 線形変換'!$T$25:$T$26</c:f>
              <c:numCache>
                <c:formatCode>General</c:formatCode>
                <c:ptCount val="2"/>
                <c:pt idx="0">
                  <c:v>0</c:v>
                </c:pt>
                <c:pt idx="1">
                  <c:v>0</c:v>
                </c:pt>
              </c:numCache>
            </c:numRef>
          </c:yVal>
          <c:smooth val="0"/>
          <c:extLst>
            <c:ext xmlns:c16="http://schemas.microsoft.com/office/drawing/2014/chart" uri="{C3380CC4-5D6E-409C-BE32-E72D297353CC}">
              <c16:uniqueId val="{00000000-7EFB-4AE3-A174-6973660BDDCF}"/>
            </c:ext>
          </c:extLst>
        </c:ser>
        <c:dLbls>
          <c:showLegendKey val="0"/>
          <c:showVal val="0"/>
          <c:showCatName val="0"/>
          <c:showSerName val="0"/>
          <c:showPercent val="0"/>
          <c:showBubbleSize val="0"/>
        </c:dLbls>
        <c:axId val="686606896"/>
        <c:axId val="686615896"/>
      </c:scatterChart>
      <c:valAx>
        <c:axId val="686606896"/>
        <c:scaling>
          <c:orientation val="minMax"/>
          <c:max val="1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86615896"/>
        <c:crosses val="autoZero"/>
        <c:crossBetween val="midCat"/>
        <c:majorUnit val="1"/>
      </c:valAx>
      <c:valAx>
        <c:axId val="686615896"/>
        <c:scaling>
          <c:orientation val="minMax"/>
          <c:max val="10"/>
          <c:min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86606896"/>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'線形変換 (2)'!#REF!</c:f>
            </c:numRef>
          </c:xVal>
          <c:yVal>
            <c:numRef>
              <c:f>'線形変換 (2)'!#REF!</c:f>
              <c:numCache>
                <c:formatCode>General</c:formatCode>
                <c:ptCount val="1"/>
                <c:pt idx="0">
                  <c:v>1</c:v>
                </c:pt>
              </c:numCache>
            </c:numRef>
          </c:yVal>
          <c:smooth val="0"/>
          <c:extLst>
            <c:ext xmlns:c16="http://schemas.microsoft.com/office/drawing/2014/chart" uri="{C3380CC4-5D6E-409C-BE32-E72D297353CC}">
              <c16:uniqueId val="{00000000-7758-497E-80F8-7A835CB931C0}"/>
            </c:ext>
          </c:extLst>
        </c:ser>
        <c:dLbls>
          <c:showLegendKey val="0"/>
          <c:showVal val="0"/>
          <c:showCatName val="0"/>
          <c:showSerName val="0"/>
          <c:showPercent val="0"/>
          <c:showBubbleSize val="0"/>
        </c:dLbls>
        <c:axId val="626753672"/>
        <c:axId val="626756912"/>
      </c:scatterChart>
      <c:valAx>
        <c:axId val="626753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26756912"/>
        <c:crosses val="autoZero"/>
        <c:crossBetween val="midCat"/>
      </c:valAx>
      <c:valAx>
        <c:axId val="62675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26753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'線形変換 (2)'!#REF!</c:f>
            </c:numRef>
          </c:xVal>
          <c:yVal>
            <c:numRef>
              <c:f>'線形変換 (2)'!#REF!</c:f>
              <c:numCache>
                <c:formatCode>General</c:formatCode>
                <c:ptCount val="1"/>
                <c:pt idx="0">
                  <c:v>1</c:v>
                </c:pt>
              </c:numCache>
            </c:numRef>
          </c:yVal>
          <c:smooth val="0"/>
          <c:extLst>
            <c:ext xmlns:c16="http://schemas.microsoft.com/office/drawing/2014/chart" uri="{C3380CC4-5D6E-409C-BE32-E72D297353CC}">
              <c16:uniqueId val="{00000000-0B40-4707-90AB-470E0B4D516A}"/>
            </c:ext>
          </c:extLst>
        </c:ser>
        <c:dLbls>
          <c:showLegendKey val="0"/>
          <c:showVal val="0"/>
          <c:showCatName val="0"/>
          <c:showSerName val="0"/>
          <c:showPercent val="0"/>
          <c:showBubbleSize val="0"/>
        </c:dLbls>
        <c:axId val="532681056"/>
        <c:axId val="532670976"/>
      </c:scatterChart>
      <c:valAx>
        <c:axId val="532681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32670976"/>
        <c:crosses val="autoZero"/>
        <c:crossBetween val="midCat"/>
      </c:valAx>
      <c:valAx>
        <c:axId val="532670976"/>
        <c:scaling>
          <c:orientation val="minMax"/>
          <c:max val="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32681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sz="1400" b="0" i="0" u="none" strike="noStrike" kern="1200" spc="0" baseline="0">
                <a:solidFill>
                  <a:sysClr val="windowText" lastClr="000000">
                    <a:lumMod val="65000"/>
                    <a:lumOff val="35000"/>
                  </a:sysClr>
                </a:solidFill>
              </a:rPr>
              <a:t>new_Orange &amp; new_Apple (</a:t>
            </a:r>
            <a:r>
              <a:rPr lang="ja-JP" altLang="en-US" sz="1400" b="0" i="0" u="none" strike="noStrike" kern="1200" spc="0" baseline="0">
                <a:solidFill>
                  <a:sysClr val="windowText" lastClr="000000">
                    <a:lumMod val="65000"/>
                    <a:lumOff val="35000"/>
                  </a:sysClr>
                </a:solidFill>
              </a:rPr>
              <a:t>内積小</a:t>
            </a:r>
            <a:r>
              <a:rPr lang="en-US" altLang="ja-JP" sz="1400" b="0" i="0" u="none" strike="noStrike" kern="1200" spc="0" baseline="0">
                <a:solidFill>
                  <a:sysClr val="windowText" lastClr="000000">
                    <a:lumMod val="65000"/>
                    <a:lumOff val="35000"/>
                  </a:sysClr>
                </a:solidFill>
              </a:rPr>
              <a:t>)</a:t>
            </a:r>
            <a:endParaRPr lang="ja-JP" alt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Lit>
              <c:formatCode>General</c:formatCode>
              <c:ptCount val="2"/>
              <c:pt idx="0">
                <c:v>0.96319853349600004</c:v>
              </c:pt>
              <c:pt idx="1">
                <c:v>-7.6883870427564975</c:v>
              </c:pt>
            </c:numLit>
          </c:xVal>
          <c:yVal>
            <c:numLit>
              <c:formatCode>General</c:formatCode>
              <c:ptCount val="2"/>
              <c:pt idx="0">
                <c:v>-2.3082918900595915</c:v>
              </c:pt>
              <c:pt idx="1">
                <c:v>1.4281629116501136</c:v>
              </c:pt>
            </c:numLit>
          </c:yVal>
          <c:smooth val="0"/>
          <c:extLst>
            <c:ext xmlns:c16="http://schemas.microsoft.com/office/drawing/2014/chart" uri="{C3380CC4-5D6E-409C-BE32-E72D297353CC}">
              <c16:uniqueId val="{00000000-C414-42FA-9897-BEB3FD91117D}"/>
            </c:ext>
          </c:extLst>
        </c:ser>
        <c:dLbls>
          <c:showLegendKey val="0"/>
          <c:showVal val="0"/>
          <c:showCatName val="0"/>
          <c:showSerName val="0"/>
          <c:showPercent val="0"/>
          <c:showBubbleSize val="0"/>
        </c:dLbls>
        <c:axId val="644083224"/>
        <c:axId val="93457232"/>
      </c:scatterChart>
      <c:valAx>
        <c:axId val="644083224"/>
        <c:scaling>
          <c:orientation val="minMax"/>
          <c:max val="1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3457232"/>
        <c:crosses val="autoZero"/>
        <c:crossBetween val="midCat"/>
        <c:majorUnit val="1"/>
      </c:valAx>
      <c:valAx>
        <c:axId val="93457232"/>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44083224"/>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Orange &amp; Apple</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Lit>
              <c:formatCode>General</c:formatCode>
              <c:ptCount val="2"/>
              <c:pt idx="0">
                <c:v>0</c:v>
              </c:pt>
              <c:pt idx="1">
                <c:v>4</c:v>
              </c:pt>
            </c:numLit>
          </c:xVal>
          <c:yVal>
            <c:numLit>
              <c:formatCode>General</c:formatCode>
              <c:ptCount val="2"/>
              <c:pt idx="0">
                <c:v>3</c:v>
              </c:pt>
              <c:pt idx="1">
                <c:v>3</c:v>
              </c:pt>
            </c:numLit>
          </c:yVal>
          <c:smooth val="0"/>
          <c:extLst>
            <c:ext xmlns:c16="http://schemas.microsoft.com/office/drawing/2014/chart" uri="{C3380CC4-5D6E-409C-BE32-E72D297353CC}">
              <c16:uniqueId val="{00000000-72C9-4C8D-8B69-25AF811CA230}"/>
            </c:ext>
          </c:extLst>
        </c:ser>
        <c:dLbls>
          <c:showLegendKey val="0"/>
          <c:showVal val="0"/>
          <c:showCatName val="0"/>
          <c:showSerName val="0"/>
          <c:showPercent val="0"/>
          <c:showBubbleSize val="0"/>
        </c:dLbls>
        <c:axId val="1150672088"/>
        <c:axId val="1150670648"/>
      </c:scatterChart>
      <c:valAx>
        <c:axId val="1150672088"/>
        <c:scaling>
          <c:orientation val="minMax"/>
          <c:max val="10"/>
          <c:min val="-1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tech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0670648"/>
        <c:crosses val="autoZero"/>
        <c:crossBetween val="midCat"/>
        <c:majorUnit val="1"/>
      </c:valAx>
      <c:valAx>
        <c:axId val="1150670648"/>
        <c:scaling>
          <c:orientation val="minMax"/>
          <c:max val="10"/>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Fruitness</a:t>
                </a:r>
                <a:endParaRPr lang="ja-JP" alt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0672088"/>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sz="1400" b="0" i="0" u="none" strike="noStrike" kern="1200" spc="0" baseline="0">
                <a:solidFill>
                  <a:sysClr val="windowText" lastClr="000000">
                    <a:lumMod val="65000"/>
                    <a:lumOff val="35000"/>
                  </a:sysClr>
                </a:solidFill>
              </a:rPr>
              <a:t>new_Orange &amp; new_Apple (</a:t>
            </a:r>
            <a:r>
              <a:rPr lang="ja-JP" altLang="en-US" sz="1400" b="0" i="0" u="none" strike="noStrike" kern="1200" spc="0" baseline="0">
                <a:solidFill>
                  <a:sysClr val="windowText" lastClr="000000">
                    <a:lumMod val="65000"/>
                    <a:lumOff val="35000"/>
                  </a:sysClr>
                </a:solidFill>
              </a:rPr>
              <a:t>内積大</a:t>
            </a:r>
            <a:r>
              <a:rPr lang="en-US" altLang="ja-JP" sz="1400" b="0" i="0" u="none" strike="noStrike" kern="1200" spc="0" baseline="0">
                <a:solidFill>
                  <a:sysClr val="windowText" lastClr="000000">
                    <a:lumMod val="65000"/>
                    <a:lumOff val="35000"/>
                  </a:sysClr>
                </a:solidFill>
              </a:rPr>
              <a:t>)</a:t>
            </a:r>
            <a:endParaRPr lang="ja-JP" alt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'③ 線形変換(参考)'!$S$25:$S$26</c:f>
              <c:numCache>
                <c:formatCode>General</c:formatCode>
                <c:ptCount val="2"/>
                <c:pt idx="0">
                  <c:v>3.4610062211572012</c:v>
                </c:pt>
                <c:pt idx="1">
                  <c:v>9.8188926320042409</c:v>
                </c:pt>
              </c:numCache>
            </c:numRef>
          </c:xVal>
          <c:yVal>
            <c:numRef>
              <c:f>'③ 線形変換(参考)'!$T$25:$T$26</c:f>
              <c:numCache>
                <c:formatCode>General</c:formatCode>
                <c:ptCount val="2"/>
                <c:pt idx="0">
                  <c:v>3.1437722137066357</c:v>
                </c:pt>
                <c:pt idx="1">
                  <c:v>9.5178717786814424</c:v>
                </c:pt>
              </c:numCache>
            </c:numRef>
          </c:yVal>
          <c:smooth val="0"/>
          <c:extLst>
            <c:ext xmlns:c16="http://schemas.microsoft.com/office/drawing/2014/chart" uri="{C3380CC4-5D6E-409C-BE32-E72D297353CC}">
              <c16:uniqueId val="{00000000-660F-4A5E-BFBC-E417B684A352}"/>
            </c:ext>
          </c:extLst>
        </c:ser>
        <c:dLbls>
          <c:showLegendKey val="0"/>
          <c:showVal val="0"/>
          <c:showCatName val="0"/>
          <c:showSerName val="0"/>
          <c:showPercent val="0"/>
          <c:showBubbleSize val="0"/>
        </c:dLbls>
        <c:axId val="686606896"/>
        <c:axId val="686615896"/>
      </c:scatterChart>
      <c:valAx>
        <c:axId val="686606896"/>
        <c:scaling>
          <c:orientation val="minMax"/>
          <c:max val="1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86615896"/>
        <c:crosses val="autoZero"/>
        <c:crossBetween val="midCat"/>
        <c:majorUnit val="1"/>
      </c:valAx>
      <c:valAx>
        <c:axId val="686615896"/>
        <c:scaling>
          <c:orientation val="minMax"/>
          <c:max val="10"/>
          <c:min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86606896"/>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'線形変換 (2)'!#REF!</c:f>
            </c:numRef>
          </c:xVal>
          <c:yVal>
            <c:numRef>
              <c:f>'線形変換 (2)'!#REF!</c:f>
              <c:numCache>
                <c:formatCode>General</c:formatCode>
                <c:ptCount val="1"/>
                <c:pt idx="0">
                  <c:v>1</c:v>
                </c:pt>
              </c:numCache>
            </c:numRef>
          </c:yVal>
          <c:smooth val="0"/>
          <c:extLst>
            <c:ext xmlns:c16="http://schemas.microsoft.com/office/drawing/2014/chart" uri="{C3380CC4-5D6E-409C-BE32-E72D297353CC}">
              <c16:uniqueId val="{00000000-7CC6-4F69-A960-E8231661EDEF}"/>
            </c:ext>
          </c:extLst>
        </c:ser>
        <c:dLbls>
          <c:showLegendKey val="0"/>
          <c:showVal val="0"/>
          <c:showCatName val="0"/>
          <c:showSerName val="0"/>
          <c:showPercent val="0"/>
          <c:showBubbleSize val="0"/>
        </c:dLbls>
        <c:axId val="626753672"/>
        <c:axId val="626756912"/>
      </c:scatterChart>
      <c:valAx>
        <c:axId val="626753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26756912"/>
        <c:crosses val="autoZero"/>
        <c:crossBetween val="midCat"/>
      </c:valAx>
      <c:valAx>
        <c:axId val="626756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26753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'線形変換 (2)'!#REF!</c:f>
            </c:numRef>
          </c:xVal>
          <c:yVal>
            <c:numRef>
              <c:f>'線形変換 (2)'!#REF!</c:f>
              <c:numCache>
                <c:formatCode>General</c:formatCode>
                <c:ptCount val="1"/>
                <c:pt idx="0">
                  <c:v>1</c:v>
                </c:pt>
              </c:numCache>
            </c:numRef>
          </c:yVal>
          <c:smooth val="0"/>
          <c:extLst>
            <c:ext xmlns:c16="http://schemas.microsoft.com/office/drawing/2014/chart" uri="{C3380CC4-5D6E-409C-BE32-E72D297353CC}">
              <c16:uniqueId val="{00000000-736F-4601-9491-A6DC15EB0C91}"/>
            </c:ext>
          </c:extLst>
        </c:ser>
        <c:dLbls>
          <c:showLegendKey val="0"/>
          <c:showVal val="0"/>
          <c:showCatName val="0"/>
          <c:showSerName val="0"/>
          <c:showPercent val="0"/>
          <c:showBubbleSize val="0"/>
        </c:dLbls>
        <c:axId val="532681056"/>
        <c:axId val="532670976"/>
      </c:scatterChart>
      <c:valAx>
        <c:axId val="532681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32670976"/>
        <c:crosses val="autoZero"/>
        <c:crossBetween val="midCat"/>
      </c:valAx>
      <c:valAx>
        <c:axId val="532670976"/>
        <c:scaling>
          <c:orientation val="minMax"/>
          <c:max val="9"/>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32681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sz="1400" b="0" i="0" u="none" strike="noStrike" kern="1200" spc="0" baseline="0">
                <a:solidFill>
                  <a:sysClr val="windowText" lastClr="000000">
                    <a:lumMod val="65000"/>
                    <a:lumOff val="35000"/>
                  </a:sysClr>
                </a:solidFill>
              </a:rPr>
              <a:t>new_Orange &amp; new_Apple (</a:t>
            </a:r>
            <a:r>
              <a:rPr lang="ja-JP" altLang="en-US" sz="1400" b="0" i="0" u="none" strike="noStrike" kern="1200" spc="0" baseline="0">
                <a:solidFill>
                  <a:sysClr val="windowText" lastClr="000000">
                    <a:lumMod val="65000"/>
                    <a:lumOff val="35000"/>
                  </a:sysClr>
                </a:solidFill>
              </a:rPr>
              <a:t>内積小</a:t>
            </a:r>
            <a:r>
              <a:rPr lang="en-US" altLang="ja-JP" sz="1400" b="0" i="0" u="none" strike="noStrike" kern="1200" spc="0" baseline="0">
                <a:solidFill>
                  <a:sysClr val="windowText" lastClr="000000">
                    <a:lumMod val="65000"/>
                    <a:lumOff val="35000"/>
                  </a:sysClr>
                </a:solidFill>
              </a:rPr>
              <a:t>)</a:t>
            </a:r>
            <a:endParaRPr lang="ja-JP" alt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Lit>
              <c:formatCode>General</c:formatCode>
              <c:ptCount val="2"/>
              <c:pt idx="0">
                <c:v>0.96319853349600004</c:v>
              </c:pt>
              <c:pt idx="1">
                <c:v>-7.6883870427564975</c:v>
              </c:pt>
            </c:numLit>
          </c:xVal>
          <c:yVal>
            <c:numLit>
              <c:formatCode>General</c:formatCode>
              <c:ptCount val="2"/>
              <c:pt idx="0">
                <c:v>-2.3082918900595915</c:v>
              </c:pt>
              <c:pt idx="1">
                <c:v>1.4281629116501136</c:v>
              </c:pt>
            </c:numLit>
          </c:yVal>
          <c:smooth val="0"/>
          <c:extLst>
            <c:ext xmlns:c16="http://schemas.microsoft.com/office/drawing/2014/chart" uri="{C3380CC4-5D6E-409C-BE32-E72D297353CC}">
              <c16:uniqueId val="{00000000-D050-4826-8000-1948F6F7BA01}"/>
            </c:ext>
          </c:extLst>
        </c:ser>
        <c:dLbls>
          <c:showLegendKey val="0"/>
          <c:showVal val="0"/>
          <c:showCatName val="0"/>
          <c:showSerName val="0"/>
          <c:showPercent val="0"/>
          <c:showBubbleSize val="0"/>
        </c:dLbls>
        <c:axId val="644083224"/>
        <c:axId val="93457232"/>
      </c:scatterChart>
      <c:valAx>
        <c:axId val="644083224"/>
        <c:scaling>
          <c:orientation val="minMax"/>
          <c:max val="1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93457232"/>
        <c:crosses val="autoZero"/>
        <c:crossBetween val="midCat"/>
        <c:majorUnit val="1"/>
      </c:valAx>
      <c:valAx>
        <c:axId val="93457232"/>
        <c:scaling>
          <c:orientation val="minMax"/>
          <c:max val="1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44083224"/>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Orange &amp; Apple</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Lit>
              <c:formatCode>General</c:formatCode>
              <c:ptCount val="2"/>
              <c:pt idx="0">
                <c:v>0</c:v>
              </c:pt>
              <c:pt idx="1">
                <c:v>4</c:v>
              </c:pt>
            </c:numLit>
          </c:xVal>
          <c:yVal>
            <c:numLit>
              <c:formatCode>General</c:formatCode>
              <c:ptCount val="2"/>
              <c:pt idx="0">
                <c:v>3</c:v>
              </c:pt>
              <c:pt idx="1">
                <c:v>3</c:v>
              </c:pt>
            </c:numLit>
          </c:yVal>
          <c:smooth val="0"/>
          <c:extLst>
            <c:ext xmlns:c16="http://schemas.microsoft.com/office/drawing/2014/chart" uri="{C3380CC4-5D6E-409C-BE32-E72D297353CC}">
              <c16:uniqueId val="{00000000-E1FD-4412-838D-33A36FDF3B1A}"/>
            </c:ext>
          </c:extLst>
        </c:ser>
        <c:dLbls>
          <c:showLegendKey val="0"/>
          <c:showVal val="0"/>
          <c:showCatName val="0"/>
          <c:showSerName val="0"/>
          <c:showPercent val="0"/>
          <c:showBubbleSize val="0"/>
        </c:dLbls>
        <c:axId val="1150672088"/>
        <c:axId val="1150670648"/>
      </c:scatterChart>
      <c:valAx>
        <c:axId val="1150672088"/>
        <c:scaling>
          <c:orientation val="minMax"/>
          <c:max val="10"/>
          <c:min val="-1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tech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0670648"/>
        <c:crosses val="autoZero"/>
        <c:crossBetween val="midCat"/>
        <c:majorUnit val="1"/>
      </c:valAx>
      <c:valAx>
        <c:axId val="1150670648"/>
        <c:scaling>
          <c:orientation val="minMax"/>
          <c:max val="10"/>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Fruitness</a:t>
                </a:r>
                <a:endParaRPr lang="ja-JP" alt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150672088"/>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sz="1400" b="0" i="0" u="none" strike="noStrike" kern="1200" spc="0" baseline="0">
                <a:solidFill>
                  <a:sysClr val="windowText" lastClr="000000">
                    <a:lumMod val="65000"/>
                    <a:lumOff val="35000"/>
                  </a:sysClr>
                </a:solidFill>
              </a:rPr>
              <a:t>new_Orange &amp; new_Apple (</a:t>
            </a:r>
            <a:r>
              <a:rPr lang="ja-JP" altLang="en-US" sz="1400" b="0" i="0" u="none" strike="noStrike" kern="1200" spc="0" baseline="0">
                <a:solidFill>
                  <a:sysClr val="windowText" lastClr="000000">
                    <a:lumMod val="65000"/>
                    <a:lumOff val="35000"/>
                  </a:sysClr>
                </a:solidFill>
              </a:rPr>
              <a:t>内積大</a:t>
            </a:r>
            <a:r>
              <a:rPr lang="en-US" altLang="ja-JP" sz="1400" b="0" i="0" u="none" strike="noStrike" kern="1200" spc="0" baseline="0">
                <a:solidFill>
                  <a:sysClr val="windowText" lastClr="000000">
                    <a:lumMod val="65000"/>
                    <a:lumOff val="35000"/>
                  </a:sysClr>
                </a:solidFill>
              </a:rPr>
              <a:t>)</a:t>
            </a:r>
            <a:endParaRPr lang="ja-JP" alt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'③ 線形変換(乱数)(参考)'!$S$25:$S$26</c:f>
              <c:numCache>
                <c:formatCode>General</c:formatCode>
                <c:ptCount val="2"/>
                <c:pt idx="0">
                  <c:v>1.7670496715148638</c:v>
                </c:pt>
                <c:pt idx="1">
                  <c:v>0.54997656625514546</c:v>
                </c:pt>
              </c:numCache>
            </c:numRef>
          </c:xVal>
          <c:yVal>
            <c:numRef>
              <c:f>'③ 線形変換(乱数)(参考)'!$T$25:$T$26</c:f>
              <c:numCache>
                <c:formatCode>General</c:formatCode>
                <c:ptCount val="2"/>
                <c:pt idx="0">
                  <c:v>2.0851667305379107</c:v>
                </c:pt>
                <c:pt idx="1">
                  <c:v>2.9935712057613424</c:v>
                </c:pt>
              </c:numCache>
            </c:numRef>
          </c:yVal>
          <c:smooth val="0"/>
          <c:extLst>
            <c:ext xmlns:c16="http://schemas.microsoft.com/office/drawing/2014/chart" uri="{C3380CC4-5D6E-409C-BE32-E72D297353CC}">
              <c16:uniqueId val="{00000000-B8BE-4D66-870E-C6A19C38A34A}"/>
            </c:ext>
          </c:extLst>
        </c:ser>
        <c:dLbls>
          <c:showLegendKey val="0"/>
          <c:showVal val="0"/>
          <c:showCatName val="0"/>
          <c:showSerName val="0"/>
          <c:showPercent val="0"/>
          <c:showBubbleSize val="0"/>
        </c:dLbls>
        <c:axId val="686606896"/>
        <c:axId val="686615896"/>
      </c:scatterChart>
      <c:valAx>
        <c:axId val="686606896"/>
        <c:scaling>
          <c:orientation val="minMax"/>
          <c:max val="10"/>
          <c:min val="-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86615896"/>
        <c:crosses val="autoZero"/>
        <c:crossBetween val="midCat"/>
        <c:majorUnit val="1"/>
      </c:valAx>
      <c:valAx>
        <c:axId val="686615896"/>
        <c:scaling>
          <c:orientation val="minMax"/>
          <c:max val="10"/>
          <c:min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86606896"/>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sz="1400" b="0" i="0" u="none" strike="noStrike" kern="1200" spc="0" baseline="0">
                <a:solidFill>
                  <a:sysClr val="windowText" lastClr="000000">
                    <a:lumMod val="65000"/>
                    <a:lumOff val="35000"/>
                  </a:sysClr>
                </a:solidFill>
              </a:rPr>
              <a:t>Positional Encoding</a:t>
            </a:r>
            <a:endParaRPr lang="ja-JP" alt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0.8414709848078965</c:v>
              </c:pt>
              <c:pt idx="2">
                <c:v>0.90929742682568171</c:v>
              </c:pt>
              <c:pt idx="3">
                <c:v>0.14112000805986721</c:v>
              </c:pt>
              <c:pt idx="4">
                <c:v>-0.7568024953079282</c:v>
              </c:pt>
              <c:pt idx="5">
                <c:v>-0.95892427466313845</c:v>
              </c:pt>
              <c:pt idx="6">
                <c:v>-0.27941549819892586</c:v>
              </c:pt>
              <c:pt idx="7">
                <c:v>0.65698659871878906</c:v>
              </c:pt>
              <c:pt idx="8">
                <c:v>0.98935824662338179</c:v>
              </c:pt>
              <c:pt idx="9">
                <c:v>0.41211848524175659</c:v>
              </c:pt>
              <c:pt idx="10">
                <c:v>-0.54402111088936977</c:v>
              </c:pt>
              <c:pt idx="11">
                <c:v>-0.99999020655070348</c:v>
              </c:pt>
              <c:pt idx="12">
                <c:v>-0.53657291800043494</c:v>
              </c:pt>
              <c:pt idx="13">
                <c:v>0.42016703682664092</c:v>
              </c:pt>
              <c:pt idx="14">
                <c:v>0.99060735569487035</c:v>
              </c:pt>
              <c:pt idx="15">
                <c:v>0.65028784015711683</c:v>
              </c:pt>
              <c:pt idx="16">
                <c:v>-0.2879033166650653</c:v>
              </c:pt>
              <c:pt idx="17">
                <c:v>-0.96139749187955681</c:v>
              </c:pt>
              <c:pt idx="18">
                <c:v>-0.75098724677167605</c:v>
              </c:pt>
              <c:pt idx="19">
                <c:v>0.14987720966295234</c:v>
              </c:pt>
              <c:pt idx="20">
                <c:v>0.91294525072762767</c:v>
              </c:pt>
            </c:numLit>
          </c:yVal>
          <c:smooth val="1"/>
          <c:extLst>
            <c:ext xmlns:c16="http://schemas.microsoft.com/office/drawing/2014/chart" uri="{C3380CC4-5D6E-409C-BE32-E72D297353CC}">
              <c16:uniqueId val="{00000000-5607-4693-A4C4-46323EC5785B}"/>
            </c:ext>
          </c:extLst>
        </c:ser>
        <c:ser>
          <c:idx val="1"/>
          <c:order val="1"/>
          <c:spPr>
            <a:ln w="19050" cap="rnd">
              <a:solidFill>
                <a:schemeClr val="accent2"/>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0.54030230586813977</c:v>
              </c:pt>
              <c:pt idx="2">
                <c:v>-0.41614683654714241</c:v>
              </c:pt>
              <c:pt idx="3">
                <c:v>-0.98999249660044542</c:v>
              </c:pt>
              <c:pt idx="4">
                <c:v>-0.65364362086361194</c:v>
              </c:pt>
              <c:pt idx="5">
                <c:v>0.28366218546322625</c:v>
              </c:pt>
              <c:pt idx="6">
                <c:v>0.96017028665036597</c:v>
              </c:pt>
              <c:pt idx="7">
                <c:v>0.7539022543433046</c:v>
              </c:pt>
              <c:pt idx="8">
                <c:v>-0.14550003380861354</c:v>
              </c:pt>
              <c:pt idx="9">
                <c:v>-0.91113026188467694</c:v>
              </c:pt>
              <c:pt idx="10">
                <c:v>-0.83907152907645244</c:v>
              </c:pt>
              <c:pt idx="11">
                <c:v>4.4256979880507854E-3</c:v>
              </c:pt>
              <c:pt idx="12">
                <c:v>0.84385395873249214</c:v>
              </c:pt>
              <c:pt idx="13">
                <c:v>0.90744678145019619</c:v>
              </c:pt>
              <c:pt idx="14">
                <c:v>0.13673721820783361</c:v>
              </c:pt>
              <c:pt idx="15">
                <c:v>-0.75968791285882131</c:v>
              </c:pt>
              <c:pt idx="16">
                <c:v>-0.95765948032338466</c:v>
              </c:pt>
              <c:pt idx="17">
                <c:v>-0.27516333805159693</c:v>
              </c:pt>
              <c:pt idx="18">
                <c:v>0.66031670824408017</c:v>
              </c:pt>
              <c:pt idx="19">
                <c:v>0.98870461818666922</c:v>
              </c:pt>
              <c:pt idx="20">
                <c:v>0.40808206181339196</c:v>
              </c:pt>
            </c:numLit>
          </c:yVal>
          <c:smooth val="1"/>
          <c:extLst>
            <c:ext xmlns:c16="http://schemas.microsoft.com/office/drawing/2014/chart" uri="{C3380CC4-5D6E-409C-BE32-E72D297353CC}">
              <c16:uniqueId val="{00000001-5607-4693-A4C4-46323EC5785B}"/>
            </c:ext>
          </c:extLst>
        </c:ser>
        <c:ser>
          <c:idx val="2"/>
          <c:order val="2"/>
          <c:spPr>
            <a:ln w="19050" cap="rnd">
              <a:solidFill>
                <a:schemeClr val="accent3"/>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0.15782664013030581</c:v>
              </c:pt>
              <c:pt idx="2">
                <c:v>0.31169714584651093</c:v>
              </c:pt>
              <c:pt idx="3">
                <c:v>0.4577545484994926</c:v>
              </c:pt>
              <c:pt idx="4">
                <c:v>0.59233772524843908</c:v>
              </c:pt>
              <c:pt idx="5">
                <c:v>0.71207316996880832</c:v>
              </c:pt>
              <c:pt idx="6">
                <c:v>0.81395955466518177</c:v>
              </c:pt>
              <c:pt idx="7">
                <c:v>0.89544296174485893</c:v>
              </c:pt>
              <c:pt idx="8">
                <c:v>0.95448090135530306</c:v>
              </c:pt>
              <c:pt idx="9">
                <c:v>0.989593509105828</c:v>
              </c:pt>
              <c:pt idx="10">
                <c:v>0.99990064083461183</c:v>
              </c:pt>
              <c:pt idx="11">
                <c:v>0.9851439345914208</c:v>
              </c:pt>
              <c:pt idx="12">
                <c:v>0.94569328682313647</c:v>
              </c:pt>
              <c:pt idx="13">
                <c:v>0.88253758042789199</c:v>
              </c:pt>
              <c:pt idx="14">
                <c:v>0.79725989709145828</c:v>
              </c:pt>
              <c:pt idx="15">
                <c:v>0.69199783524160108</c:v>
              </c:pt>
              <c:pt idx="16">
                <c:v>0.56938992830360025</c:v>
              </c:pt>
              <c:pt idx="17">
                <c:v>0.43250950635454399</c:v>
              </c:pt>
              <c:pt idx="18">
                <c:v>0.2847876590219009</c:v>
              </c:pt>
              <c:pt idx="19">
                <c:v>0.12992723066366169</c:v>
              </c:pt>
              <c:pt idx="20">
                <c:v>-2.818999634487428E-2</c:v>
              </c:pt>
            </c:numLit>
          </c:yVal>
          <c:smooth val="1"/>
          <c:extLst>
            <c:ext xmlns:c16="http://schemas.microsoft.com/office/drawing/2014/chart" uri="{C3380CC4-5D6E-409C-BE32-E72D297353CC}">
              <c16:uniqueId val="{00000002-5607-4693-A4C4-46323EC5785B}"/>
            </c:ext>
          </c:extLst>
        </c:ser>
        <c:ser>
          <c:idx val="3"/>
          <c:order val="3"/>
          <c:spPr>
            <a:ln w="19050" cap="rnd">
              <a:solidFill>
                <a:schemeClr val="accent4"/>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0.98746683572927096</c:v>
              </c:pt>
              <c:pt idx="2">
                <c:v>0.95018150333035789</c:v>
              </c:pt>
              <c:pt idx="3">
                <c:v>0.88907860919494952</c:v>
              </c:pt>
              <c:pt idx="4">
                <c:v>0.80568977854227775</c:v>
              </c:pt>
              <c:pt idx="5">
                <c:v>0.70210526319817079</c:v>
              </c:pt>
              <c:pt idx="6">
                <c:v>0.58092154665605145</c:v>
              </c:pt>
              <c:pt idx="7">
                <c:v>0.44517625976863934</c:v>
              </c:pt>
              <c:pt idx="8">
                <c:v>0.29827203849500927</c:v>
              </c:pt>
              <c:pt idx="9">
                <c:v>0.14389123230973289</c:v>
              </c:pt>
              <c:pt idx="10">
                <c:v>-1.4096398778854784E-2</c:v>
              </c:pt>
              <c:pt idx="11">
                <c:v>-0.17173068490440027</c:v>
              </c:pt>
              <c:pt idx="12">
                <c:v>-0.32506031326148221</c:v>
              </c:pt>
              <c:pt idx="13">
                <c:v>-0.47024187301056253</c:v>
              </c:pt>
              <c:pt idx="14">
                <c:v>-0.60363619547680991</c:v>
              </c:pt>
              <c:pt idx="15">
                <c:v>-0.72189957474771926</c:v>
              </c:pt>
              <c:pt idx="16">
                <c:v>-0.82206758210406339</c:v>
              </c:pt>
              <c:pt idx="17">
                <c:v>-0.90162937336410498</c:v>
              </c:pt>
              <c:pt idx="18">
                <c:v>-0.95859062652877292</c:v>
              </c:pt>
              <c:pt idx="19">
                <c:v>-0.99152353211210864</c:v>
              </c:pt>
              <c:pt idx="20">
                <c:v>-0.99960258308293504</c:v>
              </c:pt>
            </c:numLit>
          </c:yVal>
          <c:smooth val="1"/>
          <c:extLst>
            <c:ext xmlns:c16="http://schemas.microsoft.com/office/drawing/2014/chart" uri="{C3380CC4-5D6E-409C-BE32-E72D297353CC}">
              <c16:uniqueId val="{00000003-5607-4693-A4C4-46323EC5785B}"/>
            </c:ext>
          </c:extLst>
        </c:ser>
        <c:ser>
          <c:idx val="4"/>
          <c:order val="4"/>
          <c:spPr>
            <a:ln w="19050" cap="rnd">
              <a:solidFill>
                <a:schemeClr val="accent5"/>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2.511622290977376E-2</c:v>
              </c:pt>
              <c:pt idx="2">
                <c:v>5.0216599387465179E-2</c:v>
              </c:pt>
              <c:pt idx="3">
                <c:v>7.5285292998888906E-2</c:v>
              </c:pt>
              <c:pt idx="4">
                <c:v>0.10030648729934569</c:v>
              </c:pt>
              <c:pt idx="5">
                <c:v>0.1252643958125996</c:v>
              </c:pt>
              <c:pt idx="6">
                <c:v>0.15014327199094749</c:v>
              </c:pt>
              <c:pt idx="7">
                <c:v>0.17492741915009638</c:v>
              </c:pt>
              <c:pt idx="8">
                <c:v>0.19960120037258117</c:v>
              </c:pt>
              <c:pt idx="9">
                <c:v>0.22414904837347363</c:v>
              </c:pt>
              <c:pt idx="10">
                <c:v>0.24855547532215883</c:v>
              </c:pt>
              <c:pt idx="11">
                <c:v>0.27280508261398173</c:v>
              </c:pt>
              <c:pt idx="12">
                <c:v>0.29688257058559914</c:v>
              </c:pt>
              <c:pt idx="13">
                <c:v>0.32077274816790685</c:v>
              </c:pt>
              <c:pt idx="14">
                <c:v>0.34446054247045282</c:v>
              </c:pt>
              <c:pt idx="15">
                <c:v>0.36793100829128733</c:v>
              </c:pt>
              <c:pt idx="16">
                <c:v>0.39116933754625283</c:v>
              </c:pt>
              <c:pt idx="17">
                <c:v>0.4141608686117616</c:v>
              </c:pt>
              <c:pt idx="18">
                <c:v>0.43689109557516881</c:v>
              </c:pt>
              <c:pt idx="19">
                <c:v>0.45934567738690324</c:v>
              </c:pt>
              <c:pt idx="20">
                <c:v>0.48151044690858197</c:v>
              </c:pt>
            </c:numLit>
          </c:yVal>
          <c:smooth val="1"/>
          <c:extLst>
            <c:ext xmlns:c16="http://schemas.microsoft.com/office/drawing/2014/chart" uri="{C3380CC4-5D6E-409C-BE32-E72D297353CC}">
              <c16:uniqueId val="{00000004-5607-4693-A4C4-46323EC5785B}"/>
            </c:ext>
          </c:extLst>
        </c:ser>
        <c:ser>
          <c:idx val="5"/>
          <c:order val="5"/>
          <c:spPr>
            <a:ln w="19050" cap="rnd">
              <a:solidFill>
                <a:schemeClr val="accent6"/>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0.99968453791520984</c:v>
              </c:pt>
              <c:pt idx="2">
                <c:v>0.99873835069349315</c:v>
              </c:pt>
              <c:pt idx="3">
                <c:v>0.99716203530723702</c:v>
              </c:pt>
              <c:pt idx="4">
                <c:v>0.99495658629191763</c:v>
              </c:pt>
              <c:pt idx="5">
                <c:v>0.99212339511862357</c:v>
              </c:pt>
              <c:pt idx="6">
                <c:v>0.98866424931614294</c:v>
              </c:pt>
              <c:pt idx="7">
                <c:v>0.98458133134316872</c:v>
              </c:pt>
              <c:pt idx="8">
                <c:v>0.97987721721133236</c:v>
              </c:pt>
              <c:pt idx="9">
                <c:v>0.9745548748599363</c:v>
              </c:pt>
              <c:pt idx="10">
                <c:v>0.96861766228340873</c:v>
              </c:pt>
              <c:pt idx="11">
                <c:v>0.9620693254126641</c:v>
              </c:pt>
              <c:pt idx="12">
                <c:v>0.95491399575170477</c:v>
              </c:pt>
              <c:pt idx="13">
                <c:v>0.947156187770955</c:v>
              </c:pt>
              <c:pt idx="14">
                <c:v>0.93880079605897293</c:v>
              </c:pt>
              <c:pt idx="15">
                <c:v>0.9298530922343361</c:v>
              </c:pt>
              <c:pt idx="16">
                <c:v>0.92031872161964945</c:v>
              </c:pt>
              <c:pt idx="17">
                <c:v>0.91020369967977555</c:v>
              </c:pt>
              <c:pt idx="18">
                <c:v>0.89951440822653239</c:v>
              </c:pt>
              <c:pt idx="19">
                <c:v>0.88825759139225313</c:v>
              </c:pt>
              <c:pt idx="20">
                <c:v>0.8764403513747514</c:v>
              </c:pt>
            </c:numLit>
          </c:yVal>
          <c:smooth val="1"/>
          <c:extLst>
            <c:ext xmlns:c16="http://schemas.microsoft.com/office/drawing/2014/chart" uri="{C3380CC4-5D6E-409C-BE32-E72D297353CC}">
              <c16:uniqueId val="{00000005-5607-4693-A4C4-46323EC5785B}"/>
            </c:ext>
          </c:extLst>
        </c:ser>
        <c:ser>
          <c:idx val="6"/>
          <c:order val="6"/>
          <c:spPr>
            <a:ln w="19050" cap="rnd">
              <a:solidFill>
                <a:schemeClr val="accent1">
                  <a:lumMod val="60000"/>
                </a:schemeClr>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3.9810611895875637E-3</c:v>
              </c:pt>
              <c:pt idx="2">
                <c:v>7.9620592836906791E-3</c:v>
              </c:pt>
              <c:pt idx="3">
                <c:v>1.1942931187824891E-2</c:v>
              </c:pt>
              <c:pt idx="4">
                <c:v>1.5923613809505723E-2</c:v>
              </c:pt>
              <c:pt idx="5">
                <c:v>1.9904044059248616E-2</c:v>
              </c:pt>
              <c:pt idx="6">
                <c:v>2.3884158851568821E-2</c:v>
              </c:pt>
              <c:pt idx="7">
                <c:v>2.7863895105981265E-2</c:v>
              </c:pt>
              <c:pt idx="8">
                <c:v>3.1843189748000281E-2</c:v>
              </c:pt>
              <c:pt idx="9">
                <c:v>3.5821979710139271E-2</c:v>
              </c:pt>
              <c:pt idx="10">
                <c:v>3.980020193291027E-2</c:v>
              </c:pt>
              <c:pt idx="11">
                <c:v>4.3777793365823353E-2</c:v>
              </c:pt>
              <c:pt idx="12">
                <c:v>4.7754690968385957E-2</c:v>
              </c:pt>
              <c:pt idx="13">
                <c:v>5.1730831711101939E-2</c:v>
              </c:pt>
              <c:pt idx="14">
                <c:v>5.5706152576470568E-2</c:v>
              </c:pt>
              <c:pt idx="15">
                <c:v>5.96805905599853E-2</c:v>
              </c:pt>
              <c:pt idx="16">
                <c:v>6.3654082671132289E-2</c:v>
              </c:pt>
              <c:pt idx="17">
                <c:v>6.7626565934388719E-2</c:v>
              </c:pt>
              <c:pt idx="18">
                <c:v>7.1597977390220946E-2</c:v>
              </c:pt>
              <c:pt idx="19">
                <c:v>7.5568254096082296E-2</c:v>
              </c:pt>
              <c:pt idx="20">
                <c:v>7.9537333127410639E-2</c:v>
              </c:pt>
            </c:numLit>
          </c:yVal>
          <c:smooth val="1"/>
          <c:extLst>
            <c:ext xmlns:c16="http://schemas.microsoft.com/office/drawing/2014/chart" uri="{C3380CC4-5D6E-409C-BE32-E72D297353CC}">
              <c16:uniqueId val="{00000006-5607-4693-A4C4-46323EC5785B}"/>
            </c:ext>
          </c:extLst>
        </c:ser>
        <c:ser>
          <c:idx val="7"/>
          <c:order val="7"/>
          <c:spPr>
            <a:ln w="19050" cap="rnd">
              <a:solidFill>
                <a:schemeClr val="accent2">
                  <a:lumMod val="60000"/>
                </a:schemeClr>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0.99999207554450387</c:v>
              </c:pt>
              <c:pt idx="2">
                <c:v>0.99996830230360956</c:v>
              </c:pt>
              <c:pt idx="3">
                <c:v>0.9999286806540969</c:v>
              </c:pt>
              <c:pt idx="4">
                <c:v>0.99987321122392603</c:v>
              </c:pt>
              <c:pt idx="5">
                <c:v>0.99980189489222693</c:v>
              </c:pt>
              <c:pt idx="6">
                <c:v>0.9997147327892858</c:v>
              </c:pt>
              <c:pt idx="7">
                <c:v>0.99961172629652706</c:v>
              </c:pt>
              <c:pt idx="8">
                <c:v>0.99949287704649148</c:v>
              </c:pt>
              <c:pt idx="9">
                <c:v>0.9993581869228102</c:v>
              </c:pt>
              <c:pt idx="10">
                <c:v>0.99920765806017497</c:v>
              </c:pt>
              <c:pt idx="11">
                <c:v>0.99904129284430443</c:v>
              </c:pt>
              <c:pt idx="12">
                <c:v>0.99885909391190608</c:v>
              </c:pt>
              <c:pt idx="13">
                <c:v>0.99866106415063449</c:v>
              </c:pt>
              <c:pt idx="14">
                <c:v>0.99844720669904574</c:v>
              </c:pt>
              <c:pt idx="15">
                <c:v>0.99821752494654759</c:v>
              </c:pt>
              <c:pt idx="16">
                <c:v>0.99797202253334572</c:v>
              </c:pt>
              <c:pt idx="17">
                <c:v>0.99771070335038592</c:v>
              </c:pt>
              <c:pt idx="18">
                <c:v>0.9974335715392928</c:v>
              </c:pt>
              <c:pt idx="19">
                <c:v>0.99714063149230359</c:v>
              </c:pt>
              <c:pt idx="20">
                <c:v>0.99683188785219912</c:v>
              </c:pt>
            </c:numLit>
          </c:yVal>
          <c:smooth val="1"/>
          <c:extLst>
            <c:ext xmlns:c16="http://schemas.microsoft.com/office/drawing/2014/chart" uri="{C3380CC4-5D6E-409C-BE32-E72D297353CC}">
              <c16:uniqueId val="{00000007-5607-4693-A4C4-46323EC5785B}"/>
            </c:ext>
          </c:extLst>
        </c:ser>
        <c:ser>
          <c:idx val="8"/>
          <c:order val="8"/>
          <c:spPr>
            <a:ln w="19050" cap="rnd">
              <a:solidFill>
                <a:schemeClr val="accent3">
                  <a:lumMod val="60000"/>
                </a:schemeClr>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6.309573026154194E-4</c:v>
              </c:pt>
              <c:pt idx="2">
                <c:v>1.2619143540422207E-3</c:v>
              </c:pt>
              <c:pt idx="3">
                <c:v>1.8928709030918858E-3</c:v>
              </c:pt>
              <c:pt idx="4">
                <c:v>2.5238266985760961E-3</c:v>
              </c:pt>
              <c:pt idx="5">
                <c:v>3.1547814893068339E-3</c:v>
              </c:pt>
              <c:pt idx="6">
                <c:v>3.7857350240964815E-3</c:v>
              </c:pt>
              <c:pt idx="7">
                <c:v>4.4166870517579199E-3</c:v>
              </c:pt>
              <c:pt idx="8">
                <c:v>5.0476373211046305E-3</c:v>
              </c:pt>
              <c:pt idx="9">
                <c:v>5.6785855809507969E-3</c:v>
              </c:pt>
              <c:pt idx="10">
                <c:v>6.3095315801113992E-3</c:v>
              </c:pt>
              <c:pt idx="11">
                <c:v>6.9404750674023196E-3</c:v>
              </c:pt>
              <c:pt idx="12">
                <c:v>7.5714157916404422E-3</c:v>
              </c:pt>
              <c:pt idx="13">
                <c:v>8.2023535016437447E-3</c:v>
              </c:pt>
              <c:pt idx="14">
                <c:v>8.8332879462314131E-3</c:v>
              </c:pt>
              <c:pt idx="15">
                <c:v>9.4642188742239258E-3</c:v>
              </c:pt>
              <c:pt idx="16">
                <c:v>1.0095146034443166E-2</c:v>
              </c:pt>
              <c:pt idx="17">
                <c:v>1.0726069175712515E-2</c:v>
              </c:pt>
              <c:pt idx="18">
                <c:v>1.1356988046856956E-2</c:v>
              </c:pt>
              <c:pt idx="19">
                <c:v>1.198790239670317E-2</c:v>
              </c:pt>
              <c:pt idx="20">
                <c:v>1.2618811974079637E-2</c:v>
              </c:pt>
            </c:numLit>
          </c:yVal>
          <c:smooth val="1"/>
          <c:extLst>
            <c:ext xmlns:c16="http://schemas.microsoft.com/office/drawing/2014/chart" uri="{C3380CC4-5D6E-409C-BE32-E72D297353CC}">
              <c16:uniqueId val="{00000008-5607-4693-A4C4-46323EC5785B}"/>
            </c:ext>
          </c:extLst>
        </c:ser>
        <c:ser>
          <c:idx val="9"/>
          <c:order val="9"/>
          <c:spPr>
            <a:ln w="19050" cap="rnd">
              <a:solidFill>
                <a:schemeClr val="accent4">
                  <a:lumMod val="60000"/>
                </a:schemeClr>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0.99999980094642138</c:v>
              </c:pt>
              <c:pt idx="2">
                <c:v>0.99999920378576457</c:v>
              </c:pt>
              <c:pt idx="3">
                <c:v>0.99999820851826737</c:v>
              </c:pt>
              <c:pt idx="4">
                <c:v>0.99999681514432615</c:v>
              </c:pt>
              <c:pt idx="5">
                <c:v>0.99999502366449544</c:v>
              </c:pt>
              <c:pt idx="6">
                <c:v>0.99999283407948847</c:v>
              </c:pt>
              <c:pt idx="7">
                <c:v>0.99999024639017697</c:v>
              </c:pt>
              <c:pt idx="8">
                <c:v>0.99998726059759113</c:v>
              </c:pt>
              <c:pt idx="9">
                <c:v>0.99998387670291955</c:v>
              </c:pt>
              <c:pt idx="10">
                <c:v>0.99998009470750948</c:v>
              </c:pt>
              <c:pt idx="11">
                <c:v>0.9999759146128665</c:v>
              </c:pt>
              <c:pt idx="12">
                <c:v>0.99997133642065461</c:v>
              </c:pt>
              <c:pt idx="13">
                <c:v>0.99996636013269669</c:v>
              </c:pt>
              <c:pt idx="14">
                <c:v>0.9999609857509737</c:v>
              </c:pt>
              <c:pt idx="15">
                <c:v>0.99995521327762515</c:v>
              </c:pt>
              <c:pt idx="16">
                <c:v>0.99994904271494922</c:v>
              </c:pt>
              <c:pt idx="17">
                <c:v>0.99994247406540238</c:v>
              </c:pt>
              <c:pt idx="18">
                <c:v>0.99993550733159964</c:v>
              </c:pt>
              <c:pt idx="19">
                <c:v>0.99992814251631457</c:v>
              </c:pt>
              <c:pt idx="20">
                <c:v>0.99992037962247915</c:v>
              </c:pt>
            </c:numLit>
          </c:yVal>
          <c:smooth val="1"/>
          <c:extLst>
            <c:ext xmlns:c16="http://schemas.microsoft.com/office/drawing/2014/chart" uri="{C3380CC4-5D6E-409C-BE32-E72D297353CC}">
              <c16:uniqueId val="{00000009-5607-4693-A4C4-46323EC5785B}"/>
            </c:ext>
          </c:extLst>
        </c:ser>
        <c:dLbls>
          <c:showLegendKey val="0"/>
          <c:showVal val="0"/>
          <c:showCatName val="0"/>
          <c:showSerName val="0"/>
          <c:showPercent val="0"/>
          <c:showBubbleSize val="0"/>
        </c:dLbls>
        <c:axId val="633228256"/>
        <c:axId val="633228616"/>
      </c:scatterChart>
      <c:valAx>
        <c:axId val="633228256"/>
        <c:scaling>
          <c:orientation val="minMax"/>
          <c:max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position</a:t>
                </a:r>
                <a:endParaRPr lang="ja-JP"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33228616"/>
        <c:crosses val="autoZero"/>
        <c:crossBetween val="midCat"/>
      </c:valAx>
      <c:valAx>
        <c:axId val="633228616"/>
        <c:scaling>
          <c:orientation val="minMax"/>
          <c:max val="1"/>
          <c:min val="-1"/>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332282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Positional</a:t>
            </a:r>
            <a:r>
              <a:rPr lang="en-US" altLang="ja-JP" baseline="0"/>
              <a:t> Encoding</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'④ PositionalEncoding'!$P$19:$P$39</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'④ PositionalEncoding'!$R$19:$R$39</c:f>
              <c:numCache>
                <c:formatCode>0.00000</c:formatCode>
                <c:ptCount val="21"/>
                <c:pt idx="0">
                  <c:v>0</c:v>
                </c:pt>
                <c:pt idx="1">
                  <c:v>0.8414709848078965</c:v>
                </c:pt>
                <c:pt idx="2">
                  <c:v>0.90929742682568171</c:v>
                </c:pt>
                <c:pt idx="3">
                  <c:v>0.14112000805986721</c:v>
                </c:pt>
                <c:pt idx="4">
                  <c:v>-0.7568024953079282</c:v>
                </c:pt>
                <c:pt idx="5">
                  <c:v>-0.95892427466313845</c:v>
                </c:pt>
                <c:pt idx="6">
                  <c:v>-0.27941549819892586</c:v>
                </c:pt>
                <c:pt idx="7">
                  <c:v>0.65698659871878906</c:v>
                </c:pt>
                <c:pt idx="8">
                  <c:v>0.98935824662338179</c:v>
                </c:pt>
                <c:pt idx="9">
                  <c:v>0.41211848524175659</c:v>
                </c:pt>
                <c:pt idx="10">
                  <c:v>-0.54402111088936977</c:v>
                </c:pt>
                <c:pt idx="11">
                  <c:v>-0.99999020655070348</c:v>
                </c:pt>
                <c:pt idx="12">
                  <c:v>-0.53657291800043494</c:v>
                </c:pt>
                <c:pt idx="13">
                  <c:v>0.42016703682664092</c:v>
                </c:pt>
                <c:pt idx="14">
                  <c:v>0.99060735569487035</c:v>
                </c:pt>
                <c:pt idx="15">
                  <c:v>0.65028784015711683</c:v>
                </c:pt>
                <c:pt idx="16">
                  <c:v>-0.2879033166650653</c:v>
                </c:pt>
                <c:pt idx="17">
                  <c:v>-0.96139749187955681</c:v>
                </c:pt>
                <c:pt idx="18">
                  <c:v>-0.75098724677167605</c:v>
                </c:pt>
                <c:pt idx="19">
                  <c:v>0.14987720966295234</c:v>
                </c:pt>
                <c:pt idx="20">
                  <c:v>0.91294525072762767</c:v>
                </c:pt>
              </c:numCache>
            </c:numRef>
          </c:yVal>
          <c:smooth val="1"/>
          <c:extLst>
            <c:ext xmlns:c16="http://schemas.microsoft.com/office/drawing/2014/chart" uri="{C3380CC4-5D6E-409C-BE32-E72D297353CC}">
              <c16:uniqueId val="{00000000-779E-4C08-937A-CCC0E9C56E6C}"/>
            </c:ext>
          </c:extLst>
        </c:ser>
        <c:ser>
          <c:idx val="1"/>
          <c:order val="1"/>
          <c:spPr>
            <a:ln w="19050" cap="rnd">
              <a:solidFill>
                <a:schemeClr val="accent2"/>
              </a:solidFill>
              <a:round/>
            </a:ln>
            <a:effectLst/>
          </c:spPr>
          <c:marker>
            <c:symbol val="none"/>
          </c:marker>
          <c:xVal>
            <c:numRef>
              <c:f>'④ PositionalEncoding'!$P$19:$P$39</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'④ PositionalEncoding'!$S$19:$S$39</c:f>
              <c:numCache>
                <c:formatCode>0.00000</c:formatCode>
                <c:ptCount val="21"/>
                <c:pt idx="0">
                  <c:v>1</c:v>
                </c:pt>
                <c:pt idx="1">
                  <c:v>0.54030230586813977</c:v>
                </c:pt>
                <c:pt idx="2">
                  <c:v>-0.41614683654714241</c:v>
                </c:pt>
                <c:pt idx="3">
                  <c:v>-0.98999249660044542</c:v>
                </c:pt>
                <c:pt idx="4">
                  <c:v>-0.65364362086361194</c:v>
                </c:pt>
                <c:pt idx="5">
                  <c:v>0.28366218546322625</c:v>
                </c:pt>
                <c:pt idx="6">
                  <c:v>0.96017028665036597</c:v>
                </c:pt>
                <c:pt idx="7">
                  <c:v>0.7539022543433046</c:v>
                </c:pt>
                <c:pt idx="8">
                  <c:v>-0.14550003380861354</c:v>
                </c:pt>
                <c:pt idx="9">
                  <c:v>-0.91113026188467694</c:v>
                </c:pt>
                <c:pt idx="10">
                  <c:v>-0.83907152907645244</c:v>
                </c:pt>
                <c:pt idx="11">
                  <c:v>4.4256979880507854E-3</c:v>
                </c:pt>
                <c:pt idx="12">
                  <c:v>0.84385395873249214</c:v>
                </c:pt>
                <c:pt idx="13">
                  <c:v>0.90744678145019619</c:v>
                </c:pt>
                <c:pt idx="14">
                  <c:v>0.13673721820783361</c:v>
                </c:pt>
                <c:pt idx="15">
                  <c:v>-0.75968791285882131</c:v>
                </c:pt>
                <c:pt idx="16">
                  <c:v>-0.95765948032338466</c:v>
                </c:pt>
                <c:pt idx="17">
                  <c:v>-0.27516333805159693</c:v>
                </c:pt>
                <c:pt idx="18">
                  <c:v>0.66031670824408017</c:v>
                </c:pt>
                <c:pt idx="19">
                  <c:v>0.98870461818666922</c:v>
                </c:pt>
                <c:pt idx="20">
                  <c:v>0.40808206181339196</c:v>
                </c:pt>
              </c:numCache>
            </c:numRef>
          </c:yVal>
          <c:smooth val="1"/>
          <c:extLst>
            <c:ext xmlns:c16="http://schemas.microsoft.com/office/drawing/2014/chart" uri="{C3380CC4-5D6E-409C-BE32-E72D297353CC}">
              <c16:uniqueId val="{00000001-779E-4C08-937A-CCC0E9C56E6C}"/>
            </c:ext>
          </c:extLst>
        </c:ser>
        <c:ser>
          <c:idx val="2"/>
          <c:order val="2"/>
          <c:spPr>
            <a:ln w="19050" cap="rnd">
              <a:solidFill>
                <a:schemeClr val="accent3"/>
              </a:solidFill>
              <a:round/>
            </a:ln>
            <a:effectLst/>
          </c:spPr>
          <c:marker>
            <c:symbol val="none"/>
          </c:marker>
          <c:xVal>
            <c:numRef>
              <c:f>'④ PositionalEncoding'!$P$19:$P$39</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'④ PositionalEncoding'!$T$19:$T$39</c:f>
              <c:numCache>
                <c:formatCode>0.00000</c:formatCode>
                <c:ptCount val="21"/>
                <c:pt idx="0">
                  <c:v>0</c:v>
                </c:pt>
                <c:pt idx="1">
                  <c:v>0.15782664013030581</c:v>
                </c:pt>
                <c:pt idx="2">
                  <c:v>0.31169714584651093</c:v>
                </c:pt>
                <c:pt idx="3">
                  <c:v>0.45775454849949254</c:v>
                </c:pt>
                <c:pt idx="4">
                  <c:v>0.59233772524843908</c:v>
                </c:pt>
                <c:pt idx="5">
                  <c:v>0.71207316996880821</c:v>
                </c:pt>
                <c:pt idx="6">
                  <c:v>0.81395955466518177</c:v>
                </c:pt>
                <c:pt idx="7">
                  <c:v>0.89544296174485882</c:v>
                </c:pt>
                <c:pt idx="8">
                  <c:v>0.95448090135530306</c:v>
                </c:pt>
                <c:pt idx="9">
                  <c:v>0.989593509105828</c:v>
                </c:pt>
                <c:pt idx="10">
                  <c:v>0.99990064083461183</c:v>
                </c:pt>
                <c:pt idx="11">
                  <c:v>0.9851439345914208</c:v>
                </c:pt>
                <c:pt idx="12">
                  <c:v>0.94569328682313658</c:v>
                </c:pt>
                <c:pt idx="13">
                  <c:v>0.88253758042789199</c:v>
                </c:pt>
                <c:pt idx="14">
                  <c:v>0.7972598970914585</c:v>
                </c:pt>
                <c:pt idx="15">
                  <c:v>0.69199783524160141</c:v>
                </c:pt>
                <c:pt idx="16">
                  <c:v>0.56938992830360025</c:v>
                </c:pt>
                <c:pt idx="17">
                  <c:v>0.43250950635454399</c:v>
                </c:pt>
                <c:pt idx="18">
                  <c:v>0.2847876590219009</c:v>
                </c:pt>
                <c:pt idx="19">
                  <c:v>0.12992723066366213</c:v>
                </c:pt>
                <c:pt idx="20">
                  <c:v>-2.8189996344873836E-2</c:v>
                </c:pt>
              </c:numCache>
            </c:numRef>
          </c:yVal>
          <c:smooth val="1"/>
          <c:extLst>
            <c:ext xmlns:c16="http://schemas.microsoft.com/office/drawing/2014/chart" uri="{C3380CC4-5D6E-409C-BE32-E72D297353CC}">
              <c16:uniqueId val="{00000002-779E-4C08-937A-CCC0E9C56E6C}"/>
            </c:ext>
          </c:extLst>
        </c:ser>
        <c:ser>
          <c:idx val="3"/>
          <c:order val="3"/>
          <c:spPr>
            <a:ln w="19050" cap="rnd">
              <a:solidFill>
                <a:schemeClr val="accent4"/>
              </a:solidFill>
              <a:round/>
            </a:ln>
            <a:effectLst/>
          </c:spPr>
          <c:marker>
            <c:symbol val="none"/>
          </c:marker>
          <c:xVal>
            <c:numRef>
              <c:f>'④ PositionalEncoding'!$P$19:$P$39</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'④ PositionalEncoding'!$U$19:$U$39</c:f>
              <c:numCache>
                <c:formatCode>0.00000</c:formatCode>
                <c:ptCount val="21"/>
                <c:pt idx="0">
                  <c:v>1</c:v>
                </c:pt>
                <c:pt idx="1">
                  <c:v>0.98746683572927096</c:v>
                </c:pt>
                <c:pt idx="2">
                  <c:v>0.95018150333035789</c:v>
                </c:pt>
                <c:pt idx="3">
                  <c:v>0.88907860919494952</c:v>
                </c:pt>
                <c:pt idx="4">
                  <c:v>0.80568977854227775</c:v>
                </c:pt>
                <c:pt idx="5">
                  <c:v>0.70210526319817079</c:v>
                </c:pt>
                <c:pt idx="6">
                  <c:v>0.58092154665605145</c:v>
                </c:pt>
                <c:pt idx="7">
                  <c:v>0.44517625976863956</c:v>
                </c:pt>
                <c:pt idx="8">
                  <c:v>0.29827203849500927</c:v>
                </c:pt>
                <c:pt idx="9">
                  <c:v>0.14389123230973289</c:v>
                </c:pt>
                <c:pt idx="10">
                  <c:v>-1.4096398778854562E-2</c:v>
                </c:pt>
                <c:pt idx="11">
                  <c:v>-0.17173068490440005</c:v>
                </c:pt>
                <c:pt idx="12">
                  <c:v>-0.32506031326148199</c:v>
                </c:pt>
                <c:pt idx="13">
                  <c:v>-0.47024187301056253</c:v>
                </c:pt>
                <c:pt idx="14">
                  <c:v>-0.60363619547680947</c:v>
                </c:pt>
                <c:pt idx="15">
                  <c:v>-0.72189957474771893</c:v>
                </c:pt>
                <c:pt idx="16">
                  <c:v>-0.82206758210406339</c:v>
                </c:pt>
                <c:pt idx="17">
                  <c:v>-0.90162937336410498</c:v>
                </c:pt>
                <c:pt idx="18">
                  <c:v>-0.95859062652877292</c:v>
                </c:pt>
                <c:pt idx="19">
                  <c:v>-0.99152353211210853</c:v>
                </c:pt>
                <c:pt idx="20">
                  <c:v>-0.99960258308293504</c:v>
                </c:pt>
              </c:numCache>
            </c:numRef>
          </c:yVal>
          <c:smooth val="1"/>
          <c:extLst>
            <c:ext xmlns:c16="http://schemas.microsoft.com/office/drawing/2014/chart" uri="{C3380CC4-5D6E-409C-BE32-E72D297353CC}">
              <c16:uniqueId val="{00000003-779E-4C08-937A-CCC0E9C56E6C}"/>
            </c:ext>
          </c:extLst>
        </c:ser>
        <c:dLbls>
          <c:showLegendKey val="0"/>
          <c:showVal val="0"/>
          <c:showCatName val="0"/>
          <c:showSerName val="0"/>
          <c:showPercent val="0"/>
          <c:showBubbleSize val="0"/>
        </c:dLbls>
        <c:axId val="568647000"/>
        <c:axId val="568644120"/>
      </c:scatterChart>
      <c:valAx>
        <c:axId val="568647000"/>
        <c:scaling>
          <c:orientation val="minMax"/>
          <c:max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position</a:t>
                </a:r>
                <a:endParaRPr lang="ja-JP"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68644120"/>
        <c:crosses val="autoZero"/>
        <c:crossBetween val="midCat"/>
      </c:valAx>
      <c:valAx>
        <c:axId val="568644120"/>
        <c:scaling>
          <c:orientation val="minMax"/>
          <c:max val="1"/>
          <c:min val="-1"/>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68647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sz="1400" b="0" i="0" u="none" strike="noStrike" kern="1200" spc="0" baseline="0">
                <a:solidFill>
                  <a:sysClr val="windowText" lastClr="000000">
                    <a:lumMod val="65000"/>
                    <a:lumOff val="35000"/>
                  </a:sysClr>
                </a:solidFill>
              </a:rPr>
              <a:t>Positional Encoding</a:t>
            </a:r>
            <a:endParaRPr lang="ja-JP" alt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0.8414709848078965</c:v>
              </c:pt>
              <c:pt idx="2">
                <c:v>0.90929742682568171</c:v>
              </c:pt>
              <c:pt idx="3">
                <c:v>0.14112000805986721</c:v>
              </c:pt>
              <c:pt idx="4">
                <c:v>-0.7568024953079282</c:v>
              </c:pt>
              <c:pt idx="5">
                <c:v>-0.95892427466313845</c:v>
              </c:pt>
              <c:pt idx="6">
                <c:v>-0.27941549819892586</c:v>
              </c:pt>
              <c:pt idx="7">
                <c:v>0.65698659871878906</c:v>
              </c:pt>
              <c:pt idx="8">
                <c:v>0.98935824662338179</c:v>
              </c:pt>
              <c:pt idx="9">
                <c:v>0.41211848524175659</c:v>
              </c:pt>
              <c:pt idx="10">
                <c:v>-0.54402111088936977</c:v>
              </c:pt>
              <c:pt idx="11">
                <c:v>-0.99999020655070348</c:v>
              </c:pt>
              <c:pt idx="12">
                <c:v>-0.53657291800043494</c:v>
              </c:pt>
              <c:pt idx="13">
                <c:v>0.42016703682664092</c:v>
              </c:pt>
              <c:pt idx="14">
                <c:v>0.99060735569487035</c:v>
              </c:pt>
              <c:pt idx="15">
                <c:v>0.65028784015711683</c:v>
              </c:pt>
              <c:pt idx="16">
                <c:v>-0.2879033166650653</c:v>
              </c:pt>
              <c:pt idx="17">
                <c:v>-0.96139749187955681</c:v>
              </c:pt>
              <c:pt idx="18">
                <c:v>-0.75098724677167605</c:v>
              </c:pt>
              <c:pt idx="19">
                <c:v>0.14987720966295234</c:v>
              </c:pt>
              <c:pt idx="20">
                <c:v>0.91294525072762767</c:v>
              </c:pt>
            </c:numLit>
          </c:yVal>
          <c:smooth val="1"/>
          <c:extLst>
            <c:ext xmlns:c16="http://schemas.microsoft.com/office/drawing/2014/chart" uri="{C3380CC4-5D6E-409C-BE32-E72D297353CC}">
              <c16:uniqueId val="{00000000-67AF-4455-BBA1-FCD20C8B339B}"/>
            </c:ext>
          </c:extLst>
        </c:ser>
        <c:ser>
          <c:idx val="1"/>
          <c:order val="1"/>
          <c:spPr>
            <a:ln w="19050" cap="rnd">
              <a:solidFill>
                <a:schemeClr val="accent2"/>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0.54030230586813977</c:v>
              </c:pt>
              <c:pt idx="2">
                <c:v>-0.41614683654714241</c:v>
              </c:pt>
              <c:pt idx="3">
                <c:v>-0.98999249660044542</c:v>
              </c:pt>
              <c:pt idx="4">
                <c:v>-0.65364362086361194</c:v>
              </c:pt>
              <c:pt idx="5">
                <c:v>0.28366218546322625</c:v>
              </c:pt>
              <c:pt idx="6">
                <c:v>0.96017028665036597</c:v>
              </c:pt>
              <c:pt idx="7">
                <c:v>0.7539022543433046</c:v>
              </c:pt>
              <c:pt idx="8">
                <c:v>-0.14550003380861354</c:v>
              </c:pt>
              <c:pt idx="9">
                <c:v>-0.91113026188467694</c:v>
              </c:pt>
              <c:pt idx="10">
                <c:v>-0.83907152907645244</c:v>
              </c:pt>
              <c:pt idx="11">
                <c:v>4.4256979880507854E-3</c:v>
              </c:pt>
              <c:pt idx="12">
                <c:v>0.84385395873249214</c:v>
              </c:pt>
              <c:pt idx="13">
                <c:v>0.90744678145019619</c:v>
              </c:pt>
              <c:pt idx="14">
                <c:v>0.13673721820783361</c:v>
              </c:pt>
              <c:pt idx="15">
                <c:v>-0.75968791285882131</c:v>
              </c:pt>
              <c:pt idx="16">
                <c:v>-0.95765948032338466</c:v>
              </c:pt>
              <c:pt idx="17">
                <c:v>-0.27516333805159693</c:v>
              </c:pt>
              <c:pt idx="18">
                <c:v>0.66031670824408017</c:v>
              </c:pt>
              <c:pt idx="19">
                <c:v>0.98870461818666922</c:v>
              </c:pt>
              <c:pt idx="20">
                <c:v>0.40808206181339196</c:v>
              </c:pt>
            </c:numLit>
          </c:yVal>
          <c:smooth val="1"/>
          <c:extLst>
            <c:ext xmlns:c16="http://schemas.microsoft.com/office/drawing/2014/chart" uri="{C3380CC4-5D6E-409C-BE32-E72D297353CC}">
              <c16:uniqueId val="{00000001-67AF-4455-BBA1-FCD20C8B339B}"/>
            </c:ext>
          </c:extLst>
        </c:ser>
        <c:ser>
          <c:idx val="2"/>
          <c:order val="2"/>
          <c:spPr>
            <a:ln w="19050" cap="rnd">
              <a:solidFill>
                <a:schemeClr val="accent3"/>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0.15782664013030581</c:v>
              </c:pt>
              <c:pt idx="2">
                <c:v>0.31169714584651093</c:v>
              </c:pt>
              <c:pt idx="3">
                <c:v>0.4577545484994926</c:v>
              </c:pt>
              <c:pt idx="4">
                <c:v>0.59233772524843908</c:v>
              </c:pt>
              <c:pt idx="5">
                <c:v>0.71207316996880832</c:v>
              </c:pt>
              <c:pt idx="6">
                <c:v>0.81395955466518177</c:v>
              </c:pt>
              <c:pt idx="7">
                <c:v>0.89544296174485893</c:v>
              </c:pt>
              <c:pt idx="8">
                <c:v>0.95448090135530306</c:v>
              </c:pt>
              <c:pt idx="9">
                <c:v>0.989593509105828</c:v>
              </c:pt>
              <c:pt idx="10">
                <c:v>0.99990064083461183</c:v>
              </c:pt>
              <c:pt idx="11">
                <c:v>0.9851439345914208</c:v>
              </c:pt>
              <c:pt idx="12">
                <c:v>0.94569328682313647</c:v>
              </c:pt>
              <c:pt idx="13">
                <c:v>0.88253758042789199</c:v>
              </c:pt>
              <c:pt idx="14">
                <c:v>0.79725989709145828</c:v>
              </c:pt>
              <c:pt idx="15">
                <c:v>0.69199783524160108</c:v>
              </c:pt>
              <c:pt idx="16">
                <c:v>0.56938992830360025</c:v>
              </c:pt>
              <c:pt idx="17">
                <c:v>0.43250950635454399</c:v>
              </c:pt>
              <c:pt idx="18">
                <c:v>0.2847876590219009</c:v>
              </c:pt>
              <c:pt idx="19">
                <c:v>0.12992723066366169</c:v>
              </c:pt>
              <c:pt idx="20">
                <c:v>-2.818999634487428E-2</c:v>
              </c:pt>
            </c:numLit>
          </c:yVal>
          <c:smooth val="1"/>
          <c:extLst>
            <c:ext xmlns:c16="http://schemas.microsoft.com/office/drawing/2014/chart" uri="{C3380CC4-5D6E-409C-BE32-E72D297353CC}">
              <c16:uniqueId val="{00000002-67AF-4455-BBA1-FCD20C8B339B}"/>
            </c:ext>
          </c:extLst>
        </c:ser>
        <c:ser>
          <c:idx val="3"/>
          <c:order val="3"/>
          <c:spPr>
            <a:ln w="19050" cap="rnd">
              <a:solidFill>
                <a:schemeClr val="accent4"/>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0.98746683572927096</c:v>
              </c:pt>
              <c:pt idx="2">
                <c:v>0.95018150333035789</c:v>
              </c:pt>
              <c:pt idx="3">
                <c:v>0.88907860919494952</c:v>
              </c:pt>
              <c:pt idx="4">
                <c:v>0.80568977854227775</c:v>
              </c:pt>
              <c:pt idx="5">
                <c:v>0.70210526319817079</c:v>
              </c:pt>
              <c:pt idx="6">
                <c:v>0.58092154665605145</c:v>
              </c:pt>
              <c:pt idx="7">
                <c:v>0.44517625976863934</c:v>
              </c:pt>
              <c:pt idx="8">
                <c:v>0.29827203849500927</c:v>
              </c:pt>
              <c:pt idx="9">
                <c:v>0.14389123230973289</c:v>
              </c:pt>
              <c:pt idx="10">
                <c:v>-1.4096398778854784E-2</c:v>
              </c:pt>
              <c:pt idx="11">
                <c:v>-0.17173068490440027</c:v>
              </c:pt>
              <c:pt idx="12">
                <c:v>-0.32506031326148221</c:v>
              </c:pt>
              <c:pt idx="13">
                <c:v>-0.47024187301056253</c:v>
              </c:pt>
              <c:pt idx="14">
                <c:v>-0.60363619547680991</c:v>
              </c:pt>
              <c:pt idx="15">
                <c:v>-0.72189957474771926</c:v>
              </c:pt>
              <c:pt idx="16">
                <c:v>-0.82206758210406339</c:v>
              </c:pt>
              <c:pt idx="17">
                <c:v>-0.90162937336410498</c:v>
              </c:pt>
              <c:pt idx="18">
                <c:v>-0.95859062652877292</c:v>
              </c:pt>
              <c:pt idx="19">
                <c:v>-0.99152353211210864</c:v>
              </c:pt>
              <c:pt idx="20">
                <c:v>-0.99960258308293504</c:v>
              </c:pt>
            </c:numLit>
          </c:yVal>
          <c:smooth val="1"/>
          <c:extLst>
            <c:ext xmlns:c16="http://schemas.microsoft.com/office/drawing/2014/chart" uri="{C3380CC4-5D6E-409C-BE32-E72D297353CC}">
              <c16:uniqueId val="{00000003-67AF-4455-BBA1-FCD20C8B339B}"/>
            </c:ext>
          </c:extLst>
        </c:ser>
        <c:ser>
          <c:idx val="4"/>
          <c:order val="4"/>
          <c:spPr>
            <a:ln w="19050" cap="rnd">
              <a:solidFill>
                <a:schemeClr val="accent5"/>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2.511622290977376E-2</c:v>
              </c:pt>
              <c:pt idx="2">
                <c:v>5.0216599387465179E-2</c:v>
              </c:pt>
              <c:pt idx="3">
                <c:v>7.5285292998888906E-2</c:v>
              </c:pt>
              <c:pt idx="4">
                <c:v>0.10030648729934569</c:v>
              </c:pt>
              <c:pt idx="5">
                <c:v>0.1252643958125996</c:v>
              </c:pt>
              <c:pt idx="6">
                <c:v>0.15014327199094749</c:v>
              </c:pt>
              <c:pt idx="7">
                <c:v>0.17492741915009638</c:v>
              </c:pt>
              <c:pt idx="8">
                <c:v>0.19960120037258117</c:v>
              </c:pt>
              <c:pt idx="9">
                <c:v>0.22414904837347363</c:v>
              </c:pt>
              <c:pt idx="10">
                <c:v>0.24855547532215883</c:v>
              </c:pt>
              <c:pt idx="11">
                <c:v>0.27280508261398173</c:v>
              </c:pt>
              <c:pt idx="12">
                <c:v>0.29688257058559914</c:v>
              </c:pt>
              <c:pt idx="13">
                <c:v>0.32077274816790685</c:v>
              </c:pt>
              <c:pt idx="14">
                <c:v>0.34446054247045282</c:v>
              </c:pt>
              <c:pt idx="15">
                <c:v>0.36793100829128733</c:v>
              </c:pt>
              <c:pt idx="16">
                <c:v>0.39116933754625283</c:v>
              </c:pt>
              <c:pt idx="17">
                <c:v>0.4141608686117616</c:v>
              </c:pt>
              <c:pt idx="18">
                <c:v>0.43689109557516881</c:v>
              </c:pt>
              <c:pt idx="19">
                <c:v>0.45934567738690324</c:v>
              </c:pt>
              <c:pt idx="20">
                <c:v>0.48151044690858197</c:v>
              </c:pt>
            </c:numLit>
          </c:yVal>
          <c:smooth val="1"/>
          <c:extLst>
            <c:ext xmlns:c16="http://schemas.microsoft.com/office/drawing/2014/chart" uri="{C3380CC4-5D6E-409C-BE32-E72D297353CC}">
              <c16:uniqueId val="{00000004-67AF-4455-BBA1-FCD20C8B339B}"/>
            </c:ext>
          </c:extLst>
        </c:ser>
        <c:ser>
          <c:idx val="5"/>
          <c:order val="5"/>
          <c:spPr>
            <a:ln w="19050" cap="rnd">
              <a:solidFill>
                <a:schemeClr val="accent6"/>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0.99968453791520984</c:v>
              </c:pt>
              <c:pt idx="2">
                <c:v>0.99873835069349315</c:v>
              </c:pt>
              <c:pt idx="3">
                <c:v>0.99716203530723702</c:v>
              </c:pt>
              <c:pt idx="4">
                <c:v>0.99495658629191763</c:v>
              </c:pt>
              <c:pt idx="5">
                <c:v>0.99212339511862357</c:v>
              </c:pt>
              <c:pt idx="6">
                <c:v>0.98866424931614294</c:v>
              </c:pt>
              <c:pt idx="7">
                <c:v>0.98458133134316872</c:v>
              </c:pt>
              <c:pt idx="8">
                <c:v>0.97987721721133236</c:v>
              </c:pt>
              <c:pt idx="9">
                <c:v>0.9745548748599363</c:v>
              </c:pt>
              <c:pt idx="10">
                <c:v>0.96861766228340873</c:v>
              </c:pt>
              <c:pt idx="11">
                <c:v>0.9620693254126641</c:v>
              </c:pt>
              <c:pt idx="12">
                <c:v>0.95491399575170477</c:v>
              </c:pt>
              <c:pt idx="13">
                <c:v>0.947156187770955</c:v>
              </c:pt>
              <c:pt idx="14">
                <c:v>0.93880079605897293</c:v>
              </c:pt>
              <c:pt idx="15">
                <c:v>0.9298530922343361</c:v>
              </c:pt>
              <c:pt idx="16">
                <c:v>0.92031872161964945</c:v>
              </c:pt>
              <c:pt idx="17">
                <c:v>0.91020369967977555</c:v>
              </c:pt>
              <c:pt idx="18">
                <c:v>0.89951440822653239</c:v>
              </c:pt>
              <c:pt idx="19">
                <c:v>0.88825759139225313</c:v>
              </c:pt>
              <c:pt idx="20">
                <c:v>0.8764403513747514</c:v>
              </c:pt>
            </c:numLit>
          </c:yVal>
          <c:smooth val="1"/>
          <c:extLst>
            <c:ext xmlns:c16="http://schemas.microsoft.com/office/drawing/2014/chart" uri="{C3380CC4-5D6E-409C-BE32-E72D297353CC}">
              <c16:uniqueId val="{00000005-67AF-4455-BBA1-FCD20C8B339B}"/>
            </c:ext>
          </c:extLst>
        </c:ser>
        <c:ser>
          <c:idx val="6"/>
          <c:order val="6"/>
          <c:spPr>
            <a:ln w="19050" cap="rnd">
              <a:solidFill>
                <a:schemeClr val="accent1">
                  <a:lumMod val="60000"/>
                </a:schemeClr>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3.9810611895875637E-3</c:v>
              </c:pt>
              <c:pt idx="2">
                <c:v>7.9620592836906791E-3</c:v>
              </c:pt>
              <c:pt idx="3">
                <c:v>1.1942931187824891E-2</c:v>
              </c:pt>
              <c:pt idx="4">
                <c:v>1.5923613809505723E-2</c:v>
              </c:pt>
              <c:pt idx="5">
                <c:v>1.9904044059248616E-2</c:v>
              </c:pt>
              <c:pt idx="6">
                <c:v>2.3884158851568821E-2</c:v>
              </c:pt>
              <c:pt idx="7">
                <c:v>2.7863895105981265E-2</c:v>
              </c:pt>
              <c:pt idx="8">
                <c:v>3.1843189748000281E-2</c:v>
              </c:pt>
              <c:pt idx="9">
                <c:v>3.5821979710139271E-2</c:v>
              </c:pt>
              <c:pt idx="10">
                <c:v>3.980020193291027E-2</c:v>
              </c:pt>
              <c:pt idx="11">
                <c:v>4.3777793365823353E-2</c:v>
              </c:pt>
              <c:pt idx="12">
                <c:v>4.7754690968385957E-2</c:v>
              </c:pt>
              <c:pt idx="13">
                <c:v>5.1730831711101939E-2</c:v>
              </c:pt>
              <c:pt idx="14">
                <c:v>5.5706152576470568E-2</c:v>
              </c:pt>
              <c:pt idx="15">
                <c:v>5.96805905599853E-2</c:v>
              </c:pt>
              <c:pt idx="16">
                <c:v>6.3654082671132289E-2</c:v>
              </c:pt>
              <c:pt idx="17">
                <c:v>6.7626565934388719E-2</c:v>
              </c:pt>
              <c:pt idx="18">
                <c:v>7.1597977390220946E-2</c:v>
              </c:pt>
              <c:pt idx="19">
                <c:v>7.5568254096082296E-2</c:v>
              </c:pt>
              <c:pt idx="20">
                <c:v>7.9537333127410639E-2</c:v>
              </c:pt>
            </c:numLit>
          </c:yVal>
          <c:smooth val="1"/>
          <c:extLst>
            <c:ext xmlns:c16="http://schemas.microsoft.com/office/drawing/2014/chart" uri="{C3380CC4-5D6E-409C-BE32-E72D297353CC}">
              <c16:uniqueId val="{00000006-67AF-4455-BBA1-FCD20C8B339B}"/>
            </c:ext>
          </c:extLst>
        </c:ser>
        <c:ser>
          <c:idx val="7"/>
          <c:order val="7"/>
          <c:spPr>
            <a:ln w="19050" cap="rnd">
              <a:solidFill>
                <a:schemeClr val="accent2">
                  <a:lumMod val="60000"/>
                </a:schemeClr>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0.99999207554450387</c:v>
              </c:pt>
              <c:pt idx="2">
                <c:v>0.99996830230360956</c:v>
              </c:pt>
              <c:pt idx="3">
                <c:v>0.9999286806540969</c:v>
              </c:pt>
              <c:pt idx="4">
                <c:v>0.99987321122392603</c:v>
              </c:pt>
              <c:pt idx="5">
                <c:v>0.99980189489222693</c:v>
              </c:pt>
              <c:pt idx="6">
                <c:v>0.9997147327892858</c:v>
              </c:pt>
              <c:pt idx="7">
                <c:v>0.99961172629652706</c:v>
              </c:pt>
              <c:pt idx="8">
                <c:v>0.99949287704649148</c:v>
              </c:pt>
              <c:pt idx="9">
                <c:v>0.9993581869228102</c:v>
              </c:pt>
              <c:pt idx="10">
                <c:v>0.99920765806017497</c:v>
              </c:pt>
              <c:pt idx="11">
                <c:v>0.99904129284430443</c:v>
              </c:pt>
              <c:pt idx="12">
                <c:v>0.99885909391190608</c:v>
              </c:pt>
              <c:pt idx="13">
                <c:v>0.99866106415063449</c:v>
              </c:pt>
              <c:pt idx="14">
                <c:v>0.99844720669904574</c:v>
              </c:pt>
              <c:pt idx="15">
                <c:v>0.99821752494654759</c:v>
              </c:pt>
              <c:pt idx="16">
                <c:v>0.99797202253334572</c:v>
              </c:pt>
              <c:pt idx="17">
                <c:v>0.99771070335038592</c:v>
              </c:pt>
              <c:pt idx="18">
                <c:v>0.9974335715392928</c:v>
              </c:pt>
              <c:pt idx="19">
                <c:v>0.99714063149230359</c:v>
              </c:pt>
              <c:pt idx="20">
                <c:v>0.99683188785219912</c:v>
              </c:pt>
            </c:numLit>
          </c:yVal>
          <c:smooth val="1"/>
          <c:extLst>
            <c:ext xmlns:c16="http://schemas.microsoft.com/office/drawing/2014/chart" uri="{C3380CC4-5D6E-409C-BE32-E72D297353CC}">
              <c16:uniqueId val="{00000007-67AF-4455-BBA1-FCD20C8B339B}"/>
            </c:ext>
          </c:extLst>
        </c:ser>
        <c:ser>
          <c:idx val="8"/>
          <c:order val="8"/>
          <c:spPr>
            <a:ln w="19050" cap="rnd">
              <a:solidFill>
                <a:schemeClr val="accent3">
                  <a:lumMod val="60000"/>
                </a:schemeClr>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0</c:v>
              </c:pt>
              <c:pt idx="1">
                <c:v>6.309573026154194E-4</c:v>
              </c:pt>
              <c:pt idx="2">
                <c:v>1.2619143540422207E-3</c:v>
              </c:pt>
              <c:pt idx="3">
                <c:v>1.8928709030918858E-3</c:v>
              </c:pt>
              <c:pt idx="4">
                <c:v>2.5238266985760961E-3</c:v>
              </c:pt>
              <c:pt idx="5">
                <c:v>3.1547814893068339E-3</c:v>
              </c:pt>
              <c:pt idx="6">
                <c:v>3.7857350240964815E-3</c:v>
              </c:pt>
              <c:pt idx="7">
                <c:v>4.4166870517579199E-3</c:v>
              </c:pt>
              <c:pt idx="8">
                <c:v>5.0476373211046305E-3</c:v>
              </c:pt>
              <c:pt idx="9">
                <c:v>5.6785855809507969E-3</c:v>
              </c:pt>
              <c:pt idx="10">
                <c:v>6.3095315801113992E-3</c:v>
              </c:pt>
              <c:pt idx="11">
                <c:v>6.9404750674023196E-3</c:v>
              </c:pt>
              <c:pt idx="12">
                <c:v>7.5714157916404422E-3</c:v>
              </c:pt>
              <c:pt idx="13">
                <c:v>8.2023535016437447E-3</c:v>
              </c:pt>
              <c:pt idx="14">
                <c:v>8.8332879462314131E-3</c:v>
              </c:pt>
              <c:pt idx="15">
                <c:v>9.4642188742239258E-3</c:v>
              </c:pt>
              <c:pt idx="16">
                <c:v>1.0095146034443166E-2</c:v>
              </c:pt>
              <c:pt idx="17">
                <c:v>1.0726069175712515E-2</c:v>
              </c:pt>
              <c:pt idx="18">
                <c:v>1.1356988046856956E-2</c:v>
              </c:pt>
              <c:pt idx="19">
                <c:v>1.198790239670317E-2</c:v>
              </c:pt>
              <c:pt idx="20">
                <c:v>1.2618811974079637E-2</c:v>
              </c:pt>
            </c:numLit>
          </c:yVal>
          <c:smooth val="1"/>
          <c:extLst>
            <c:ext xmlns:c16="http://schemas.microsoft.com/office/drawing/2014/chart" uri="{C3380CC4-5D6E-409C-BE32-E72D297353CC}">
              <c16:uniqueId val="{00000008-67AF-4455-BBA1-FCD20C8B339B}"/>
            </c:ext>
          </c:extLst>
        </c:ser>
        <c:ser>
          <c:idx val="9"/>
          <c:order val="9"/>
          <c:spPr>
            <a:ln w="19050" cap="rnd">
              <a:solidFill>
                <a:schemeClr val="accent4">
                  <a:lumMod val="60000"/>
                </a:schemeClr>
              </a:solidFill>
              <a:round/>
            </a:ln>
            <a:effectLst/>
          </c:spPr>
          <c:marker>
            <c:symbol val="none"/>
          </c:marker>
          <c:xVal>
            <c:numLit>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Lit>
          </c:xVal>
          <c:yVal>
            <c:numLit>
              <c:formatCode>0.000</c:formatCode>
              <c:ptCount val="21"/>
              <c:pt idx="0">
                <c:v>1</c:v>
              </c:pt>
              <c:pt idx="1">
                <c:v>0.99999980094642138</c:v>
              </c:pt>
              <c:pt idx="2">
                <c:v>0.99999920378576457</c:v>
              </c:pt>
              <c:pt idx="3">
                <c:v>0.99999820851826737</c:v>
              </c:pt>
              <c:pt idx="4">
                <c:v>0.99999681514432615</c:v>
              </c:pt>
              <c:pt idx="5">
                <c:v>0.99999502366449544</c:v>
              </c:pt>
              <c:pt idx="6">
                <c:v>0.99999283407948847</c:v>
              </c:pt>
              <c:pt idx="7">
                <c:v>0.99999024639017697</c:v>
              </c:pt>
              <c:pt idx="8">
                <c:v>0.99998726059759113</c:v>
              </c:pt>
              <c:pt idx="9">
                <c:v>0.99998387670291955</c:v>
              </c:pt>
              <c:pt idx="10">
                <c:v>0.99998009470750948</c:v>
              </c:pt>
              <c:pt idx="11">
                <c:v>0.9999759146128665</c:v>
              </c:pt>
              <c:pt idx="12">
                <c:v>0.99997133642065461</c:v>
              </c:pt>
              <c:pt idx="13">
                <c:v>0.99996636013269669</c:v>
              </c:pt>
              <c:pt idx="14">
                <c:v>0.9999609857509737</c:v>
              </c:pt>
              <c:pt idx="15">
                <c:v>0.99995521327762515</c:v>
              </c:pt>
              <c:pt idx="16">
                <c:v>0.99994904271494922</c:v>
              </c:pt>
              <c:pt idx="17">
                <c:v>0.99994247406540238</c:v>
              </c:pt>
              <c:pt idx="18">
                <c:v>0.99993550733159964</c:v>
              </c:pt>
              <c:pt idx="19">
                <c:v>0.99992814251631457</c:v>
              </c:pt>
              <c:pt idx="20">
                <c:v>0.99992037962247915</c:v>
              </c:pt>
            </c:numLit>
          </c:yVal>
          <c:smooth val="1"/>
          <c:extLst>
            <c:ext xmlns:c16="http://schemas.microsoft.com/office/drawing/2014/chart" uri="{C3380CC4-5D6E-409C-BE32-E72D297353CC}">
              <c16:uniqueId val="{00000009-67AF-4455-BBA1-FCD20C8B339B}"/>
            </c:ext>
          </c:extLst>
        </c:ser>
        <c:dLbls>
          <c:showLegendKey val="0"/>
          <c:showVal val="0"/>
          <c:showCatName val="0"/>
          <c:showSerName val="0"/>
          <c:showPercent val="0"/>
          <c:showBubbleSize val="0"/>
        </c:dLbls>
        <c:axId val="633228256"/>
        <c:axId val="633228616"/>
      </c:scatterChart>
      <c:valAx>
        <c:axId val="633228256"/>
        <c:scaling>
          <c:orientation val="minMax"/>
          <c:max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position</a:t>
                </a:r>
                <a:endParaRPr lang="ja-JP"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33228616"/>
        <c:crosses val="autoZero"/>
        <c:crossBetween val="midCat"/>
      </c:valAx>
      <c:valAx>
        <c:axId val="633228616"/>
        <c:scaling>
          <c:orientation val="minMax"/>
          <c:max val="1"/>
          <c:min val="-1"/>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332282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Positional</a:t>
            </a:r>
            <a:r>
              <a:rPr lang="en-US" altLang="ja-JP" baseline="0"/>
              <a:t> Encoding</a:t>
            </a:r>
            <a:endParaRPr lang="ja-JP"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spPr>
            <a:ln w="19050" cap="rnd">
              <a:solidFill>
                <a:schemeClr val="accent1"/>
              </a:solidFill>
              <a:round/>
            </a:ln>
            <a:effectLst/>
          </c:spPr>
          <c:marker>
            <c:symbol val="none"/>
          </c:marker>
          <c:xVal>
            <c:numRef>
              <c:f>'④ PositionalEncoding(参考)'!$P$19:$P$39</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'④ PositionalEncoding(参考)'!$R$19:$R$39</c:f>
              <c:numCache>
                <c:formatCode>0.00000</c:formatCode>
                <c:ptCount val="21"/>
                <c:pt idx="0">
                  <c:v>0</c:v>
                </c:pt>
                <c:pt idx="1">
                  <c:v>0.8414709848078965</c:v>
                </c:pt>
                <c:pt idx="2">
                  <c:v>0.90929742682568171</c:v>
                </c:pt>
                <c:pt idx="3">
                  <c:v>0.14112000805986721</c:v>
                </c:pt>
                <c:pt idx="4">
                  <c:v>-0.7568024953079282</c:v>
                </c:pt>
                <c:pt idx="5">
                  <c:v>-0.95892427466313845</c:v>
                </c:pt>
                <c:pt idx="6">
                  <c:v>-0.27941549819892586</c:v>
                </c:pt>
                <c:pt idx="7">
                  <c:v>0.65698659871878906</c:v>
                </c:pt>
                <c:pt idx="8">
                  <c:v>0.98935824662338179</c:v>
                </c:pt>
                <c:pt idx="9">
                  <c:v>0.41211848524175659</c:v>
                </c:pt>
                <c:pt idx="10">
                  <c:v>-0.54402111088936977</c:v>
                </c:pt>
                <c:pt idx="11">
                  <c:v>-0.99999020655070348</c:v>
                </c:pt>
                <c:pt idx="12">
                  <c:v>-0.53657291800043494</c:v>
                </c:pt>
                <c:pt idx="13">
                  <c:v>0.42016703682664092</c:v>
                </c:pt>
                <c:pt idx="14">
                  <c:v>0.99060735569487035</c:v>
                </c:pt>
                <c:pt idx="15">
                  <c:v>0.65028784015711683</c:v>
                </c:pt>
                <c:pt idx="16">
                  <c:v>-0.2879033166650653</c:v>
                </c:pt>
                <c:pt idx="17">
                  <c:v>-0.96139749187955681</c:v>
                </c:pt>
                <c:pt idx="18">
                  <c:v>-0.75098724677167605</c:v>
                </c:pt>
                <c:pt idx="19">
                  <c:v>0.14987720966295234</c:v>
                </c:pt>
                <c:pt idx="20">
                  <c:v>0.91294525072762767</c:v>
                </c:pt>
              </c:numCache>
            </c:numRef>
          </c:yVal>
          <c:smooth val="1"/>
          <c:extLst>
            <c:ext xmlns:c16="http://schemas.microsoft.com/office/drawing/2014/chart" uri="{C3380CC4-5D6E-409C-BE32-E72D297353CC}">
              <c16:uniqueId val="{00000000-DC36-4595-B18C-233F4209CF71}"/>
            </c:ext>
          </c:extLst>
        </c:ser>
        <c:ser>
          <c:idx val="1"/>
          <c:order val="1"/>
          <c:spPr>
            <a:ln w="19050" cap="rnd">
              <a:solidFill>
                <a:schemeClr val="accent2"/>
              </a:solidFill>
              <a:round/>
            </a:ln>
            <a:effectLst/>
          </c:spPr>
          <c:marker>
            <c:symbol val="none"/>
          </c:marker>
          <c:xVal>
            <c:numRef>
              <c:f>'④ PositionalEncoding(参考)'!$P$19:$P$39</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'④ PositionalEncoding(参考)'!$S$19:$S$39</c:f>
              <c:numCache>
                <c:formatCode>0.00000</c:formatCode>
                <c:ptCount val="21"/>
                <c:pt idx="0">
                  <c:v>1</c:v>
                </c:pt>
                <c:pt idx="1">
                  <c:v>0.54030230586813977</c:v>
                </c:pt>
                <c:pt idx="2">
                  <c:v>-0.41614683654714241</c:v>
                </c:pt>
                <c:pt idx="3">
                  <c:v>-0.98999249660044542</c:v>
                </c:pt>
                <c:pt idx="4">
                  <c:v>-0.65364362086361194</c:v>
                </c:pt>
                <c:pt idx="5">
                  <c:v>0.28366218546322625</c:v>
                </c:pt>
                <c:pt idx="6">
                  <c:v>0.96017028665036597</c:v>
                </c:pt>
                <c:pt idx="7">
                  <c:v>0.7539022543433046</c:v>
                </c:pt>
                <c:pt idx="8">
                  <c:v>-0.14550003380861354</c:v>
                </c:pt>
                <c:pt idx="9">
                  <c:v>-0.91113026188467694</c:v>
                </c:pt>
                <c:pt idx="10">
                  <c:v>-0.83907152907645244</c:v>
                </c:pt>
                <c:pt idx="11">
                  <c:v>4.4256979880507854E-3</c:v>
                </c:pt>
                <c:pt idx="12">
                  <c:v>0.84385395873249214</c:v>
                </c:pt>
                <c:pt idx="13">
                  <c:v>0.90744678145019619</c:v>
                </c:pt>
                <c:pt idx="14">
                  <c:v>0.13673721820783361</c:v>
                </c:pt>
                <c:pt idx="15">
                  <c:v>-0.75968791285882131</c:v>
                </c:pt>
                <c:pt idx="16">
                  <c:v>-0.95765948032338466</c:v>
                </c:pt>
                <c:pt idx="17">
                  <c:v>-0.27516333805159693</c:v>
                </c:pt>
                <c:pt idx="18">
                  <c:v>0.66031670824408017</c:v>
                </c:pt>
                <c:pt idx="19">
                  <c:v>0.98870461818666922</c:v>
                </c:pt>
                <c:pt idx="20">
                  <c:v>0.40808206181339196</c:v>
                </c:pt>
              </c:numCache>
            </c:numRef>
          </c:yVal>
          <c:smooth val="1"/>
          <c:extLst>
            <c:ext xmlns:c16="http://schemas.microsoft.com/office/drawing/2014/chart" uri="{C3380CC4-5D6E-409C-BE32-E72D297353CC}">
              <c16:uniqueId val="{00000001-DC36-4595-B18C-233F4209CF71}"/>
            </c:ext>
          </c:extLst>
        </c:ser>
        <c:ser>
          <c:idx val="2"/>
          <c:order val="2"/>
          <c:spPr>
            <a:ln w="19050" cap="rnd">
              <a:solidFill>
                <a:schemeClr val="accent3"/>
              </a:solidFill>
              <a:round/>
            </a:ln>
            <a:effectLst/>
          </c:spPr>
          <c:marker>
            <c:symbol val="none"/>
          </c:marker>
          <c:xVal>
            <c:numRef>
              <c:f>'④ PositionalEncoding(参考)'!$P$19:$P$39</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'④ PositionalEncoding(参考)'!$T$19:$T$39</c:f>
              <c:numCache>
                <c:formatCode>0.00000</c:formatCode>
                <c:ptCount val="21"/>
                <c:pt idx="0">
                  <c:v>0</c:v>
                </c:pt>
                <c:pt idx="1">
                  <c:v>0.15782664013030581</c:v>
                </c:pt>
                <c:pt idx="2">
                  <c:v>0.31169714584651093</c:v>
                </c:pt>
                <c:pt idx="3">
                  <c:v>0.45775454849949254</c:v>
                </c:pt>
                <c:pt idx="4">
                  <c:v>0.59233772524843908</c:v>
                </c:pt>
                <c:pt idx="5">
                  <c:v>0.71207316996880821</c:v>
                </c:pt>
                <c:pt idx="6">
                  <c:v>0.81395955466518177</c:v>
                </c:pt>
                <c:pt idx="7">
                  <c:v>0.89544296174485882</c:v>
                </c:pt>
                <c:pt idx="8">
                  <c:v>0.95448090135530306</c:v>
                </c:pt>
                <c:pt idx="9">
                  <c:v>0.989593509105828</c:v>
                </c:pt>
                <c:pt idx="10">
                  <c:v>0.99990064083461183</c:v>
                </c:pt>
                <c:pt idx="11">
                  <c:v>0.9851439345914208</c:v>
                </c:pt>
                <c:pt idx="12">
                  <c:v>0.94569328682313658</c:v>
                </c:pt>
                <c:pt idx="13">
                  <c:v>0.88253758042789199</c:v>
                </c:pt>
                <c:pt idx="14">
                  <c:v>0.7972598970914585</c:v>
                </c:pt>
                <c:pt idx="15">
                  <c:v>0.69199783524160141</c:v>
                </c:pt>
                <c:pt idx="16">
                  <c:v>0.56938992830360025</c:v>
                </c:pt>
                <c:pt idx="17">
                  <c:v>0.43250950635454399</c:v>
                </c:pt>
                <c:pt idx="18">
                  <c:v>0.2847876590219009</c:v>
                </c:pt>
                <c:pt idx="19">
                  <c:v>0.12992723066366213</c:v>
                </c:pt>
                <c:pt idx="20">
                  <c:v>-2.8189996344873836E-2</c:v>
                </c:pt>
              </c:numCache>
            </c:numRef>
          </c:yVal>
          <c:smooth val="1"/>
          <c:extLst>
            <c:ext xmlns:c16="http://schemas.microsoft.com/office/drawing/2014/chart" uri="{C3380CC4-5D6E-409C-BE32-E72D297353CC}">
              <c16:uniqueId val="{00000002-DC36-4595-B18C-233F4209CF71}"/>
            </c:ext>
          </c:extLst>
        </c:ser>
        <c:ser>
          <c:idx val="3"/>
          <c:order val="3"/>
          <c:spPr>
            <a:ln w="19050" cap="rnd">
              <a:solidFill>
                <a:schemeClr val="accent4"/>
              </a:solidFill>
              <a:round/>
            </a:ln>
            <a:effectLst/>
          </c:spPr>
          <c:marker>
            <c:symbol val="none"/>
          </c:marker>
          <c:xVal>
            <c:numRef>
              <c:f>'④ PositionalEncoding(参考)'!$P$19:$P$39</c:f>
              <c:numCache>
                <c:formatCode>General</c:formatCod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numCache>
            </c:numRef>
          </c:xVal>
          <c:yVal>
            <c:numRef>
              <c:f>'④ PositionalEncoding(参考)'!$U$19:$U$39</c:f>
              <c:numCache>
                <c:formatCode>0.00000</c:formatCode>
                <c:ptCount val="21"/>
                <c:pt idx="0">
                  <c:v>1</c:v>
                </c:pt>
                <c:pt idx="1">
                  <c:v>0.98746683572927096</c:v>
                </c:pt>
                <c:pt idx="2">
                  <c:v>0.95018150333035789</c:v>
                </c:pt>
                <c:pt idx="3">
                  <c:v>0.88907860919494952</c:v>
                </c:pt>
                <c:pt idx="4">
                  <c:v>0.80568977854227775</c:v>
                </c:pt>
                <c:pt idx="5">
                  <c:v>0.70210526319817079</c:v>
                </c:pt>
                <c:pt idx="6">
                  <c:v>0.58092154665605145</c:v>
                </c:pt>
                <c:pt idx="7">
                  <c:v>0.44517625976863956</c:v>
                </c:pt>
                <c:pt idx="8">
                  <c:v>0.29827203849500927</c:v>
                </c:pt>
                <c:pt idx="9">
                  <c:v>0.14389123230973289</c:v>
                </c:pt>
                <c:pt idx="10">
                  <c:v>-1.4096398778854562E-2</c:v>
                </c:pt>
                <c:pt idx="11">
                  <c:v>-0.17173068490440005</c:v>
                </c:pt>
                <c:pt idx="12">
                  <c:v>-0.32506031326148199</c:v>
                </c:pt>
                <c:pt idx="13">
                  <c:v>-0.47024187301056253</c:v>
                </c:pt>
                <c:pt idx="14">
                  <c:v>-0.60363619547680947</c:v>
                </c:pt>
                <c:pt idx="15">
                  <c:v>-0.72189957474771893</c:v>
                </c:pt>
                <c:pt idx="16">
                  <c:v>-0.82206758210406339</c:v>
                </c:pt>
                <c:pt idx="17">
                  <c:v>-0.90162937336410498</c:v>
                </c:pt>
                <c:pt idx="18">
                  <c:v>-0.95859062652877292</c:v>
                </c:pt>
                <c:pt idx="19">
                  <c:v>-0.99152353211210853</c:v>
                </c:pt>
                <c:pt idx="20">
                  <c:v>-0.99960258308293504</c:v>
                </c:pt>
              </c:numCache>
            </c:numRef>
          </c:yVal>
          <c:smooth val="1"/>
          <c:extLst>
            <c:ext xmlns:c16="http://schemas.microsoft.com/office/drawing/2014/chart" uri="{C3380CC4-5D6E-409C-BE32-E72D297353CC}">
              <c16:uniqueId val="{00000003-DC36-4595-B18C-233F4209CF71}"/>
            </c:ext>
          </c:extLst>
        </c:ser>
        <c:dLbls>
          <c:showLegendKey val="0"/>
          <c:showVal val="0"/>
          <c:showCatName val="0"/>
          <c:showSerName val="0"/>
          <c:showPercent val="0"/>
          <c:showBubbleSize val="0"/>
        </c:dLbls>
        <c:axId val="568647000"/>
        <c:axId val="568644120"/>
      </c:scatterChart>
      <c:valAx>
        <c:axId val="568647000"/>
        <c:scaling>
          <c:orientation val="minMax"/>
          <c:max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position</a:t>
                </a:r>
                <a:endParaRPr lang="ja-JP"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68644120"/>
        <c:crosses val="autoZero"/>
        <c:crossBetween val="midCat"/>
      </c:valAx>
      <c:valAx>
        <c:axId val="568644120"/>
        <c:scaling>
          <c:orientation val="minMax"/>
          <c:max val="1"/>
          <c:min val="-1"/>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568647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5.png"/><Relationship Id="rId4" Type="http://schemas.openxmlformats.org/officeDocument/2006/relationships/chart" Target="../charts/chart17.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5.png"/><Relationship Id="rId4" Type="http://schemas.openxmlformats.org/officeDocument/2006/relationships/chart" Target="../charts/chart19.xml"/></Relationships>
</file>

<file path=xl/drawings/_rels/drawing1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18.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12</xdr:col>
      <xdr:colOff>47136</xdr:colOff>
      <xdr:row>46</xdr:row>
      <xdr:rowOff>201979</xdr:rowOff>
    </xdr:from>
    <xdr:to>
      <xdr:col>16</xdr:col>
      <xdr:colOff>174990</xdr:colOff>
      <xdr:row>48</xdr:row>
      <xdr:rowOff>146538</xdr:rowOff>
    </xdr:to>
    <xdr:pic>
      <xdr:nvPicPr>
        <xdr:cNvPr id="7" name="図 6">
          <a:extLst>
            <a:ext uri="{FF2B5EF4-FFF2-40B4-BE49-F238E27FC236}">
              <a16:creationId xmlns:a16="http://schemas.microsoft.com/office/drawing/2014/main" id="{AA10C906-B925-E2B9-039F-567DA8872CB9}"/>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300790" y="10708787"/>
          <a:ext cx="2765546" cy="428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99402</xdr:colOff>
      <xdr:row>49</xdr:row>
      <xdr:rowOff>51289</xdr:rowOff>
    </xdr:from>
    <xdr:to>
      <xdr:col>15</xdr:col>
      <xdr:colOff>569302</xdr:colOff>
      <xdr:row>49</xdr:row>
      <xdr:rowOff>216389</xdr:rowOff>
    </xdr:to>
    <xdr:pic>
      <xdr:nvPicPr>
        <xdr:cNvPr id="8" name="図 7">
          <a:extLst>
            <a:ext uri="{FF2B5EF4-FFF2-40B4-BE49-F238E27FC236}">
              <a16:creationId xmlns:a16="http://schemas.microsoft.com/office/drawing/2014/main" id="{D98819D5-110B-B532-5BD9-643988FF7402}"/>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353056" y="11268808"/>
          <a:ext cx="2448169" cy="16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131883</xdr:colOff>
      <xdr:row>5</xdr:row>
      <xdr:rowOff>83770</xdr:rowOff>
    </xdr:from>
    <xdr:to>
      <xdr:col>13</xdr:col>
      <xdr:colOff>476250</xdr:colOff>
      <xdr:row>7</xdr:row>
      <xdr:rowOff>90573</xdr:rowOff>
    </xdr:to>
    <xdr:pic>
      <xdr:nvPicPr>
        <xdr:cNvPr id="12" name="図 11">
          <a:extLst>
            <a:ext uri="{FF2B5EF4-FFF2-40B4-BE49-F238E27FC236}">
              <a16:creationId xmlns:a16="http://schemas.microsoft.com/office/drawing/2014/main" id="{4F9CFC24-E2E7-4EA6-AFB6-E81D1BFDCAE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407268" y="1219443"/>
          <a:ext cx="2982059" cy="4610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216633</xdr:colOff>
      <xdr:row>8</xdr:row>
      <xdr:rowOff>21981</xdr:rowOff>
    </xdr:from>
    <xdr:to>
      <xdr:col>13</xdr:col>
      <xdr:colOff>306351</xdr:colOff>
      <xdr:row>8</xdr:row>
      <xdr:rowOff>212481</xdr:rowOff>
    </xdr:to>
    <xdr:pic>
      <xdr:nvPicPr>
        <xdr:cNvPr id="14" name="図 13">
          <a:extLst>
            <a:ext uri="{FF2B5EF4-FFF2-40B4-BE49-F238E27FC236}">
              <a16:creationId xmlns:a16="http://schemas.microsoft.com/office/drawing/2014/main" id="{843D0565-A37A-459C-AEF0-E63627AFB224}"/>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492018" y="1839058"/>
          <a:ext cx="272741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47136</xdr:colOff>
      <xdr:row>46</xdr:row>
      <xdr:rowOff>201979</xdr:rowOff>
    </xdr:from>
    <xdr:to>
      <xdr:col>16</xdr:col>
      <xdr:colOff>174990</xdr:colOff>
      <xdr:row>48</xdr:row>
      <xdr:rowOff>146538</xdr:rowOff>
    </xdr:to>
    <xdr:pic>
      <xdr:nvPicPr>
        <xdr:cNvPr id="2" name="図 1">
          <a:extLst>
            <a:ext uri="{FF2B5EF4-FFF2-40B4-BE49-F238E27FC236}">
              <a16:creationId xmlns:a16="http://schemas.microsoft.com/office/drawing/2014/main" id="{2B1A26DD-7237-4C94-B764-071EE478BA76}"/>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279786" y="10762029"/>
          <a:ext cx="2756754" cy="4303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99402</xdr:colOff>
      <xdr:row>49</xdr:row>
      <xdr:rowOff>51289</xdr:rowOff>
    </xdr:from>
    <xdr:to>
      <xdr:col>15</xdr:col>
      <xdr:colOff>569302</xdr:colOff>
      <xdr:row>49</xdr:row>
      <xdr:rowOff>216389</xdr:rowOff>
    </xdr:to>
    <xdr:pic>
      <xdr:nvPicPr>
        <xdr:cNvPr id="3" name="図 2">
          <a:extLst>
            <a:ext uri="{FF2B5EF4-FFF2-40B4-BE49-F238E27FC236}">
              <a16:creationId xmlns:a16="http://schemas.microsoft.com/office/drawing/2014/main" id="{F0456636-9457-40D0-976E-6A4A47D3FFDE}"/>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332052" y="11325714"/>
          <a:ext cx="24384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131883</xdr:colOff>
      <xdr:row>5</xdr:row>
      <xdr:rowOff>83770</xdr:rowOff>
    </xdr:from>
    <xdr:to>
      <xdr:col>13</xdr:col>
      <xdr:colOff>476250</xdr:colOff>
      <xdr:row>7</xdr:row>
      <xdr:rowOff>90573</xdr:rowOff>
    </xdr:to>
    <xdr:pic>
      <xdr:nvPicPr>
        <xdr:cNvPr id="4" name="図 3">
          <a:extLst>
            <a:ext uri="{FF2B5EF4-FFF2-40B4-BE49-F238E27FC236}">
              <a16:creationId xmlns:a16="http://schemas.microsoft.com/office/drawing/2014/main" id="{4B12E320-CFC9-4B9E-A0C6-226C4265C368}"/>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389683" y="1229945"/>
          <a:ext cx="2973267" cy="4576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216633</xdr:colOff>
      <xdr:row>8</xdr:row>
      <xdr:rowOff>21981</xdr:rowOff>
    </xdr:from>
    <xdr:to>
      <xdr:col>13</xdr:col>
      <xdr:colOff>306351</xdr:colOff>
      <xdr:row>8</xdr:row>
      <xdr:rowOff>212481</xdr:rowOff>
    </xdr:to>
    <xdr:pic>
      <xdr:nvPicPr>
        <xdr:cNvPr id="5" name="図 4">
          <a:extLst>
            <a:ext uri="{FF2B5EF4-FFF2-40B4-BE49-F238E27FC236}">
              <a16:creationId xmlns:a16="http://schemas.microsoft.com/office/drawing/2014/main" id="{5F832BEC-A780-4F6B-BFE3-2E74E4DBB29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477608" y="1850781"/>
          <a:ext cx="2715443"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28</xdr:col>
      <xdr:colOff>587375</xdr:colOff>
      <xdr:row>41</xdr:row>
      <xdr:rowOff>0</xdr:rowOff>
    </xdr:from>
    <xdr:to>
      <xdr:col>35</xdr:col>
      <xdr:colOff>558800</xdr:colOff>
      <xdr:row>46</xdr:row>
      <xdr:rowOff>0</xdr:rowOff>
    </xdr:to>
    <xdr:graphicFrame macro="">
      <xdr:nvGraphicFramePr>
        <xdr:cNvPr id="2" name="グラフ 1">
          <a:extLst>
            <a:ext uri="{FF2B5EF4-FFF2-40B4-BE49-F238E27FC236}">
              <a16:creationId xmlns:a16="http://schemas.microsoft.com/office/drawing/2014/main" id="{1E8D8824-37D6-49F4-A9E9-213DE1BC8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200025</xdr:colOff>
      <xdr:row>46</xdr:row>
      <xdr:rowOff>106362</xdr:rowOff>
    </xdr:from>
    <xdr:to>
      <xdr:col>36</xdr:col>
      <xdr:colOff>171450</xdr:colOff>
      <xdr:row>55</xdr:row>
      <xdr:rowOff>106362</xdr:rowOff>
    </xdr:to>
    <xdr:graphicFrame macro="">
      <xdr:nvGraphicFramePr>
        <xdr:cNvPr id="3" name="グラフ 2">
          <a:extLst>
            <a:ext uri="{FF2B5EF4-FFF2-40B4-BE49-F238E27FC236}">
              <a16:creationId xmlns:a16="http://schemas.microsoft.com/office/drawing/2014/main" id="{DFC03772-306A-4598-B809-8A1FE3862D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142876</xdr:colOff>
      <xdr:row>27</xdr:row>
      <xdr:rowOff>101601</xdr:rowOff>
    </xdr:from>
    <xdr:to>
      <xdr:col>23</xdr:col>
      <xdr:colOff>558800</xdr:colOff>
      <xdr:row>40</xdr:row>
      <xdr:rowOff>158751</xdr:rowOff>
    </xdr:to>
    <xdr:graphicFrame macro="">
      <xdr:nvGraphicFramePr>
        <xdr:cNvPr id="5" name="グラフ 4">
          <a:extLst>
            <a:ext uri="{FF2B5EF4-FFF2-40B4-BE49-F238E27FC236}">
              <a16:creationId xmlns:a16="http://schemas.microsoft.com/office/drawing/2014/main" id="{DEDD691E-6499-4289-9228-0AA9A1C34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317499</xdr:colOff>
      <xdr:row>3</xdr:row>
      <xdr:rowOff>76201</xdr:rowOff>
    </xdr:from>
    <xdr:to>
      <xdr:col>15</xdr:col>
      <xdr:colOff>50799</xdr:colOff>
      <xdr:row>16</xdr:row>
      <xdr:rowOff>161925</xdr:rowOff>
    </xdr:to>
    <xdr:graphicFrame macro="">
      <xdr:nvGraphicFramePr>
        <xdr:cNvPr id="6" name="グラフ 5">
          <a:extLst>
            <a:ext uri="{FF2B5EF4-FFF2-40B4-BE49-F238E27FC236}">
              <a16:creationId xmlns:a16="http://schemas.microsoft.com/office/drawing/2014/main" id="{ABE571BF-B996-44ED-9557-B60E08BC6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590551</xdr:colOff>
      <xdr:row>9</xdr:row>
      <xdr:rowOff>85725</xdr:rowOff>
    </xdr:from>
    <xdr:to>
      <xdr:col>12</xdr:col>
      <xdr:colOff>600076</xdr:colOff>
      <xdr:row>10</xdr:row>
      <xdr:rowOff>123825</xdr:rowOff>
    </xdr:to>
    <xdr:sp macro="" textlink="">
      <xdr:nvSpPr>
        <xdr:cNvPr id="7" name="テキスト ボックス 6">
          <a:extLst>
            <a:ext uri="{FF2B5EF4-FFF2-40B4-BE49-F238E27FC236}">
              <a16:creationId xmlns:a16="http://schemas.microsoft.com/office/drawing/2014/main" id="{6FB445CB-B4F9-4446-A3E1-E6478A866517}"/>
            </a:ext>
          </a:extLst>
        </xdr:cNvPr>
        <xdr:cNvSpPr txBox="1"/>
      </xdr:nvSpPr>
      <xdr:spPr>
        <a:xfrm>
          <a:off x="7524751" y="2139950"/>
          <a:ext cx="6635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Orange</a:t>
          </a:r>
          <a:endParaRPr kumimoji="1" lang="ja-JP" altLang="en-US" sz="1100"/>
        </a:p>
      </xdr:txBody>
    </xdr:sp>
    <xdr:clientData/>
  </xdr:twoCellAnchor>
  <xdr:twoCellAnchor>
    <xdr:from>
      <xdr:col>17</xdr:col>
      <xdr:colOff>170656</xdr:colOff>
      <xdr:row>9</xdr:row>
      <xdr:rowOff>156368</xdr:rowOff>
    </xdr:from>
    <xdr:to>
      <xdr:col>24</xdr:col>
      <xdr:colOff>130968</xdr:colOff>
      <xdr:row>21</xdr:row>
      <xdr:rowOff>137318</xdr:rowOff>
    </xdr:to>
    <xdr:graphicFrame macro="">
      <xdr:nvGraphicFramePr>
        <xdr:cNvPr id="8" name="グラフ 7">
          <a:extLst>
            <a:ext uri="{FF2B5EF4-FFF2-40B4-BE49-F238E27FC236}">
              <a16:creationId xmlns:a16="http://schemas.microsoft.com/office/drawing/2014/main" id="{52D6CB21-023A-EF3E-A465-B10A67281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0.56251</cdr:x>
      <cdr:y>0.85781</cdr:y>
    </cdr:from>
    <cdr:to>
      <cdr:x>0.76806</cdr:x>
      <cdr:y>0.9454</cdr:y>
    </cdr:to>
    <cdr:sp macro="" textlink="">
      <cdr:nvSpPr>
        <cdr:cNvPr id="2" name="テキスト ボックス 1">
          <a:extLst xmlns:a="http://schemas.openxmlformats.org/drawingml/2006/main">
            <a:ext uri="{FF2B5EF4-FFF2-40B4-BE49-F238E27FC236}">
              <a16:creationId xmlns:a16="http://schemas.microsoft.com/office/drawing/2014/main" id="{83D4C824-4884-6879-A59D-54EA442A4249}"/>
            </a:ext>
          </a:extLst>
        </cdr:cNvPr>
        <cdr:cNvSpPr txBox="1"/>
      </cdr:nvSpPr>
      <cdr:spPr>
        <a:xfrm xmlns:a="http://schemas.openxmlformats.org/drawingml/2006/main">
          <a:off x="2487837" y="2993186"/>
          <a:ext cx="909102" cy="3056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new_Orange</a:t>
          </a:r>
          <a:endParaRPr lang="ja-JP" altLang="en-US" sz="1100"/>
        </a:p>
      </cdr:txBody>
    </cdr:sp>
  </cdr:relSizeAnchor>
  <cdr:relSizeAnchor xmlns:cdr="http://schemas.openxmlformats.org/drawingml/2006/chartDrawing">
    <cdr:from>
      <cdr:x>0.15293</cdr:x>
      <cdr:y>0.59428</cdr:y>
    </cdr:from>
    <cdr:to>
      <cdr:x>0.38174</cdr:x>
      <cdr:y>0.67274</cdr:y>
    </cdr:to>
    <cdr:sp macro="" textlink="">
      <cdr:nvSpPr>
        <cdr:cNvPr id="3" name="テキスト ボックス 2">
          <a:extLst xmlns:a="http://schemas.openxmlformats.org/drawingml/2006/main">
            <a:ext uri="{FF2B5EF4-FFF2-40B4-BE49-F238E27FC236}">
              <a16:creationId xmlns:a16="http://schemas.microsoft.com/office/drawing/2014/main" id="{BCE32E5B-1C7A-3B0F-1AF9-999E3161FADF}"/>
            </a:ext>
          </a:extLst>
        </cdr:cNvPr>
        <cdr:cNvSpPr txBox="1"/>
      </cdr:nvSpPr>
      <cdr:spPr>
        <a:xfrm xmlns:a="http://schemas.openxmlformats.org/drawingml/2006/main">
          <a:off x="675397" y="2069865"/>
          <a:ext cx="1010528" cy="27328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new_Apple</a:t>
          </a:r>
          <a:endParaRPr lang="ja-JP" alt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0.7033</cdr:x>
      <cdr:y>0.55509</cdr:y>
    </cdr:from>
    <cdr:to>
      <cdr:x>0.85275</cdr:x>
      <cdr:y>0.62682</cdr:y>
    </cdr:to>
    <cdr:sp macro="" textlink="">
      <cdr:nvSpPr>
        <cdr:cNvPr id="2" name="テキスト ボックス 1">
          <a:extLst xmlns:a="http://schemas.openxmlformats.org/drawingml/2006/main">
            <a:ext uri="{FF2B5EF4-FFF2-40B4-BE49-F238E27FC236}">
              <a16:creationId xmlns:a16="http://schemas.microsoft.com/office/drawing/2014/main" id="{9269B715-3481-7F0A-529A-028BA1ACF7DD}"/>
            </a:ext>
          </a:extLst>
        </cdr:cNvPr>
        <cdr:cNvSpPr txBox="1"/>
      </cdr:nvSpPr>
      <cdr:spPr>
        <a:xfrm xmlns:a="http://schemas.openxmlformats.org/drawingml/2006/main">
          <a:off x="3048001" y="1695449"/>
          <a:ext cx="64770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Apple</a:t>
          </a:r>
        </a:p>
        <a:p xmlns:a="http://schemas.openxmlformats.org/drawingml/2006/main">
          <a:endParaRPr lang="ja-JP" alt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0.74375</cdr:x>
      <cdr:y>0.22975</cdr:y>
    </cdr:from>
    <cdr:to>
      <cdr:x>0.93073</cdr:x>
      <cdr:y>0.3087</cdr:y>
    </cdr:to>
    <cdr:sp macro="" textlink="">
      <cdr:nvSpPr>
        <cdr:cNvPr id="2" name="テキスト ボックス 1">
          <a:extLst xmlns:a="http://schemas.openxmlformats.org/drawingml/2006/main">
            <a:ext uri="{FF2B5EF4-FFF2-40B4-BE49-F238E27FC236}">
              <a16:creationId xmlns:a16="http://schemas.microsoft.com/office/drawing/2014/main" id="{2CDAFFA9-2B57-E70B-1295-9EAF59942218}"/>
            </a:ext>
          </a:extLst>
        </cdr:cNvPr>
        <cdr:cNvSpPr txBox="1"/>
      </cdr:nvSpPr>
      <cdr:spPr>
        <a:xfrm xmlns:a="http://schemas.openxmlformats.org/drawingml/2006/main">
          <a:off x="3400425" y="630238"/>
          <a:ext cx="854889" cy="21658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altLang="ja-JP" sz="1100"/>
            <a:t>new_Apple</a:t>
          </a:r>
          <a:endParaRPr lang="ja-JP" altLang="en-US" sz="1100"/>
        </a:p>
      </cdr:txBody>
    </cdr:sp>
  </cdr:relSizeAnchor>
  <cdr:relSizeAnchor xmlns:cdr="http://schemas.openxmlformats.org/drawingml/2006/chartDrawing">
    <cdr:from>
      <cdr:x>0.52153</cdr:x>
      <cdr:y>0.46991</cdr:y>
    </cdr:from>
    <cdr:to>
      <cdr:x>0.73747</cdr:x>
      <cdr:y>0.55574</cdr:y>
    </cdr:to>
    <cdr:sp macro="" textlink="">
      <cdr:nvSpPr>
        <cdr:cNvPr id="3" name="テキスト ボックス 1">
          <a:extLst xmlns:a="http://schemas.openxmlformats.org/drawingml/2006/main">
            <a:ext uri="{FF2B5EF4-FFF2-40B4-BE49-F238E27FC236}">
              <a16:creationId xmlns:a16="http://schemas.microsoft.com/office/drawing/2014/main" id="{6B383A14-43C4-FFBF-B88F-A200E46495D7}"/>
            </a:ext>
          </a:extLst>
        </cdr:cNvPr>
        <cdr:cNvSpPr txBox="1"/>
      </cdr:nvSpPr>
      <cdr:spPr>
        <a:xfrm xmlns:a="http://schemas.openxmlformats.org/drawingml/2006/main">
          <a:off x="2384425" y="1289050"/>
          <a:ext cx="987278" cy="2354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altLang="ja-JP" sz="1100"/>
            <a:t>new_Orange</a:t>
          </a:r>
          <a:endParaRPr lang="ja-JP" altLang="en-US" sz="1100"/>
        </a:p>
      </cdr:txBody>
    </cdr:sp>
  </cdr:relSizeAnchor>
</c:userShapes>
</file>

<file path=xl/drawings/drawing7.xml><?xml version="1.0" encoding="utf-8"?>
<xdr:wsDr xmlns:xdr="http://schemas.openxmlformats.org/drawingml/2006/spreadsheetDrawing" xmlns:a="http://schemas.openxmlformats.org/drawingml/2006/main">
  <xdr:twoCellAnchor>
    <xdr:from>
      <xdr:col>28</xdr:col>
      <xdr:colOff>587375</xdr:colOff>
      <xdr:row>41</xdr:row>
      <xdr:rowOff>0</xdr:rowOff>
    </xdr:from>
    <xdr:to>
      <xdr:col>35</xdr:col>
      <xdr:colOff>558800</xdr:colOff>
      <xdr:row>46</xdr:row>
      <xdr:rowOff>0</xdr:rowOff>
    </xdr:to>
    <xdr:graphicFrame macro="">
      <xdr:nvGraphicFramePr>
        <xdr:cNvPr id="2" name="グラフ 1">
          <a:extLst>
            <a:ext uri="{FF2B5EF4-FFF2-40B4-BE49-F238E27FC236}">
              <a16:creationId xmlns:a16="http://schemas.microsoft.com/office/drawing/2014/main" id="{DDEB895B-3A65-49C2-9E65-CD5C09836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200025</xdr:colOff>
      <xdr:row>46</xdr:row>
      <xdr:rowOff>106362</xdr:rowOff>
    </xdr:from>
    <xdr:to>
      <xdr:col>36</xdr:col>
      <xdr:colOff>171450</xdr:colOff>
      <xdr:row>55</xdr:row>
      <xdr:rowOff>106362</xdr:rowOff>
    </xdr:to>
    <xdr:graphicFrame macro="">
      <xdr:nvGraphicFramePr>
        <xdr:cNvPr id="3" name="グラフ 2">
          <a:extLst>
            <a:ext uri="{FF2B5EF4-FFF2-40B4-BE49-F238E27FC236}">
              <a16:creationId xmlns:a16="http://schemas.microsoft.com/office/drawing/2014/main" id="{F1D0913D-AE68-4B07-908B-BD8C1936B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142876</xdr:colOff>
      <xdr:row>27</xdr:row>
      <xdr:rowOff>101601</xdr:rowOff>
    </xdr:from>
    <xdr:to>
      <xdr:col>23</xdr:col>
      <xdr:colOff>558800</xdr:colOff>
      <xdr:row>40</xdr:row>
      <xdr:rowOff>158751</xdr:rowOff>
    </xdr:to>
    <xdr:graphicFrame macro="">
      <xdr:nvGraphicFramePr>
        <xdr:cNvPr id="4" name="グラフ 3">
          <a:extLst>
            <a:ext uri="{FF2B5EF4-FFF2-40B4-BE49-F238E27FC236}">
              <a16:creationId xmlns:a16="http://schemas.microsoft.com/office/drawing/2014/main" id="{410F96EF-8497-46AA-9ECA-7B0E1ED4AB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317499</xdr:colOff>
      <xdr:row>3</xdr:row>
      <xdr:rowOff>76201</xdr:rowOff>
    </xdr:from>
    <xdr:to>
      <xdr:col>15</xdr:col>
      <xdr:colOff>50799</xdr:colOff>
      <xdr:row>16</xdr:row>
      <xdr:rowOff>161925</xdr:rowOff>
    </xdr:to>
    <xdr:graphicFrame macro="">
      <xdr:nvGraphicFramePr>
        <xdr:cNvPr id="5" name="グラフ 4">
          <a:extLst>
            <a:ext uri="{FF2B5EF4-FFF2-40B4-BE49-F238E27FC236}">
              <a16:creationId xmlns:a16="http://schemas.microsoft.com/office/drawing/2014/main" id="{92FBF8A3-75E6-4B1E-9FF4-24543AA36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590551</xdr:colOff>
      <xdr:row>9</xdr:row>
      <xdr:rowOff>85725</xdr:rowOff>
    </xdr:from>
    <xdr:to>
      <xdr:col>12</xdr:col>
      <xdr:colOff>600076</xdr:colOff>
      <xdr:row>10</xdr:row>
      <xdr:rowOff>123825</xdr:rowOff>
    </xdr:to>
    <xdr:sp macro="" textlink="">
      <xdr:nvSpPr>
        <xdr:cNvPr id="6" name="テキスト ボックス 5">
          <a:extLst>
            <a:ext uri="{FF2B5EF4-FFF2-40B4-BE49-F238E27FC236}">
              <a16:creationId xmlns:a16="http://schemas.microsoft.com/office/drawing/2014/main" id="{42814C0E-3D46-4EDF-B70A-50FEC22B25C1}"/>
            </a:ext>
          </a:extLst>
        </xdr:cNvPr>
        <xdr:cNvSpPr txBox="1"/>
      </xdr:nvSpPr>
      <xdr:spPr>
        <a:xfrm>
          <a:off x="7524751" y="2139950"/>
          <a:ext cx="6635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Orange</a:t>
          </a:r>
          <a:endParaRPr kumimoji="1" lang="ja-JP" altLang="en-US" sz="1100"/>
        </a:p>
      </xdr:txBody>
    </xdr:sp>
    <xdr:clientData/>
  </xdr:twoCellAnchor>
  <xdr:twoCellAnchor>
    <xdr:from>
      <xdr:col>17</xdr:col>
      <xdr:colOff>170656</xdr:colOff>
      <xdr:row>9</xdr:row>
      <xdr:rowOff>156368</xdr:rowOff>
    </xdr:from>
    <xdr:to>
      <xdr:col>24</xdr:col>
      <xdr:colOff>130968</xdr:colOff>
      <xdr:row>21</xdr:row>
      <xdr:rowOff>137318</xdr:rowOff>
    </xdr:to>
    <xdr:graphicFrame macro="">
      <xdr:nvGraphicFramePr>
        <xdr:cNvPr id="7" name="グラフ 6">
          <a:extLst>
            <a:ext uri="{FF2B5EF4-FFF2-40B4-BE49-F238E27FC236}">
              <a16:creationId xmlns:a16="http://schemas.microsoft.com/office/drawing/2014/main" id="{C7DABAE4-E433-44BD-B388-26E0353E5F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0.56251</cdr:x>
      <cdr:y>0.85781</cdr:y>
    </cdr:from>
    <cdr:to>
      <cdr:x>0.76806</cdr:x>
      <cdr:y>0.9454</cdr:y>
    </cdr:to>
    <cdr:sp macro="" textlink="">
      <cdr:nvSpPr>
        <cdr:cNvPr id="2" name="テキスト ボックス 1">
          <a:extLst xmlns:a="http://schemas.openxmlformats.org/drawingml/2006/main">
            <a:ext uri="{FF2B5EF4-FFF2-40B4-BE49-F238E27FC236}">
              <a16:creationId xmlns:a16="http://schemas.microsoft.com/office/drawing/2014/main" id="{83D4C824-4884-6879-A59D-54EA442A4249}"/>
            </a:ext>
          </a:extLst>
        </cdr:cNvPr>
        <cdr:cNvSpPr txBox="1"/>
      </cdr:nvSpPr>
      <cdr:spPr>
        <a:xfrm xmlns:a="http://schemas.openxmlformats.org/drawingml/2006/main">
          <a:off x="2487837" y="2993186"/>
          <a:ext cx="909102" cy="3056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new_Orange</a:t>
          </a:r>
          <a:endParaRPr lang="ja-JP" altLang="en-US" sz="1100"/>
        </a:p>
      </cdr:txBody>
    </cdr:sp>
  </cdr:relSizeAnchor>
  <cdr:relSizeAnchor xmlns:cdr="http://schemas.openxmlformats.org/drawingml/2006/chartDrawing">
    <cdr:from>
      <cdr:x>0.15293</cdr:x>
      <cdr:y>0.59428</cdr:y>
    </cdr:from>
    <cdr:to>
      <cdr:x>0.38174</cdr:x>
      <cdr:y>0.67274</cdr:y>
    </cdr:to>
    <cdr:sp macro="" textlink="">
      <cdr:nvSpPr>
        <cdr:cNvPr id="3" name="テキスト ボックス 2">
          <a:extLst xmlns:a="http://schemas.openxmlformats.org/drawingml/2006/main">
            <a:ext uri="{FF2B5EF4-FFF2-40B4-BE49-F238E27FC236}">
              <a16:creationId xmlns:a16="http://schemas.microsoft.com/office/drawing/2014/main" id="{BCE32E5B-1C7A-3B0F-1AF9-999E3161FADF}"/>
            </a:ext>
          </a:extLst>
        </cdr:cNvPr>
        <cdr:cNvSpPr txBox="1"/>
      </cdr:nvSpPr>
      <cdr:spPr>
        <a:xfrm xmlns:a="http://schemas.openxmlformats.org/drawingml/2006/main">
          <a:off x="675397" y="2069865"/>
          <a:ext cx="1010528" cy="27328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new_Apple</a:t>
          </a:r>
          <a:endParaRPr lang="ja-JP" alt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0.7033</cdr:x>
      <cdr:y>0.55509</cdr:y>
    </cdr:from>
    <cdr:to>
      <cdr:x>0.85275</cdr:x>
      <cdr:y>0.62682</cdr:y>
    </cdr:to>
    <cdr:sp macro="" textlink="">
      <cdr:nvSpPr>
        <cdr:cNvPr id="2" name="テキスト ボックス 1">
          <a:extLst xmlns:a="http://schemas.openxmlformats.org/drawingml/2006/main">
            <a:ext uri="{FF2B5EF4-FFF2-40B4-BE49-F238E27FC236}">
              <a16:creationId xmlns:a16="http://schemas.microsoft.com/office/drawing/2014/main" id="{9269B715-3481-7F0A-529A-028BA1ACF7DD}"/>
            </a:ext>
          </a:extLst>
        </cdr:cNvPr>
        <cdr:cNvSpPr txBox="1"/>
      </cdr:nvSpPr>
      <cdr:spPr>
        <a:xfrm xmlns:a="http://schemas.openxmlformats.org/drawingml/2006/main">
          <a:off x="3048001" y="1695449"/>
          <a:ext cx="64770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Apple</a:t>
          </a:r>
        </a:p>
        <a:p xmlns:a="http://schemas.openxmlformats.org/drawingml/2006/main">
          <a:endParaRPr lang="ja-JP" alt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0.74375</cdr:x>
      <cdr:y>0.22975</cdr:y>
    </cdr:from>
    <cdr:to>
      <cdr:x>0.93073</cdr:x>
      <cdr:y>0.3087</cdr:y>
    </cdr:to>
    <cdr:sp macro="" textlink="">
      <cdr:nvSpPr>
        <cdr:cNvPr id="2" name="テキスト ボックス 1">
          <a:extLst xmlns:a="http://schemas.openxmlformats.org/drawingml/2006/main">
            <a:ext uri="{FF2B5EF4-FFF2-40B4-BE49-F238E27FC236}">
              <a16:creationId xmlns:a16="http://schemas.microsoft.com/office/drawing/2014/main" id="{2CDAFFA9-2B57-E70B-1295-9EAF59942218}"/>
            </a:ext>
          </a:extLst>
        </cdr:cNvPr>
        <cdr:cNvSpPr txBox="1"/>
      </cdr:nvSpPr>
      <cdr:spPr>
        <a:xfrm xmlns:a="http://schemas.openxmlformats.org/drawingml/2006/main">
          <a:off x="3400425" y="630238"/>
          <a:ext cx="854889" cy="21658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altLang="ja-JP" sz="1100"/>
            <a:t>new_Apple</a:t>
          </a:r>
          <a:endParaRPr lang="ja-JP" altLang="en-US" sz="1100"/>
        </a:p>
      </cdr:txBody>
    </cdr:sp>
  </cdr:relSizeAnchor>
  <cdr:relSizeAnchor xmlns:cdr="http://schemas.openxmlformats.org/drawingml/2006/chartDrawing">
    <cdr:from>
      <cdr:x>0.52153</cdr:x>
      <cdr:y>0.46991</cdr:y>
    </cdr:from>
    <cdr:to>
      <cdr:x>0.73747</cdr:x>
      <cdr:y>0.55574</cdr:y>
    </cdr:to>
    <cdr:sp macro="" textlink="">
      <cdr:nvSpPr>
        <cdr:cNvPr id="3" name="テキスト ボックス 1">
          <a:extLst xmlns:a="http://schemas.openxmlformats.org/drawingml/2006/main">
            <a:ext uri="{FF2B5EF4-FFF2-40B4-BE49-F238E27FC236}">
              <a16:creationId xmlns:a16="http://schemas.microsoft.com/office/drawing/2014/main" id="{6B383A14-43C4-FFBF-B88F-A200E46495D7}"/>
            </a:ext>
          </a:extLst>
        </cdr:cNvPr>
        <cdr:cNvSpPr txBox="1"/>
      </cdr:nvSpPr>
      <cdr:spPr>
        <a:xfrm xmlns:a="http://schemas.openxmlformats.org/drawingml/2006/main">
          <a:off x="2384425" y="1289050"/>
          <a:ext cx="987278" cy="2354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altLang="ja-JP" sz="1100"/>
            <a:t>new_Orange</a:t>
          </a:r>
          <a:endParaRPr lang="ja-JP" altLang="en-US" sz="1100"/>
        </a:p>
      </cdr:txBody>
    </cdr:sp>
  </cdr:relSizeAnchor>
</c:userShapes>
</file>

<file path=xl/drawings/drawing11.xml><?xml version="1.0" encoding="utf-8"?>
<xdr:wsDr xmlns:xdr="http://schemas.openxmlformats.org/drawingml/2006/spreadsheetDrawing" xmlns:a="http://schemas.openxmlformats.org/drawingml/2006/main">
  <xdr:twoCellAnchor>
    <xdr:from>
      <xdr:col>28</xdr:col>
      <xdr:colOff>587375</xdr:colOff>
      <xdr:row>41</xdr:row>
      <xdr:rowOff>0</xdr:rowOff>
    </xdr:from>
    <xdr:to>
      <xdr:col>35</xdr:col>
      <xdr:colOff>558800</xdr:colOff>
      <xdr:row>46</xdr:row>
      <xdr:rowOff>0</xdr:rowOff>
    </xdr:to>
    <xdr:graphicFrame macro="">
      <xdr:nvGraphicFramePr>
        <xdr:cNvPr id="2" name="グラフ 1">
          <a:extLst>
            <a:ext uri="{FF2B5EF4-FFF2-40B4-BE49-F238E27FC236}">
              <a16:creationId xmlns:a16="http://schemas.microsoft.com/office/drawing/2014/main" id="{17EF438E-6CC1-41C9-8A57-CC9CF56649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200025</xdr:colOff>
      <xdr:row>46</xdr:row>
      <xdr:rowOff>106362</xdr:rowOff>
    </xdr:from>
    <xdr:to>
      <xdr:col>36</xdr:col>
      <xdr:colOff>171450</xdr:colOff>
      <xdr:row>55</xdr:row>
      <xdr:rowOff>106362</xdr:rowOff>
    </xdr:to>
    <xdr:graphicFrame macro="">
      <xdr:nvGraphicFramePr>
        <xdr:cNvPr id="3" name="グラフ 2">
          <a:extLst>
            <a:ext uri="{FF2B5EF4-FFF2-40B4-BE49-F238E27FC236}">
              <a16:creationId xmlns:a16="http://schemas.microsoft.com/office/drawing/2014/main" id="{54FB5515-D254-4EE5-9373-DB666693D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142876</xdr:colOff>
      <xdr:row>27</xdr:row>
      <xdr:rowOff>101601</xdr:rowOff>
    </xdr:from>
    <xdr:to>
      <xdr:col>23</xdr:col>
      <xdr:colOff>558800</xdr:colOff>
      <xdr:row>40</xdr:row>
      <xdr:rowOff>158751</xdr:rowOff>
    </xdr:to>
    <xdr:graphicFrame macro="">
      <xdr:nvGraphicFramePr>
        <xdr:cNvPr id="4" name="グラフ 3">
          <a:extLst>
            <a:ext uri="{FF2B5EF4-FFF2-40B4-BE49-F238E27FC236}">
              <a16:creationId xmlns:a16="http://schemas.microsoft.com/office/drawing/2014/main" id="{73F0CD52-B489-49A7-B072-8C1DB3D9A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317499</xdr:colOff>
      <xdr:row>3</xdr:row>
      <xdr:rowOff>76201</xdr:rowOff>
    </xdr:from>
    <xdr:to>
      <xdr:col>15</xdr:col>
      <xdr:colOff>50799</xdr:colOff>
      <xdr:row>16</xdr:row>
      <xdr:rowOff>161925</xdr:rowOff>
    </xdr:to>
    <xdr:graphicFrame macro="">
      <xdr:nvGraphicFramePr>
        <xdr:cNvPr id="5" name="グラフ 4">
          <a:extLst>
            <a:ext uri="{FF2B5EF4-FFF2-40B4-BE49-F238E27FC236}">
              <a16:creationId xmlns:a16="http://schemas.microsoft.com/office/drawing/2014/main" id="{369B31F4-173B-4BD9-B7C8-795B3D32F8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590551</xdr:colOff>
      <xdr:row>9</xdr:row>
      <xdr:rowOff>85725</xdr:rowOff>
    </xdr:from>
    <xdr:to>
      <xdr:col>12</xdr:col>
      <xdr:colOff>600076</xdr:colOff>
      <xdr:row>10</xdr:row>
      <xdr:rowOff>123825</xdr:rowOff>
    </xdr:to>
    <xdr:sp macro="" textlink="">
      <xdr:nvSpPr>
        <xdr:cNvPr id="6" name="テキスト ボックス 5">
          <a:extLst>
            <a:ext uri="{FF2B5EF4-FFF2-40B4-BE49-F238E27FC236}">
              <a16:creationId xmlns:a16="http://schemas.microsoft.com/office/drawing/2014/main" id="{355B230D-76CD-4B1E-A572-772098896E4C}"/>
            </a:ext>
          </a:extLst>
        </xdr:cNvPr>
        <xdr:cNvSpPr txBox="1"/>
      </xdr:nvSpPr>
      <xdr:spPr>
        <a:xfrm>
          <a:off x="7524751" y="2139950"/>
          <a:ext cx="6635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Orange</a:t>
          </a:r>
          <a:endParaRPr kumimoji="1" lang="ja-JP" altLang="en-US" sz="1100"/>
        </a:p>
      </xdr:txBody>
    </xdr:sp>
    <xdr:clientData/>
  </xdr:twoCellAnchor>
  <xdr:twoCellAnchor>
    <xdr:from>
      <xdr:col>17</xdr:col>
      <xdr:colOff>170656</xdr:colOff>
      <xdr:row>9</xdr:row>
      <xdr:rowOff>156368</xdr:rowOff>
    </xdr:from>
    <xdr:to>
      <xdr:col>24</xdr:col>
      <xdr:colOff>130968</xdr:colOff>
      <xdr:row>21</xdr:row>
      <xdr:rowOff>137318</xdr:rowOff>
    </xdr:to>
    <xdr:graphicFrame macro="">
      <xdr:nvGraphicFramePr>
        <xdr:cNvPr id="7" name="グラフ 6">
          <a:extLst>
            <a:ext uri="{FF2B5EF4-FFF2-40B4-BE49-F238E27FC236}">
              <a16:creationId xmlns:a16="http://schemas.microsoft.com/office/drawing/2014/main" id="{29B42579-CE31-461A-8621-411BF3211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0.56251</cdr:x>
      <cdr:y>0.85781</cdr:y>
    </cdr:from>
    <cdr:to>
      <cdr:x>0.76806</cdr:x>
      <cdr:y>0.9454</cdr:y>
    </cdr:to>
    <cdr:sp macro="" textlink="">
      <cdr:nvSpPr>
        <cdr:cNvPr id="2" name="テキスト ボックス 1">
          <a:extLst xmlns:a="http://schemas.openxmlformats.org/drawingml/2006/main">
            <a:ext uri="{FF2B5EF4-FFF2-40B4-BE49-F238E27FC236}">
              <a16:creationId xmlns:a16="http://schemas.microsoft.com/office/drawing/2014/main" id="{83D4C824-4884-6879-A59D-54EA442A4249}"/>
            </a:ext>
          </a:extLst>
        </cdr:cNvPr>
        <cdr:cNvSpPr txBox="1"/>
      </cdr:nvSpPr>
      <cdr:spPr>
        <a:xfrm xmlns:a="http://schemas.openxmlformats.org/drawingml/2006/main">
          <a:off x="2487837" y="2993186"/>
          <a:ext cx="909102" cy="3056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new_Orange</a:t>
          </a:r>
          <a:endParaRPr lang="ja-JP" altLang="en-US" sz="1100"/>
        </a:p>
      </cdr:txBody>
    </cdr:sp>
  </cdr:relSizeAnchor>
  <cdr:relSizeAnchor xmlns:cdr="http://schemas.openxmlformats.org/drawingml/2006/chartDrawing">
    <cdr:from>
      <cdr:x>0.15293</cdr:x>
      <cdr:y>0.59428</cdr:y>
    </cdr:from>
    <cdr:to>
      <cdr:x>0.38174</cdr:x>
      <cdr:y>0.67274</cdr:y>
    </cdr:to>
    <cdr:sp macro="" textlink="">
      <cdr:nvSpPr>
        <cdr:cNvPr id="3" name="テキスト ボックス 2">
          <a:extLst xmlns:a="http://schemas.openxmlformats.org/drawingml/2006/main">
            <a:ext uri="{FF2B5EF4-FFF2-40B4-BE49-F238E27FC236}">
              <a16:creationId xmlns:a16="http://schemas.microsoft.com/office/drawing/2014/main" id="{BCE32E5B-1C7A-3B0F-1AF9-999E3161FADF}"/>
            </a:ext>
          </a:extLst>
        </cdr:cNvPr>
        <cdr:cNvSpPr txBox="1"/>
      </cdr:nvSpPr>
      <cdr:spPr>
        <a:xfrm xmlns:a="http://schemas.openxmlformats.org/drawingml/2006/main">
          <a:off x="675397" y="2069865"/>
          <a:ext cx="1010528" cy="27328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new_Apple</a:t>
          </a:r>
          <a:endParaRPr lang="ja-JP" alt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0.7033</cdr:x>
      <cdr:y>0.55509</cdr:y>
    </cdr:from>
    <cdr:to>
      <cdr:x>0.85275</cdr:x>
      <cdr:y>0.62682</cdr:y>
    </cdr:to>
    <cdr:sp macro="" textlink="">
      <cdr:nvSpPr>
        <cdr:cNvPr id="2" name="テキスト ボックス 1">
          <a:extLst xmlns:a="http://schemas.openxmlformats.org/drawingml/2006/main">
            <a:ext uri="{FF2B5EF4-FFF2-40B4-BE49-F238E27FC236}">
              <a16:creationId xmlns:a16="http://schemas.microsoft.com/office/drawing/2014/main" id="{9269B715-3481-7F0A-529A-028BA1ACF7DD}"/>
            </a:ext>
          </a:extLst>
        </cdr:cNvPr>
        <cdr:cNvSpPr txBox="1"/>
      </cdr:nvSpPr>
      <cdr:spPr>
        <a:xfrm xmlns:a="http://schemas.openxmlformats.org/drawingml/2006/main">
          <a:off x="3048001" y="1695449"/>
          <a:ext cx="64770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ja-JP" sz="1100"/>
            <a:t>Apple</a:t>
          </a:r>
        </a:p>
        <a:p xmlns:a="http://schemas.openxmlformats.org/drawingml/2006/main">
          <a:endParaRPr lang="ja-JP" altLang="en-US" sz="1100"/>
        </a:p>
      </cdr:txBody>
    </cdr:sp>
  </cdr:relSizeAnchor>
</c:userShapes>
</file>

<file path=xl/drawings/drawing14.xml><?xml version="1.0" encoding="utf-8"?>
<c:userShapes xmlns:c="http://schemas.openxmlformats.org/drawingml/2006/chart">
  <cdr:relSizeAnchor xmlns:cdr="http://schemas.openxmlformats.org/drawingml/2006/chartDrawing">
    <cdr:from>
      <cdr:x>0.74375</cdr:x>
      <cdr:y>0.22975</cdr:y>
    </cdr:from>
    <cdr:to>
      <cdr:x>0.93073</cdr:x>
      <cdr:y>0.3087</cdr:y>
    </cdr:to>
    <cdr:sp macro="" textlink="">
      <cdr:nvSpPr>
        <cdr:cNvPr id="2" name="テキスト ボックス 1">
          <a:extLst xmlns:a="http://schemas.openxmlformats.org/drawingml/2006/main">
            <a:ext uri="{FF2B5EF4-FFF2-40B4-BE49-F238E27FC236}">
              <a16:creationId xmlns:a16="http://schemas.microsoft.com/office/drawing/2014/main" id="{2CDAFFA9-2B57-E70B-1295-9EAF59942218}"/>
            </a:ext>
          </a:extLst>
        </cdr:cNvPr>
        <cdr:cNvSpPr txBox="1"/>
      </cdr:nvSpPr>
      <cdr:spPr>
        <a:xfrm xmlns:a="http://schemas.openxmlformats.org/drawingml/2006/main">
          <a:off x="3400425" y="630238"/>
          <a:ext cx="854889" cy="21658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altLang="ja-JP" sz="1100"/>
            <a:t>new_Apple</a:t>
          </a:r>
          <a:endParaRPr lang="ja-JP" altLang="en-US" sz="1100"/>
        </a:p>
      </cdr:txBody>
    </cdr:sp>
  </cdr:relSizeAnchor>
  <cdr:relSizeAnchor xmlns:cdr="http://schemas.openxmlformats.org/drawingml/2006/chartDrawing">
    <cdr:from>
      <cdr:x>0.52153</cdr:x>
      <cdr:y>0.46991</cdr:y>
    </cdr:from>
    <cdr:to>
      <cdr:x>0.73747</cdr:x>
      <cdr:y>0.55574</cdr:y>
    </cdr:to>
    <cdr:sp macro="" textlink="">
      <cdr:nvSpPr>
        <cdr:cNvPr id="3" name="テキスト ボックス 1">
          <a:extLst xmlns:a="http://schemas.openxmlformats.org/drawingml/2006/main">
            <a:ext uri="{FF2B5EF4-FFF2-40B4-BE49-F238E27FC236}">
              <a16:creationId xmlns:a16="http://schemas.microsoft.com/office/drawing/2014/main" id="{6B383A14-43C4-FFBF-B88F-A200E46495D7}"/>
            </a:ext>
          </a:extLst>
        </cdr:cNvPr>
        <cdr:cNvSpPr txBox="1"/>
      </cdr:nvSpPr>
      <cdr:spPr>
        <a:xfrm xmlns:a="http://schemas.openxmlformats.org/drawingml/2006/main">
          <a:off x="2384425" y="1289050"/>
          <a:ext cx="987278" cy="2354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altLang="ja-JP" sz="1100"/>
            <a:t>new_Orange</a:t>
          </a:r>
          <a:endParaRPr lang="ja-JP" altLang="en-US" sz="1100"/>
        </a:p>
      </cdr:txBody>
    </cdr:sp>
  </cdr:relSizeAnchor>
</c:userShapes>
</file>

<file path=xl/drawings/drawing15.xml><?xml version="1.0" encoding="utf-8"?>
<xdr:wsDr xmlns:xdr="http://schemas.openxmlformats.org/drawingml/2006/spreadsheetDrawing" xmlns:a="http://schemas.openxmlformats.org/drawingml/2006/main">
  <xdr:twoCellAnchor>
    <xdr:from>
      <xdr:col>1</xdr:col>
      <xdr:colOff>104775</xdr:colOff>
      <xdr:row>8</xdr:row>
      <xdr:rowOff>200025</xdr:rowOff>
    </xdr:from>
    <xdr:to>
      <xdr:col>5</xdr:col>
      <xdr:colOff>374270</xdr:colOff>
      <xdr:row>10</xdr:row>
      <xdr:rowOff>180975</xdr:rowOff>
    </xdr:to>
    <xdr:pic>
      <xdr:nvPicPr>
        <xdr:cNvPr id="2" name="図 1">
          <a:extLst>
            <a:ext uri="{FF2B5EF4-FFF2-40B4-BE49-F238E27FC236}">
              <a16:creationId xmlns:a16="http://schemas.microsoft.com/office/drawing/2014/main" id="{E244901B-9B5C-4550-9C19-6C3AA670399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66725" y="2028825"/>
          <a:ext cx="2898395"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57150</xdr:colOff>
      <xdr:row>12</xdr:row>
      <xdr:rowOff>50800</xdr:rowOff>
    </xdr:from>
    <xdr:to>
      <xdr:col>5</xdr:col>
      <xdr:colOff>317500</xdr:colOff>
      <xdr:row>13</xdr:row>
      <xdr:rowOff>222148</xdr:rowOff>
    </xdr:to>
    <xdr:pic>
      <xdr:nvPicPr>
        <xdr:cNvPr id="3" name="図 2">
          <a:extLst>
            <a:ext uri="{FF2B5EF4-FFF2-40B4-BE49-F238E27FC236}">
              <a16:creationId xmlns:a16="http://schemas.microsoft.com/office/drawing/2014/main" id="{0829CD78-3066-4BB8-B4EF-52DE72622A4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9100" y="3276600"/>
          <a:ext cx="2886075" cy="3999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409575</xdr:colOff>
      <xdr:row>39</xdr:row>
      <xdr:rowOff>168275</xdr:rowOff>
    </xdr:from>
    <xdr:to>
      <xdr:col>25</xdr:col>
      <xdr:colOff>292100</xdr:colOff>
      <xdr:row>55</xdr:row>
      <xdr:rowOff>38100</xdr:rowOff>
    </xdr:to>
    <xdr:graphicFrame macro="">
      <xdr:nvGraphicFramePr>
        <xdr:cNvPr id="5" name="グラフ 4">
          <a:extLst>
            <a:ext uri="{FF2B5EF4-FFF2-40B4-BE49-F238E27FC236}">
              <a16:creationId xmlns:a16="http://schemas.microsoft.com/office/drawing/2014/main" id="{9792D075-CE48-4938-8989-F08AC17407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xdr:colOff>
      <xdr:row>33</xdr:row>
      <xdr:rowOff>173037</xdr:rowOff>
    </xdr:from>
    <xdr:to>
      <xdr:col>10</xdr:col>
      <xdr:colOff>149225</xdr:colOff>
      <xdr:row>46</xdr:row>
      <xdr:rowOff>53975</xdr:rowOff>
    </xdr:to>
    <xdr:graphicFrame macro="">
      <xdr:nvGraphicFramePr>
        <xdr:cNvPr id="6" name="グラフ 5">
          <a:extLst>
            <a:ext uri="{FF2B5EF4-FFF2-40B4-BE49-F238E27FC236}">
              <a16:creationId xmlns:a16="http://schemas.microsoft.com/office/drawing/2014/main" id="{11AA1EF0-6095-4C55-A9C9-5BD95D5C2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409258</xdr:colOff>
      <xdr:row>16</xdr:row>
      <xdr:rowOff>34925</xdr:rowOff>
    </xdr:from>
    <xdr:to>
      <xdr:col>16</xdr:col>
      <xdr:colOff>466726</xdr:colOff>
      <xdr:row>17</xdr:row>
      <xdr:rowOff>19050</xdr:rowOff>
    </xdr:to>
    <xdr:pic>
      <xdr:nvPicPr>
        <xdr:cNvPr id="9" name="図 8">
          <a:extLst>
            <a:ext uri="{FF2B5EF4-FFF2-40B4-BE49-F238E27FC236}">
              <a16:creationId xmlns:a16="http://schemas.microsoft.com/office/drawing/2014/main" id="{8EAE2838-4385-425E-C2E6-7D9FB5546E8A}"/>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315133" y="4178300"/>
          <a:ext cx="1067118" cy="21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104775</xdr:colOff>
      <xdr:row>8</xdr:row>
      <xdr:rowOff>200025</xdr:rowOff>
    </xdr:from>
    <xdr:to>
      <xdr:col>5</xdr:col>
      <xdr:colOff>374270</xdr:colOff>
      <xdr:row>10</xdr:row>
      <xdr:rowOff>180975</xdr:rowOff>
    </xdr:to>
    <xdr:pic>
      <xdr:nvPicPr>
        <xdr:cNvPr id="2" name="図 1">
          <a:extLst>
            <a:ext uri="{FF2B5EF4-FFF2-40B4-BE49-F238E27FC236}">
              <a16:creationId xmlns:a16="http://schemas.microsoft.com/office/drawing/2014/main" id="{83DB7524-AA57-4DC6-B178-2106E2B412C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63550" y="2025650"/>
          <a:ext cx="2898395"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57150</xdr:colOff>
      <xdr:row>12</xdr:row>
      <xdr:rowOff>50800</xdr:rowOff>
    </xdr:from>
    <xdr:to>
      <xdr:col>5</xdr:col>
      <xdr:colOff>317500</xdr:colOff>
      <xdr:row>13</xdr:row>
      <xdr:rowOff>222148</xdr:rowOff>
    </xdr:to>
    <xdr:pic>
      <xdr:nvPicPr>
        <xdr:cNvPr id="3" name="図 2">
          <a:extLst>
            <a:ext uri="{FF2B5EF4-FFF2-40B4-BE49-F238E27FC236}">
              <a16:creationId xmlns:a16="http://schemas.microsoft.com/office/drawing/2014/main" id="{8EDBDBA4-DADE-4A12-99EF-E37D29DB5FB2}"/>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19100" y="2790825"/>
          <a:ext cx="2886075" cy="428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409575</xdr:colOff>
      <xdr:row>39</xdr:row>
      <xdr:rowOff>168275</xdr:rowOff>
    </xdr:from>
    <xdr:to>
      <xdr:col>25</xdr:col>
      <xdr:colOff>292100</xdr:colOff>
      <xdr:row>55</xdr:row>
      <xdr:rowOff>38100</xdr:rowOff>
    </xdr:to>
    <xdr:graphicFrame macro="">
      <xdr:nvGraphicFramePr>
        <xdr:cNvPr id="4" name="グラフ 3">
          <a:extLst>
            <a:ext uri="{FF2B5EF4-FFF2-40B4-BE49-F238E27FC236}">
              <a16:creationId xmlns:a16="http://schemas.microsoft.com/office/drawing/2014/main" id="{362D1FA3-04F9-4296-B6CB-00A985F56B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xdr:colOff>
      <xdr:row>33</xdr:row>
      <xdr:rowOff>173037</xdr:rowOff>
    </xdr:from>
    <xdr:to>
      <xdr:col>10</xdr:col>
      <xdr:colOff>149225</xdr:colOff>
      <xdr:row>46</xdr:row>
      <xdr:rowOff>53975</xdr:rowOff>
    </xdr:to>
    <xdr:graphicFrame macro="">
      <xdr:nvGraphicFramePr>
        <xdr:cNvPr id="5" name="グラフ 4">
          <a:extLst>
            <a:ext uri="{FF2B5EF4-FFF2-40B4-BE49-F238E27FC236}">
              <a16:creationId xmlns:a16="http://schemas.microsoft.com/office/drawing/2014/main" id="{559A71D3-3F57-405E-B1E2-2F73D5782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409258</xdr:colOff>
      <xdr:row>16</xdr:row>
      <xdr:rowOff>34925</xdr:rowOff>
    </xdr:from>
    <xdr:to>
      <xdr:col>16</xdr:col>
      <xdr:colOff>466726</xdr:colOff>
      <xdr:row>17</xdr:row>
      <xdr:rowOff>19050</xdr:rowOff>
    </xdr:to>
    <xdr:pic>
      <xdr:nvPicPr>
        <xdr:cNvPr id="6" name="図 5">
          <a:extLst>
            <a:ext uri="{FF2B5EF4-FFF2-40B4-BE49-F238E27FC236}">
              <a16:creationId xmlns:a16="http://schemas.microsoft.com/office/drawing/2014/main" id="{42516C26-8905-4806-882A-CE2703FD4B16}"/>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318308" y="3721100"/>
          <a:ext cx="1060768" cy="21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3</xdr:col>
      <xdr:colOff>259618</xdr:colOff>
      <xdr:row>6</xdr:row>
      <xdr:rowOff>123207</xdr:rowOff>
    </xdr:from>
    <xdr:to>
      <xdr:col>11</xdr:col>
      <xdr:colOff>103505</xdr:colOff>
      <xdr:row>12</xdr:row>
      <xdr:rowOff>103552</xdr:rowOff>
    </xdr:to>
    <xdr:pic>
      <xdr:nvPicPr>
        <xdr:cNvPr id="2" name="図 1">
          <a:extLst>
            <a:ext uri="{FF2B5EF4-FFF2-40B4-BE49-F238E27FC236}">
              <a16:creationId xmlns:a16="http://schemas.microsoft.com/office/drawing/2014/main" id="{68663C66-13B2-4262-85BD-435885153C9F}"/>
            </a:ext>
          </a:extLst>
        </xdr:cNvPr>
        <xdr:cNvPicPr>
          <a:picLocks noChangeAspect="1"/>
        </xdr:cNvPicPr>
      </xdr:nvPicPr>
      <xdr:blipFill>
        <a:blip xmlns:r="http://schemas.openxmlformats.org/officeDocument/2006/relationships" r:embed="rId1"/>
        <a:stretch>
          <a:fillRect/>
        </a:stretch>
      </xdr:blipFill>
      <xdr:spPr>
        <a:xfrm>
          <a:off x="1754310" y="1486015"/>
          <a:ext cx="3463387" cy="1328499"/>
        </a:xfrm>
        <a:prstGeom prst="rect">
          <a:avLst/>
        </a:prstGeom>
      </xdr:spPr>
    </xdr:pic>
    <xdr:clientData/>
  </xdr:twoCellAnchor>
  <xdr:twoCellAnchor editAs="oneCell">
    <xdr:from>
      <xdr:col>12</xdr:col>
      <xdr:colOff>175846</xdr:colOff>
      <xdr:row>5</xdr:row>
      <xdr:rowOff>21979</xdr:rowOff>
    </xdr:from>
    <xdr:to>
      <xdr:col>22</xdr:col>
      <xdr:colOff>153335</xdr:colOff>
      <xdr:row>13</xdr:row>
      <xdr:rowOff>488</xdr:rowOff>
    </xdr:to>
    <xdr:pic>
      <xdr:nvPicPr>
        <xdr:cNvPr id="3" name="図 2" descr="グラフィカル ユーザー インターフェイス, アプリケーション&#10;&#10;自動的に生成された説明">
          <a:extLst>
            <a:ext uri="{FF2B5EF4-FFF2-40B4-BE49-F238E27FC236}">
              <a16:creationId xmlns:a16="http://schemas.microsoft.com/office/drawing/2014/main" id="{CFB7E325-48E0-466C-8C75-88B39FC18107}"/>
            </a:ext>
          </a:extLst>
        </xdr:cNvPr>
        <xdr:cNvPicPr>
          <a:picLocks noChangeAspect="1"/>
        </xdr:cNvPicPr>
      </xdr:nvPicPr>
      <xdr:blipFill>
        <a:blip xmlns:r="http://schemas.openxmlformats.org/officeDocument/2006/relationships" r:embed="rId2"/>
        <a:stretch>
          <a:fillRect/>
        </a:stretch>
      </xdr:blipFill>
      <xdr:spPr>
        <a:xfrm>
          <a:off x="5874971" y="1164979"/>
          <a:ext cx="5781389" cy="1807309"/>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256443</xdr:colOff>
      <xdr:row>6</xdr:row>
      <xdr:rowOff>68744</xdr:rowOff>
    </xdr:from>
    <xdr:to>
      <xdr:col>11</xdr:col>
      <xdr:colOff>106680</xdr:colOff>
      <xdr:row>12</xdr:row>
      <xdr:rowOff>49089</xdr:rowOff>
    </xdr:to>
    <xdr:pic>
      <xdr:nvPicPr>
        <xdr:cNvPr id="2" name="図 1">
          <a:extLst>
            <a:ext uri="{FF2B5EF4-FFF2-40B4-BE49-F238E27FC236}">
              <a16:creationId xmlns:a16="http://schemas.microsoft.com/office/drawing/2014/main" id="{9B6F19A1-A69F-4F99-A15C-32969649582E}"/>
            </a:ext>
          </a:extLst>
        </xdr:cNvPr>
        <xdr:cNvPicPr>
          <a:picLocks noChangeAspect="1"/>
        </xdr:cNvPicPr>
      </xdr:nvPicPr>
      <xdr:blipFill>
        <a:blip xmlns:r="http://schemas.openxmlformats.org/officeDocument/2006/relationships" r:embed="rId1"/>
        <a:stretch>
          <a:fillRect/>
        </a:stretch>
      </xdr:blipFill>
      <xdr:spPr>
        <a:xfrm>
          <a:off x="1751135" y="1431552"/>
          <a:ext cx="3466562" cy="1331674"/>
        </a:xfrm>
        <a:prstGeom prst="rect">
          <a:avLst/>
        </a:prstGeom>
      </xdr:spPr>
    </xdr:pic>
    <xdr:clientData/>
  </xdr:twoCellAnchor>
  <xdr:twoCellAnchor editAs="oneCell">
    <xdr:from>
      <xdr:col>12</xdr:col>
      <xdr:colOff>175846</xdr:colOff>
      <xdr:row>5</xdr:row>
      <xdr:rowOff>21979</xdr:rowOff>
    </xdr:from>
    <xdr:to>
      <xdr:col>22</xdr:col>
      <xdr:colOff>153335</xdr:colOff>
      <xdr:row>13</xdr:row>
      <xdr:rowOff>488</xdr:rowOff>
    </xdr:to>
    <xdr:pic>
      <xdr:nvPicPr>
        <xdr:cNvPr id="3" name="図 2" descr="グラフィカル ユーザー インターフェイス, アプリケーション&#10;&#10;自動的に生成された説明">
          <a:extLst>
            <a:ext uri="{FF2B5EF4-FFF2-40B4-BE49-F238E27FC236}">
              <a16:creationId xmlns:a16="http://schemas.microsoft.com/office/drawing/2014/main" id="{47AEB206-E33C-4787-8ED5-DAA232FCDDC0}"/>
            </a:ext>
          </a:extLst>
        </xdr:cNvPr>
        <xdr:cNvPicPr>
          <a:picLocks noChangeAspect="1"/>
        </xdr:cNvPicPr>
      </xdr:nvPicPr>
      <xdr:blipFill>
        <a:blip xmlns:r="http://schemas.openxmlformats.org/officeDocument/2006/relationships" r:embed="rId2"/>
        <a:stretch>
          <a:fillRect/>
        </a:stretch>
      </xdr:blipFill>
      <xdr:spPr>
        <a:xfrm>
          <a:off x="5874971" y="1164979"/>
          <a:ext cx="5781389" cy="1807309"/>
        </a:xfrm>
        <a:prstGeom prst="rect">
          <a:avLst/>
        </a:prstGeom>
      </xdr:spPr>
    </xdr:pic>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8E66B-8351-430B-AFA0-F208BDE7C8C9}">
  <dimension ref="A1:AA124"/>
  <sheetViews>
    <sheetView zoomScaleNormal="100" workbookViewId="0">
      <selection activeCell="A2" sqref="A2"/>
    </sheetView>
  </sheetViews>
  <sheetFormatPr defaultRowHeight="18" x14ac:dyDescent="0.55000000000000004"/>
  <cols>
    <col min="1" max="1" width="4.6640625" customWidth="1"/>
    <col min="2" max="2" width="4" customWidth="1"/>
    <col min="22" max="22" width="9.58203125" customWidth="1"/>
  </cols>
  <sheetData>
    <row r="1" spans="1:16" x14ac:dyDescent="0.55000000000000004">
      <c r="A1" t="s">
        <v>50</v>
      </c>
      <c r="D1" s="12"/>
      <c r="G1" s="240">
        <v>45431</v>
      </c>
      <c r="H1" s="240"/>
      <c r="I1" s="24"/>
      <c r="J1" t="s">
        <v>51</v>
      </c>
    </row>
    <row r="2" spans="1:16" x14ac:dyDescent="0.55000000000000004">
      <c r="L2" s="12"/>
    </row>
    <row r="3" spans="1:16" x14ac:dyDescent="0.55000000000000004">
      <c r="A3" t="s">
        <v>18</v>
      </c>
      <c r="B3" t="s">
        <v>130</v>
      </c>
      <c r="F3" s="12"/>
    </row>
    <row r="4" spans="1:16" x14ac:dyDescent="0.55000000000000004">
      <c r="B4" s="100" t="s">
        <v>164</v>
      </c>
      <c r="C4" s="215"/>
    </row>
    <row r="5" spans="1:16" x14ac:dyDescent="0.55000000000000004">
      <c r="C5" t="s">
        <v>22</v>
      </c>
    </row>
    <row r="6" spans="1:16" x14ac:dyDescent="0.55000000000000004">
      <c r="C6" s="2" t="s">
        <v>3</v>
      </c>
      <c r="D6" s="3">
        <v>0</v>
      </c>
      <c r="E6" s="3">
        <v>2</v>
      </c>
      <c r="F6" s="3">
        <v>1</v>
      </c>
      <c r="G6" s="3">
        <v>0</v>
      </c>
      <c r="H6" s="12" t="s">
        <v>35</v>
      </c>
    </row>
    <row r="7" spans="1:16" x14ac:dyDescent="0.55000000000000004">
      <c r="C7" s="2" t="s">
        <v>4</v>
      </c>
      <c r="D7" s="13">
        <v>1</v>
      </c>
      <c r="E7" s="13">
        <v>0</v>
      </c>
      <c r="F7" s="13">
        <v>3</v>
      </c>
      <c r="G7" s="13">
        <v>1</v>
      </c>
      <c r="H7" s="12" t="s">
        <v>36</v>
      </c>
    </row>
    <row r="8" spans="1:16" x14ac:dyDescent="0.55000000000000004">
      <c r="C8" s="2" t="s">
        <v>5</v>
      </c>
      <c r="D8" s="15">
        <v>0</v>
      </c>
      <c r="E8" s="15">
        <v>1</v>
      </c>
      <c r="F8" s="15">
        <v>0</v>
      </c>
      <c r="G8" s="15">
        <v>0</v>
      </c>
      <c r="H8" s="12" t="s">
        <v>37</v>
      </c>
    </row>
    <row r="11" spans="1:16" x14ac:dyDescent="0.55000000000000004">
      <c r="C11" s="14" t="s">
        <v>19</v>
      </c>
    </row>
    <row r="12" spans="1:16" x14ac:dyDescent="0.55000000000000004">
      <c r="C12" s="2" t="s">
        <v>0</v>
      </c>
      <c r="D12" s="4">
        <v>1</v>
      </c>
      <c r="E12" s="4">
        <v>0</v>
      </c>
      <c r="F12" s="4">
        <v>1</v>
      </c>
      <c r="H12" s="2" t="s">
        <v>1</v>
      </c>
      <c r="I12" s="7">
        <v>0</v>
      </c>
      <c r="J12" s="7">
        <v>0</v>
      </c>
      <c r="K12" s="7">
        <v>1</v>
      </c>
      <c r="M12" s="2" t="s">
        <v>2</v>
      </c>
      <c r="N12" s="9">
        <v>0</v>
      </c>
      <c r="O12" s="9">
        <v>2</v>
      </c>
      <c r="P12" s="9">
        <v>0</v>
      </c>
    </row>
    <row r="13" spans="1:16" x14ac:dyDescent="0.55000000000000004">
      <c r="D13" s="4">
        <v>1</v>
      </c>
      <c r="E13" s="4">
        <v>0</v>
      </c>
      <c r="F13" s="4">
        <v>0</v>
      </c>
      <c r="I13" s="7">
        <v>1</v>
      </c>
      <c r="J13" s="7">
        <v>1</v>
      </c>
      <c r="K13" s="7">
        <v>0</v>
      </c>
      <c r="N13" s="9">
        <v>0</v>
      </c>
      <c r="O13" s="9">
        <v>3</v>
      </c>
      <c r="P13" s="9">
        <v>0</v>
      </c>
    </row>
    <row r="14" spans="1:16" x14ac:dyDescent="0.55000000000000004">
      <c r="D14" s="4">
        <v>0</v>
      </c>
      <c r="E14" s="4">
        <v>0</v>
      </c>
      <c r="F14" s="4">
        <v>1</v>
      </c>
      <c r="I14" s="7">
        <v>0</v>
      </c>
      <c r="J14" s="7">
        <v>1</v>
      </c>
      <c r="K14" s="7">
        <v>0</v>
      </c>
      <c r="N14" s="9">
        <v>1</v>
      </c>
      <c r="O14" s="9">
        <v>0</v>
      </c>
      <c r="P14" s="9">
        <v>3</v>
      </c>
    </row>
    <row r="15" spans="1:16" x14ac:dyDescent="0.55000000000000004">
      <c r="D15" s="4">
        <v>0</v>
      </c>
      <c r="E15" s="4">
        <v>1</v>
      </c>
      <c r="F15" s="4">
        <v>1</v>
      </c>
      <c r="I15" s="7">
        <v>1</v>
      </c>
      <c r="J15" s="7">
        <v>1</v>
      </c>
      <c r="K15" s="7">
        <v>0</v>
      </c>
      <c r="N15" s="9">
        <v>1</v>
      </c>
      <c r="O15" s="9">
        <v>1</v>
      </c>
      <c r="P15" s="9">
        <v>0</v>
      </c>
    </row>
    <row r="17" spans="2:21" x14ac:dyDescent="0.55000000000000004">
      <c r="C17" s="226" t="s">
        <v>178</v>
      </c>
    </row>
    <row r="18" spans="2:21" x14ac:dyDescent="0.55000000000000004">
      <c r="D18" t="s">
        <v>45</v>
      </c>
      <c r="H18" s="14" t="s">
        <v>46</v>
      </c>
      <c r="L18" s="27" t="s">
        <v>23</v>
      </c>
      <c r="M18" s="4"/>
    </row>
    <row r="19" spans="2:21" x14ac:dyDescent="0.55000000000000004">
      <c r="B19" t="s">
        <v>161</v>
      </c>
      <c r="C19" s="2" t="s">
        <v>7</v>
      </c>
      <c r="D19" s="3">
        <v>0</v>
      </c>
      <c r="E19" s="3">
        <v>2</v>
      </c>
      <c r="F19" s="3">
        <v>1</v>
      </c>
      <c r="G19" s="3">
        <v>0</v>
      </c>
      <c r="H19" s="4"/>
      <c r="I19" s="4"/>
      <c r="J19" s="4"/>
      <c r="K19" s="5" t="s">
        <v>6</v>
      </c>
      <c r="L19" s="4"/>
      <c r="M19" s="4"/>
      <c r="N19" s="4"/>
      <c r="O19" s="12" t="s">
        <v>35</v>
      </c>
    </row>
    <row r="20" spans="2:21" x14ac:dyDescent="0.55000000000000004">
      <c r="B20" t="s">
        <v>162</v>
      </c>
      <c r="D20" s="3">
        <v>1</v>
      </c>
      <c r="E20" s="3">
        <v>0</v>
      </c>
      <c r="F20" s="3">
        <v>3</v>
      </c>
      <c r="G20" s="3">
        <v>1</v>
      </c>
      <c r="H20" s="4"/>
      <c r="I20" s="4"/>
      <c r="J20" s="4"/>
      <c r="L20" s="6"/>
      <c r="M20" s="6"/>
      <c r="N20" s="6"/>
      <c r="O20" s="12" t="s">
        <v>36</v>
      </c>
    </row>
    <row r="21" spans="2:21" x14ac:dyDescent="0.55000000000000004">
      <c r="B21" t="s">
        <v>163</v>
      </c>
      <c r="D21" s="3">
        <v>0</v>
      </c>
      <c r="E21" s="3">
        <v>1</v>
      </c>
      <c r="F21" s="3">
        <v>0</v>
      </c>
      <c r="G21" s="3">
        <v>0</v>
      </c>
      <c r="H21" s="4"/>
      <c r="I21" s="4"/>
      <c r="J21" s="4"/>
      <c r="L21" s="16"/>
      <c r="M21" s="16"/>
      <c r="N21" s="16"/>
      <c r="O21" s="12" t="s">
        <v>37</v>
      </c>
    </row>
    <row r="22" spans="2:21" ht="19" customHeight="1" x14ac:dyDescent="0.55000000000000004">
      <c r="H22" s="4"/>
      <c r="I22" s="4"/>
      <c r="J22" s="4"/>
    </row>
    <row r="23" spans="2:21" ht="19" customHeight="1" x14ac:dyDescent="0.55000000000000004"/>
    <row r="25" spans="2:21" x14ac:dyDescent="0.55000000000000004">
      <c r="D25" t="s">
        <v>45</v>
      </c>
      <c r="H25" s="14" t="s">
        <v>47</v>
      </c>
      <c r="L25" s="227" t="s">
        <v>165</v>
      </c>
      <c r="M25" s="228"/>
      <c r="N25" s="226"/>
    </row>
    <row r="26" spans="2:21" x14ac:dyDescent="0.55000000000000004">
      <c r="C26" s="2" t="s">
        <v>8</v>
      </c>
      <c r="D26" s="3">
        <v>0</v>
      </c>
      <c r="E26" s="3">
        <v>2</v>
      </c>
      <c r="F26" s="3">
        <v>1</v>
      </c>
      <c r="G26" s="3">
        <v>0</v>
      </c>
      <c r="H26" s="7"/>
      <c r="I26" s="7"/>
      <c r="J26" s="7"/>
      <c r="K26" s="5" t="s">
        <v>6</v>
      </c>
      <c r="L26" s="7"/>
      <c r="M26" s="7"/>
      <c r="N26" s="7"/>
      <c r="O26" s="12" t="s">
        <v>35</v>
      </c>
    </row>
    <row r="27" spans="2:21" x14ac:dyDescent="0.55000000000000004">
      <c r="D27" s="3">
        <v>1</v>
      </c>
      <c r="E27" s="3">
        <v>0</v>
      </c>
      <c r="F27" s="3">
        <v>3</v>
      </c>
      <c r="G27" s="3">
        <v>1</v>
      </c>
      <c r="H27" s="7"/>
      <c r="I27" s="7"/>
      <c r="J27" s="7"/>
      <c r="L27" s="8"/>
      <c r="M27" s="8"/>
      <c r="N27" s="8"/>
      <c r="O27" s="12" t="s">
        <v>36</v>
      </c>
    </row>
    <row r="28" spans="2:21" x14ac:dyDescent="0.55000000000000004">
      <c r="D28" s="3">
        <v>0</v>
      </c>
      <c r="E28" s="3">
        <v>1</v>
      </c>
      <c r="F28" s="3">
        <v>0</v>
      </c>
      <c r="G28" s="3">
        <v>0</v>
      </c>
      <c r="H28" s="7"/>
      <c r="I28" s="7"/>
      <c r="J28" s="7"/>
      <c r="L28" s="11"/>
      <c r="M28" s="11"/>
      <c r="N28" s="11"/>
      <c r="O28" s="12" t="s">
        <v>37</v>
      </c>
    </row>
    <row r="29" spans="2:21" x14ac:dyDescent="0.55000000000000004">
      <c r="H29" s="7"/>
      <c r="I29" s="7"/>
      <c r="J29" s="7"/>
    </row>
    <row r="31" spans="2:21" x14ac:dyDescent="0.55000000000000004">
      <c r="D31" t="s">
        <v>45</v>
      </c>
      <c r="H31" s="14" t="s">
        <v>48</v>
      </c>
      <c r="L31" s="229" t="s">
        <v>166</v>
      </c>
      <c r="M31" s="230"/>
      <c r="N31" s="226"/>
    </row>
    <row r="32" spans="2:21" x14ac:dyDescent="0.55000000000000004">
      <c r="C32" s="2" t="s">
        <v>9</v>
      </c>
      <c r="D32" s="3">
        <v>0</v>
      </c>
      <c r="E32" s="3">
        <v>2</v>
      </c>
      <c r="F32" s="3">
        <v>1</v>
      </c>
      <c r="G32" s="3">
        <v>0</v>
      </c>
      <c r="H32" s="9"/>
      <c r="I32" s="9"/>
      <c r="J32" s="9"/>
      <c r="K32" s="5" t="s">
        <v>6</v>
      </c>
      <c r="L32" s="9"/>
      <c r="M32" s="9"/>
      <c r="N32" s="9"/>
      <c r="O32" s="12" t="s">
        <v>35</v>
      </c>
      <c r="U32" s="5"/>
    </row>
    <row r="33" spans="2:15" x14ac:dyDescent="0.55000000000000004">
      <c r="D33" s="3">
        <v>1</v>
      </c>
      <c r="E33" s="3">
        <v>0</v>
      </c>
      <c r="F33" s="3">
        <v>3</v>
      </c>
      <c r="G33" s="3">
        <v>1</v>
      </c>
      <c r="H33" s="9"/>
      <c r="I33" s="9"/>
      <c r="J33" s="9"/>
      <c r="L33" s="10"/>
      <c r="M33" s="10"/>
      <c r="N33" s="10"/>
      <c r="O33" s="12" t="s">
        <v>36</v>
      </c>
    </row>
    <row r="34" spans="2:15" x14ac:dyDescent="0.55000000000000004">
      <c r="D34" s="3">
        <v>0</v>
      </c>
      <c r="E34" s="3">
        <v>1</v>
      </c>
      <c r="F34" s="3">
        <v>0</v>
      </c>
      <c r="G34" s="3">
        <v>0</v>
      </c>
      <c r="H34" s="9"/>
      <c r="I34" s="9"/>
      <c r="J34" s="9"/>
      <c r="L34" s="17"/>
      <c r="M34" s="17"/>
      <c r="N34" s="17"/>
      <c r="O34" s="12" t="s">
        <v>37</v>
      </c>
    </row>
    <row r="35" spans="2:15" x14ac:dyDescent="0.55000000000000004">
      <c r="H35" s="9"/>
      <c r="I35" s="9"/>
      <c r="J35" s="9"/>
    </row>
    <row r="37" spans="2:15" x14ac:dyDescent="0.55000000000000004">
      <c r="B37" t="s">
        <v>24</v>
      </c>
    </row>
    <row r="38" spans="2:15" x14ac:dyDescent="0.55000000000000004">
      <c r="C38" t="s">
        <v>34</v>
      </c>
    </row>
    <row r="39" spans="2:15" x14ac:dyDescent="0.55000000000000004">
      <c r="C39" t="s">
        <v>20</v>
      </c>
    </row>
    <row r="40" spans="2:15" ht="20" x14ac:dyDescent="0.55000000000000004">
      <c r="G40" t="s">
        <v>12</v>
      </c>
      <c r="L40" t="s">
        <v>38</v>
      </c>
    </row>
    <row r="41" spans="2:15" x14ac:dyDescent="0.55000000000000004">
      <c r="G41" s="227" t="s">
        <v>167</v>
      </c>
      <c r="H41" s="228"/>
      <c r="I41" s="226"/>
      <c r="L41" s="101" t="s">
        <v>168</v>
      </c>
      <c r="M41" s="226"/>
      <c r="N41" s="226"/>
    </row>
    <row r="42" spans="2:15" x14ac:dyDescent="0.55000000000000004">
      <c r="D42" t="s">
        <v>11</v>
      </c>
      <c r="G42" s="12" t="s">
        <v>35</v>
      </c>
      <c r="H42" s="12" t="s">
        <v>36</v>
      </c>
      <c r="I42" s="12" t="s">
        <v>37</v>
      </c>
      <c r="L42" s="12" t="s">
        <v>35</v>
      </c>
      <c r="M42" s="12" t="s">
        <v>36</v>
      </c>
      <c r="N42" s="12" t="s">
        <v>37</v>
      </c>
    </row>
    <row r="43" spans="2:15" x14ac:dyDescent="0.55000000000000004">
      <c r="C43" s="12" t="s">
        <v>35</v>
      </c>
      <c r="D43" s="4">
        <v>2</v>
      </c>
      <c r="E43" s="4">
        <v>0</v>
      </c>
      <c r="F43" s="4">
        <v>1</v>
      </c>
      <c r="G43" s="7"/>
      <c r="H43" s="8"/>
      <c r="I43" s="11"/>
      <c r="K43" s="5" t="s">
        <v>6</v>
      </c>
      <c r="L43" s="4"/>
      <c r="M43" s="6"/>
      <c r="N43" s="16"/>
      <c r="O43" s="12" t="s">
        <v>35</v>
      </c>
    </row>
    <row r="44" spans="2:15" x14ac:dyDescent="0.55000000000000004">
      <c r="C44" s="12"/>
      <c r="G44" s="7"/>
      <c r="H44" s="8"/>
      <c r="I44" s="11"/>
    </row>
    <row r="45" spans="2:15" x14ac:dyDescent="0.55000000000000004">
      <c r="C45" s="12"/>
      <c r="G45" s="7"/>
      <c r="H45" s="8"/>
      <c r="I45" s="11"/>
    </row>
    <row r="48" spans="2:15" ht="20" x14ac:dyDescent="0.55000000000000004">
      <c r="C48" t="s">
        <v>31</v>
      </c>
    </row>
    <row r="49" spans="2:25" x14ac:dyDescent="0.55000000000000004">
      <c r="D49" s="231" t="s">
        <v>21</v>
      </c>
      <c r="E49" s="232"/>
      <c r="F49" s="232"/>
      <c r="G49" s="232"/>
      <c r="H49" s="226"/>
      <c r="S49" s="12" t="s">
        <v>37</v>
      </c>
    </row>
    <row r="50" spans="2:25" x14ac:dyDescent="0.55000000000000004">
      <c r="D50" s="12" t="s">
        <v>35</v>
      </c>
      <c r="E50" s="12" t="s">
        <v>36</v>
      </c>
      <c r="F50" s="12" t="s">
        <v>37</v>
      </c>
    </row>
    <row r="51" spans="2:25" x14ac:dyDescent="0.55000000000000004">
      <c r="C51" s="12" t="s">
        <v>35</v>
      </c>
      <c r="D51" s="21"/>
      <c r="E51" s="21"/>
      <c r="F51" s="21"/>
      <c r="H51" t="s">
        <v>39</v>
      </c>
      <c r="L51" s="40"/>
    </row>
    <row r="54" spans="2:25" x14ac:dyDescent="0.55000000000000004">
      <c r="C54" t="s">
        <v>40</v>
      </c>
    </row>
    <row r="55" spans="2:25" x14ac:dyDescent="0.55000000000000004">
      <c r="L55" t="s">
        <v>49</v>
      </c>
      <c r="W55" s="30" t="s">
        <v>27</v>
      </c>
    </row>
    <row r="56" spans="2:25" x14ac:dyDescent="0.55000000000000004">
      <c r="D56" s="12" t="s">
        <v>35</v>
      </c>
      <c r="E56" s="12" t="s">
        <v>36</v>
      </c>
      <c r="F56" s="12" t="s">
        <v>37</v>
      </c>
      <c r="G56" t="s">
        <v>16</v>
      </c>
      <c r="L56" s="101" t="s">
        <v>169</v>
      </c>
      <c r="M56" s="233"/>
      <c r="N56" s="233"/>
      <c r="Q56" t="s">
        <v>16</v>
      </c>
      <c r="U56" s="12" t="s">
        <v>43</v>
      </c>
      <c r="W56" t="s">
        <v>26</v>
      </c>
    </row>
    <row r="57" spans="2:25" x14ac:dyDescent="0.55000000000000004">
      <c r="C57" s="12" t="s">
        <v>35</v>
      </c>
      <c r="D57" s="21">
        <v>0.66524095577482178</v>
      </c>
      <c r="E57" s="22">
        <v>0.24472847105479764</v>
      </c>
      <c r="F57" s="23">
        <v>9.0030573170380448E-2</v>
      </c>
      <c r="G57" s="9">
        <v>1</v>
      </c>
      <c r="H57" s="9">
        <v>6</v>
      </c>
      <c r="I57" s="9">
        <v>3</v>
      </c>
      <c r="J57" s="12" t="s">
        <v>35</v>
      </c>
      <c r="K57" s="5" t="s">
        <v>6</v>
      </c>
      <c r="L57" s="29"/>
      <c r="M57" s="29"/>
      <c r="N57" s="29"/>
      <c r="P57" s="12" t="s">
        <v>35</v>
      </c>
      <c r="Q57" s="9">
        <v>1</v>
      </c>
      <c r="R57" s="9">
        <v>6</v>
      </c>
      <c r="S57" s="9">
        <v>3</v>
      </c>
      <c r="T57" s="12" t="s">
        <v>14</v>
      </c>
      <c r="U57" s="32">
        <v>0.66524095577482178</v>
      </c>
      <c r="V57" s="5" t="s">
        <v>6</v>
      </c>
      <c r="W57" s="29">
        <f t="shared" ref="W57:Y59" si="0">Q57*$U57</f>
        <v>0.66524095577482178</v>
      </c>
      <c r="X57" s="29">
        <f t="shared" si="0"/>
        <v>3.9914457346489307</v>
      </c>
      <c r="Y57" s="29">
        <f t="shared" si="0"/>
        <v>1.9957228673244654</v>
      </c>
    </row>
    <row r="58" spans="2:25" x14ac:dyDescent="0.55000000000000004">
      <c r="G58" s="10">
        <v>4</v>
      </c>
      <c r="H58" s="10">
        <v>3</v>
      </c>
      <c r="I58" s="10">
        <v>9</v>
      </c>
      <c r="J58" s="12" t="s">
        <v>36</v>
      </c>
      <c r="P58" s="12" t="s">
        <v>36</v>
      </c>
      <c r="Q58" s="9">
        <v>4</v>
      </c>
      <c r="R58" s="9">
        <v>3</v>
      </c>
      <c r="S58" s="9">
        <v>9</v>
      </c>
      <c r="U58" s="32">
        <v>0.24472847105479764</v>
      </c>
      <c r="W58" s="29">
        <f t="shared" si="0"/>
        <v>0.97891388421919057</v>
      </c>
      <c r="X58" s="29">
        <f t="shared" si="0"/>
        <v>0.7341854131643929</v>
      </c>
      <c r="Y58" s="29">
        <f t="shared" si="0"/>
        <v>2.2025562394931786</v>
      </c>
    </row>
    <row r="59" spans="2:25" x14ac:dyDescent="0.55000000000000004">
      <c r="G59" s="17">
        <v>0</v>
      </c>
      <c r="H59" s="17">
        <v>3</v>
      </c>
      <c r="I59" s="17">
        <v>0</v>
      </c>
      <c r="J59" s="12" t="s">
        <v>37</v>
      </c>
      <c r="P59" s="12" t="s">
        <v>37</v>
      </c>
      <c r="Q59" s="9">
        <v>0</v>
      </c>
      <c r="R59" s="9">
        <v>3</v>
      </c>
      <c r="S59" s="9">
        <v>0</v>
      </c>
      <c r="U59" s="32">
        <v>9.0030573170380448E-2</v>
      </c>
      <c r="W59" s="29">
        <f t="shared" si="0"/>
        <v>0</v>
      </c>
      <c r="X59" s="29">
        <f t="shared" si="0"/>
        <v>0.27009171951114136</v>
      </c>
      <c r="Y59" s="29">
        <f t="shared" si="0"/>
        <v>0</v>
      </c>
    </row>
    <row r="60" spans="2:25" x14ac:dyDescent="0.55000000000000004">
      <c r="V60" s="2" t="s">
        <v>15</v>
      </c>
      <c r="W60" s="31">
        <f>SUM(W57:W59)</f>
        <v>1.6441548399940125</v>
      </c>
      <c r="X60" s="31">
        <f t="shared" ref="X60:Y60" si="1">SUM(X57:X59)</f>
        <v>4.9957228673244645</v>
      </c>
      <c r="Y60" s="31">
        <f t="shared" si="1"/>
        <v>4.1982791068176439</v>
      </c>
    </row>
    <row r="61" spans="2:25" x14ac:dyDescent="0.55000000000000004">
      <c r="V61" s="2"/>
    </row>
    <row r="62" spans="2:25" x14ac:dyDescent="0.55000000000000004">
      <c r="B62" t="s">
        <v>33</v>
      </c>
    </row>
    <row r="63" spans="2:25" x14ac:dyDescent="0.55000000000000004">
      <c r="C63" t="s">
        <v>25</v>
      </c>
    </row>
    <row r="64" spans="2:25" x14ac:dyDescent="0.55000000000000004">
      <c r="J64" s="2" t="s">
        <v>8</v>
      </c>
      <c r="K64" s="7">
        <v>2</v>
      </c>
      <c r="L64" s="7">
        <v>3</v>
      </c>
      <c r="M64" s="7">
        <v>0</v>
      </c>
      <c r="N64" s="12" t="s">
        <v>35</v>
      </c>
    </row>
    <row r="65" spans="3:27" x14ac:dyDescent="0.55000000000000004">
      <c r="K65" s="8">
        <v>1</v>
      </c>
      <c r="L65" s="8">
        <v>4</v>
      </c>
      <c r="M65" s="8">
        <v>1</v>
      </c>
      <c r="N65" s="12" t="s">
        <v>36</v>
      </c>
    </row>
    <row r="66" spans="3:27" x14ac:dyDescent="0.55000000000000004">
      <c r="K66" s="11">
        <v>1</v>
      </c>
      <c r="L66" s="11">
        <v>1</v>
      </c>
      <c r="M66" s="11">
        <v>0</v>
      </c>
      <c r="N66" s="12" t="s">
        <v>37</v>
      </c>
    </row>
    <row r="68" spans="3:27" x14ac:dyDescent="0.55000000000000004">
      <c r="C68" t="s">
        <v>10</v>
      </c>
      <c r="G68" s="227" t="s">
        <v>170</v>
      </c>
      <c r="H68" s="228"/>
      <c r="I68" s="226"/>
      <c r="K68" s="226" t="s">
        <v>171</v>
      </c>
      <c r="L68" s="226"/>
      <c r="M68" s="226"/>
    </row>
    <row r="69" spans="3:27" ht="20" x14ac:dyDescent="0.55000000000000004">
      <c r="D69" t="s">
        <v>11</v>
      </c>
      <c r="G69" t="s">
        <v>12</v>
      </c>
      <c r="K69" s="234" t="s">
        <v>172</v>
      </c>
      <c r="L69" s="235"/>
      <c r="M69" s="226"/>
    </row>
    <row r="70" spans="3:27" x14ac:dyDescent="0.55000000000000004">
      <c r="G70" s="12" t="s">
        <v>35</v>
      </c>
      <c r="H70" s="12" t="s">
        <v>36</v>
      </c>
      <c r="I70" s="12" t="s">
        <v>37</v>
      </c>
      <c r="K70" s="233" t="s">
        <v>35</v>
      </c>
      <c r="L70" s="233" t="s">
        <v>36</v>
      </c>
      <c r="M70" s="233" t="s">
        <v>37</v>
      </c>
    </row>
    <row r="71" spans="3:27" x14ac:dyDescent="0.55000000000000004">
      <c r="C71" s="12" t="s">
        <v>35</v>
      </c>
      <c r="D71" s="4">
        <v>2</v>
      </c>
      <c r="E71" s="4">
        <v>0</v>
      </c>
      <c r="F71" s="4">
        <v>1</v>
      </c>
      <c r="G71" s="236"/>
      <c r="H71" s="237"/>
      <c r="I71" s="238"/>
      <c r="J71" s="5" t="s">
        <v>6</v>
      </c>
      <c r="K71" s="4"/>
      <c r="L71" s="4"/>
      <c r="M71" s="4"/>
      <c r="N71" s="12" t="s">
        <v>35</v>
      </c>
    </row>
    <row r="72" spans="3:27" x14ac:dyDescent="0.55000000000000004">
      <c r="C72" s="12" t="s">
        <v>36</v>
      </c>
      <c r="D72" s="6">
        <v>1</v>
      </c>
      <c r="E72" s="6">
        <v>1</v>
      </c>
      <c r="F72" s="6">
        <v>5</v>
      </c>
      <c r="G72" s="236"/>
      <c r="H72" s="237"/>
      <c r="I72" s="238"/>
      <c r="K72" s="6"/>
      <c r="L72" s="6"/>
      <c r="M72" s="6"/>
      <c r="N72" s="12" t="s">
        <v>36</v>
      </c>
    </row>
    <row r="73" spans="3:27" x14ac:dyDescent="0.55000000000000004">
      <c r="C73" s="12" t="s">
        <v>37</v>
      </c>
      <c r="D73" s="16">
        <v>1</v>
      </c>
      <c r="E73" s="16">
        <v>0</v>
      </c>
      <c r="F73" s="16">
        <v>0</v>
      </c>
      <c r="G73" s="236"/>
      <c r="H73" s="237"/>
      <c r="I73" s="238"/>
      <c r="K73" s="16"/>
      <c r="L73" s="16"/>
      <c r="M73" s="16"/>
      <c r="N73" s="12" t="s">
        <v>37</v>
      </c>
    </row>
    <row r="74" spans="3:27" hidden="1" x14ac:dyDescent="0.55000000000000004"/>
    <row r="76" spans="3:27" x14ac:dyDescent="0.55000000000000004">
      <c r="D76" s="231" t="s">
        <v>175</v>
      </c>
      <c r="E76" s="232"/>
      <c r="F76" s="232"/>
      <c r="G76" s="232"/>
      <c r="H76" s="226"/>
      <c r="Y76" s="26" t="s">
        <v>177</v>
      </c>
    </row>
    <row r="77" spans="3:27" x14ac:dyDescent="0.55000000000000004">
      <c r="C77" t="s">
        <v>17</v>
      </c>
      <c r="S77" t="s">
        <v>16</v>
      </c>
      <c r="W77" s="12" t="s">
        <v>43</v>
      </c>
      <c r="Y77" t="s">
        <v>26</v>
      </c>
    </row>
    <row r="78" spans="3:27" x14ac:dyDescent="0.55000000000000004">
      <c r="D78" s="12" t="s">
        <v>35</v>
      </c>
      <c r="E78" s="12" t="s">
        <v>36</v>
      </c>
      <c r="F78" s="12" t="s">
        <v>37</v>
      </c>
      <c r="R78" s="12" t="s">
        <v>35</v>
      </c>
      <c r="S78" s="9">
        <v>1</v>
      </c>
      <c r="T78" s="9">
        <v>6</v>
      </c>
      <c r="U78" s="9">
        <v>3</v>
      </c>
      <c r="V78" s="12" t="s">
        <v>14</v>
      </c>
      <c r="W78" s="32">
        <f t="array" ref="W78:W80">TRANSPOSE(D79:F79)</f>
        <v>0</v>
      </c>
      <c r="X78" s="33" t="s">
        <v>6</v>
      </c>
      <c r="Y78" s="39">
        <f t="shared" ref="Y78:AA80" si="2">S78*$W78</f>
        <v>0</v>
      </c>
      <c r="Z78" s="39">
        <f t="shared" si="2"/>
        <v>0</v>
      </c>
      <c r="AA78" s="39">
        <f t="shared" si="2"/>
        <v>0</v>
      </c>
    </row>
    <row r="79" spans="3:27" x14ac:dyDescent="0.55000000000000004">
      <c r="C79" s="12" t="s">
        <v>35</v>
      </c>
      <c r="D79" s="18"/>
      <c r="E79" s="18"/>
      <c r="F79" s="18"/>
      <c r="G79" s="12"/>
      <c r="R79" s="12" t="s">
        <v>36</v>
      </c>
      <c r="S79" s="9">
        <v>4</v>
      </c>
      <c r="T79" s="9">
        <v>3</v>
      </c>
      <c r="U79" s="9">
        <v>9</v>
      </c>
      <c r="W79" s="32">
        <v>0</v>
      </c>
      <c r="X79" s="34"/>
      <c r="Y79" s="39">
        <f t="shared" si="2"/>
        <v>0</v>
      </c>
      <c r="Z79" s="39">
        <f t="shared" si="2"/>
        <v>0</v>
      </c>
      <c r="AA79" s="39">
        <f t="shared" si="2"/>
        <v>0</v>
      </c>
    </row>
    <row r="80" spans="3:27" x14ac:dyDescent="0.55000000000000004">
      <c r="C80" s="12" t="s">
        <v>36</v>
      </c>
      <c r="D80" s="18"/>
      <c r="E80" s="18"/>
      <c r="F80" s="18"/>
      <c r="G80" s="12"/>
      <c r="R80" s="12" t="s">
        <v>37</v>
      </c>
      <c r="S80" s="9">
        <v>0</v>
      </c>
      <c r="T80" s="9">
        <v>3</v>
      </c>
      <c r="U80" s="9">
        <v>0</v>
      </c>
      <c r="W80" s="32">
        <v>0</v>
      </c>
      <c r="X80" s="34"/>
      <c r="Y80" s="39">
        <f t="shared" si="2"/>
        <v>0</v>
      </c>
      <c r="Z80" s="39">
        <f t="shared" si="2"/>
        <v>0</v>
      </c>
      <c r="AA80" s="39">
        <f t="shared" si="2"/>
        <v>0</v>
      </c>
    </row>
    <row r="81" spans="2:27" x14ac:dyDescent="0.55000000000000004">
      <c r="C81" s="12" t="s">
        <v>37</v>
      </c>
      <c r="D81" s="18"/>
      <c r="E81" s="18"/>
      <c r="F81" s="18"/>
      <c r="G81" s="12"/>
      <c r="W81" s="34"/>
      <c r="X81" s="35" t="s">
        <v>15</v>
      </c>
      <c r="Y81" s="47">
        <f>SUM(Y78:Y80)</f>
        <v>0</v>
      </c>
      <c r="Z81" s="47">
        <f t="shared" ref="Z81:AA81" si="3">SUM(Z78:Z80)</f>
        <v>0</v>
      </c>
      <c r="AA81" s="47">
        <f t="shared" si="3"/>
        <v>0</v>
      </c>
    </row>
    <row r="82" spans="2:27" x14ac:dyDescent="0.55000000000000004">
      <c r="S82" t="s">
        <v>16</v>
      </c>
      <c r="W82" s="36" t="s">
        <v>42</v>
      </c>
      <c r="X82" s="34"/>
      <c r="Y82" s="40"/>
      <c r="Z82" s="40"/>
      <c r="AA82" s="40"/>
    </row>
    <row r="83" spans="2:27" x14ac:dyDescent="0.55000000000000004">
      <c r="R83" s="12" t="s">
        <v>35</v>
      </c>
      <c r="S83" s="9">
        <v>1</v>
      </c>
      <c r="T83" s="9">
        <v>6</v>
      </c>
      <c r="U83" s="9">
        <v>3</v>
      </c>
      <c r="V83" s="12" t="s">
        <v>14</v>
      </c>
      <c r="W83" s="37">
        <f t="array" ref="W83:W85">TRANSPOSE(D80:F80)</f>
        <v>0</v>
      </c>
      <c r="X83" s="33" t="s">
        <v>6</v>
      </c>
      <c r="Y83" s="41">
        <f t="shared" ref="Y83:AA85" si="4">S83*$W83</f>
        <v>0</v>
      </c>
      <c r="Z83" s="41">
        <f t="shared" si="4"/>
        <v>0</v>
      </c>
      <c r="AA83" s="41">
        <f t="shared" si="4"/>
        <v>0</v>
      </c>
    </row>
    <row r="84" spans="2:27" x14ac:dyDescent="0.55000000000000004">
      <c r="C84" t="s">
        <v>32</v>
      </c>
      <c r="L84" t="s">
        <v>41</v>
      </c>
      <c r="R84" s="12" t="s">
        <v>36</v>
      </c>
      <c r="S84" s="9">
        <v>4</v>
      </c>
      <c r="T84" s="9">
        <v>3</v>
      </c>
      <c r="U84" s="9">
        <v>9</v>
      </c>
      <c r="W84" s="37">
        <v>0</v>
      </c>
      <c r="X84" s="34"/>
      <c r="Y84" s="41">
        <f t="shared" si="4"/>
        <v>0</v>
      </c>
      <c r="Z84" s="41">
        <f t="shared" si="4"/>
        <v>0</v>
      </c>
      <c r="AA84" s="41">
        <f t="shared" si="4"/>
        <v>0</v>
      </c>
    </row>
    <row r="85" spans="2:27" x14ac:dyDescent="0.55000000000000004">
      <c r="D85" t="s">
        <v>13</v>
      </c>
      <c r="L85" t="s">
        <v>49</v>
      </c>
      <c r="R85" s="12" t="s">
        <v>37</v>
      </c>
      <c r="S85" s="9">
        <v>0</v>
      </c>
      <c r="T85" s="9">
        <v>3</v>
      </c>
      <c r="U85" s="9">
        <v>0</v>
      </c>
      <c r="W85" s="37">
        <v>0</v>
      </c>
      <c r="X85" s="34"/>
      <c r="Y85" s="41">
        <f t="shared" si="4"/>
        <v>0</v>
      </c>
      <c r="Z85" s="41">
        <f t="shared" si="4"/>
        <v>0</v>
      </c>
      <c r="AA85" s="41">
        <f t="shared" si="4"/>
        <v>0</v>
      </c>
    </row>
    <row r="86" spans="2:27" x14ac:dyDescent="0.55000000000000004">
      <c r="D86" s="12" t="s">
        <v>35</v>
      </c>
      <c r="E86" s="12" t="s">
        <v>36</v>
      </c>
      <c r="F86" s="12" t="s">
        <v>37</v>
      </c>
      <c r="G86" t="s">
        <v>16</v>
      </c>
      <c r="L86" s="239" t="s">
        <v>176</v>
      </c>
      <c r="M86" s="235"/>
      <c r="N86" s="226"/>
      <c r="W86" s="34"/>
      <c r="X86" s="35" t="s">
        <v>15</v>
      </c>
      <c r="Y86" s="48">
        <f>SUM(Y83:Y85)</f>
        <v>0</v>
      </c>
      <c r="Z86" s="48">
        <f t="shared" ref="Z86:AA86" si="5">SUM(Z83:Z85)</f>
        <v>0</v>
      </c>
      <c r="AA86" s="48">
        <f t="shared" si="5"/>
        <v>0</v>
      </c>
    </row>
    <row r="87" spans="2:27" x14ac:dyDescent="0.55000000000000004">
      <c r="C87" s="12" t="s">
        <v>35</v>
      </c>
      <c r="D87" s="18">
        <v>0.66524095577482178</v>
      </c>
      <c r="E87" s="18">
        <v>0.24472847105479764</v>
      </c>
      <c r="F87" s="18">
        <v>9.0030573170380448E-2</v>
      </c>
      <c r="G87" s="9">
        <v>1</v>
      </c>
      <c r="H87" s="9">
        <v>6</v>
      </c>
      <c r="I87" s="9">
        <v>3</v>
      </c>
      <c r="J87" s="12" t="s">
        <v>35</v>
      </c>
      <c r="K87" s="5" t="s">
        <v>6</v>
      </c>
      <c r="L87" s="47"/>
      <c r="M87" s="47"/>
      <c r="N87" s="47"/>
      <c r="O87" s="14" t="s">
        <v>53</v>
      </c>
      <c r="P87" t="s">
        <v>28</v>
      </c>
      <c r="S87" t="s">
        <v>16</v>
      </c>
      <c r="W87" s="36" t="s">
        <v>44</v>
      </c>
      <c r="X87" s="34"/>
      <c r="Y87" s="40"/>
      <c r="Z87" s="40"/>
      <c r="AA87" s="40"/>
    </row>
    <row r="88" spans="2:27" x14ac:dyDescent="0.55000000000000004">
      <c r="C88" s="12" t="s">
        <v>36</v>
      </c>
      <c r="D88" s="19">
        <v>6.6906214926091123E-3</v>
      </c>
      <c r="E88" s="19">
        <v>0.99297627207771488</v>
      </c>
      <c r="F88" s="19">
        <v>3.3310642967602979E-4</v>
      </c>
      <c r="G88" s="10">
        <v>4</v>
      </c>
      <c r="H88" s="10">
        <v>3</v>
      </c>
      <c r="I88" s="10">
        <v>9</v>
      </c>
      <c r="J88" s="12" t="s">
        <v>36</v>
      </c>
      <c r="L88" s="48"/>
      <c r="M88" s="48"/>
      <c r="N88" s="48"/>
      <c r="O88" s="14" t="s">
        <v>54</v>
      </c>
      <c r="P88" t="s">
        <v>29</v>
      </c>
      <c r="R88" s="12" t="s">
        <v>35</v>
      </c>
      <c r="S88" s="9">
        <v>1</v>
      </c>
      <c r="T88" s="9">
        <v>6</v>
      </c>
      <c r="U88" s="9">
        <v>3</v>
      </c>
      <c r="V88" s="12" t="s">
        <v>14</v>
      </c>
      <c r="W88" s="38">
        <f t="array" ref="W88:W90">TRANSPOSE(D81:F81)</f>
        <v>0</v>
      </c>
      <c r="X88" s="33" t="s">
        <v>6</v>
      </c>
      <c r="Y88" s="42">
        <f t="shared" ref="Y88:AA90" si="6">S88*$W88</f>
        <v>0</v>
      </c>
      <c r="Z88" s="42">
        <f t="shared" si="6"/>
        <v>0</v>
      </c>
      <c r="AA88" s="42">
        <f t="shared" si="6"/>
        <v>0</v>
      </c>
    </row>
    <row r="89" spans="2:27" x14ac:dyDescent="0.55000000000000004">
      <c r="C89" s="12" t="s">
        <v>37</v>
      </c>
      <c r="D89" s="20">
        <v>0.57611688476582912</v>
      </c>
      <c r="E89" s="20">
        <v>0.21194155761708544</v>
      </c>
      <c r="F89" s="20">
        <v>0.21194155761708544</v>
      </c>
      <c r="G89" s="17">
        <v>0</v>
      </c>
      <c r="H89" s="17">
        <v>3</v>
      </c>
      <c r="I89" s="17">
        <v>0</v>
      </c>
      <c r="J89" s="12" t="s">
        <v>37</v>
      </c>
      <c r="L89" s="49"/>
      <c r="M89" s="49"/>
      <c r="N89" s="49"/>
      <c r="O89" s="14" t="s">
        <v>55</v>
      </c>
      <c r="P89" t="s">
        <v>30</v>
      </c>
      <c r="R89" s="12" t="s">
        <v>36</v>
      </c>
      <c r="S89" s="9">
        <v>4</v>
      </c>
      <c r="T89" s="9">
        <v>3</v>
      </c>
      <c r="U89" s="9">
        <v>9</v>
      </c>
      <c r="W89" s="38">
        <v>0</v>
      </c>
      <c r="X89" s="34"/>
      <c r="Y89" s="42">
        <f t="shared" si="6"/>
        <v>0</v>
      </c>
      <c r="Z89" s="42">
        <f t="shared" si="6"/>
        <v>0</v>
      </c>
      <c r="AA89" s="42">
        <f t="shared" si="6"/>
        <v>0</v>
      </c>
    </row>
    <row r="90" spans="2:27" x14ac:dyDescent="0.55000000000000004">
      <c r="R90" s="12" t="s">
        <v>37</v>
      </c>
      <c r="S90" s="9">
        <v>0</v>
      </c>
      <c r="T90" s="9">
        <v>3</v>
      </c>
      <c r="U90" s="9">
        <v>0</v>
      </c>
      <c r="W90" s="38">
        <v>0</v>
      </c>
      <c r="X90" s="34"/>
      <c r="Y90" s="42">
        <f t="shared" si="6"/>
        <v>0</v>
      </c>
      <c r="Z90" s="42">
        <f t="shared" si="6"/>
        <v>0</v>
      </c>
      <c r="AA90" s="42">
        <f t="shared" si="6"/>
        <v>0</v>
      </c>
    </row>
    <row r="91" spans="2:27" x14ac:dyDescent="0.55000000000000004">
      <c r="W91" s="34"/>
      <c r="X91" s="35" t="s">
        <v>15</v>
      </c>
      <c r="Y91" s="49">
        <f>SUM(Y88:Y90)</f>
        <v>0</v>
      </c>
      <c r="Z91" s="49">
        <f t="shared" ref="Z91:AA91" si="7">SUM(Z88:Z90)</f>
        <v>0</v>
      </c>
      <c r="AA91" s="49">
        <f t="shared" si="7"/>
        <v>0</v>
      </c>
    </row>
    <row r="93" spans="2:27" x14ac:dyDescent="0.55000000000000004">
      <c r="B93" t="s">
        <v>56</v>
      </c>
    </row>
    <row r="94" spans="2:27" x14ac:dyDescent="0.55000000000000004">
      <c r="E94" s="12"/>
      <c r="F94" s="12"/>
      <c r="G94" s="12"/>
    </row>
    <row r="95" spans="2:27" x14ac:dyDescent="0.55000000000000004">
      <c r="C95" s="2" t="s">
        <v>53</v>
      </c>
      <c r="D95" s="5" t="s">
        <v>6</v>
      </c>
      <c r="E95" s="18">
        <v>0.66524095577482178</v>
      </c>
      <c r="F95" s="18">
        <v>0.24472847105479764</v>
      </c>
      <c r="G95" s="18">
        <v>9.0030573170380448E-2</v>
      </c>
      <c r="H95" s="44" t="s">
        <v>35</v>
      </c>
      <c r="I95" s="5" t="s">
        <v>6</v>
      </c>
      <c r="J95" s="18">
        <v>0.66524095577482178</v>
      </c>
      <c r="K95" s="44" t="s">
        <v>35</v>
      </c>
      <c r="L95" s="5" t="s">
        <v>52</v>
      </c>
      <c r="M95" s="18">
        <v>0.24472847105479764</v>
      </c>
      <c r="N95" s="45" t="s">
        <v>36</v>
      </c>
      <c r="O95" s="5" t="s">
        <v>52</v>
      </c>
      <c r="P95" s="18">
        <v>9.0030573170380448E-2</v>
      </c>
      <c r="Q95" s="46" t="s">
        <v>37</v>
      </c>
    </row>
    <row r="96" spans="2:27" x14ac:dyDescent="0.55000000000000004">
      <c r="H96" s="45" t="s">
        <v>36</v>
      </c>
    </row>
    <row r="97" spans="3:23" x14ac:dyDescent="0.55000000000000004">
      <c r="H97" s="46" t="s">
        <v>37</v>
      </c>
    </row>
    <row r="98" spans="3:23" x14ac:dyDescent="0.55000000000000004">
      <c r="L98" s="12" t="s">
        <v>35</v>
      </c>
      <c r="Q98" s="12" t="s">
        <v>36</v>
      </c>
      <c r="V98" s="12" t="s">
        <v>37</v>
      </c>
    </row>
    <row r="99" spans="3:23" x14ac:dyDescent="0.55000000000000004">
      <c r="I99" s="5" t="s">
        <v>6</v>
      </c>
      <c r="J99" s="18">
        <v>0.66524095577482178</v>
      </c>
      <c r="K99" s="9">
        <v>1</v>
      </c>
      <c r="L99" s="9">
        <v>6</v>
      </c>
      <c r="M99" s="9">
        <v>3</v>
      </c>
      <c r="N99" s="5" t="s">
        <v>52</v>
      </c>
      <c r="O99" s="18">
        <v>0.24472847105479764</v>
      </c>
      <c r="P99" s="10">
        <v>4</v>
      </c>
      <c r="Q99" s="10">
        <v>3</v>
      </c>
      <c r="R99" s="10">
        <v>9</v>
      </c>
      <c r="S99" s="5" t="s">
        <v>52</v>
      </c>
      <c r="T99" s="18">
        <v>9.0030573170380448E-2</v>
      </c>
      <c r="U99" s="17">
        <v>0</v>
      </c>
      <c r="V99" s="17">
        <v>3</v>
      </c>
      <c r="W99" s="17">
        <v>0</v>
      </c>
    </row>
    <row r="101" spans="3:23" x14ac:dyDescent="0.55000000000000004">
      <c r="K101" s="2" t="s">
        <v>53</v>
      </c>
    </row>
    <row r="102" spans="3:23" x14ac:dyDescent="0.55000000000000004">
      <c r="I102" s="5" t="s">
        <v>6</v>
      </c>
      <c r="J102" s="47">
        <f>$J$99*K99+$O$99*P99+$T$99*U99</f>
        <v>1.6441548399940125</v>
      </c>
      <c r="K102" s="47">
        <f>$J$99*L99+$O$99*Q99+$T$99*V99</f>
        <v>4.9957228673244645</v>
      </c>
      <c r="L102" s="47">
        <f>$J$99*M99+$O$99*R99+$T$99*W99</f>
        <v>4.1982791068176439</v>
      </c>
    </row>
    <row r="105" spans="3:23" x14ac:dyDescent="0.55000000000000004">
      <c r="E105" s="12"/>
      <c r="F105" s="12"/>
      <c r="G105" s="12"/>
    </row>
    <row r="106" spans="3:23" x14ac:dyDescent="0.55000000000000004">
      <c r="C106" s="2" t="s">
        <v>54</v>
      </c>
      <c r="D106" s="5" t="s">
        <v>6</v>
      </c>
      <c r="E106" s="19">
        <v>6.6906214926091123E-3</v>
      </c>
      <c r="F106" s="19">
        <v>0.99297627207771488</v>
      </c>
      <c r="G106" s="19">
        <v>3.3310642967602979E-4</v>
      </c>
      <c r="H106" s="44" t="s">
        <v>35</v>
      </c>
      <c r="I106" s="5" t="s">
        <v>6</v>
      </c>
      <c r="J106" s="19">
        <v>6.6906214926091123E-3</v>
      </c>
      <c r="K106" s="44" t="s">
        <v>35</v>
      </c>
      <c r="L106" s="5" t="s">
        <v>52</v>
      </c>
      <c r="M106" s="19">
        <v>0.99297627207771488</v>
      </c>
      <c r="N106" s="45" t="s">
        <v>36</v>
      </c>
      <c r="O106" s="5" t="s">
        <v>52</v>
      </c>
      <c r="P106" s="19">
        <v>3.3310642967602979E-4</v>
      </c>
      <c r="Q106" s="46" t="s">
        <v>37</v>
      </c>
    </row>
    <row r="107" spans="3:23" x14ac:dyDescent="0.55000000000000004">
      <c r="H107" s="45" t="s">
        <v>36</v>
      </c>
    </row>
    <row r="108" spans="3:23" x14ac:dyDescent="0.55000000000000004">
      <c r="H108" s="46" t="s">
        <v>37</v>
      </c>
    </row>
    <row r="109" spans="3:23" x14ac:dyDescent="0.55000000000000004">
      <c r="L109" s="12" t="s">
        <v>35</v>
      </c>
      <c r="Q109" s="12" t="s">
        <v>36</v>
      </c>
      <c r="V109" s="12" t="s">
        <v>37</v>
      </c>
    </row>
    <row r="110" spans="3:23" x14ac:dyDescent="0.55000000000000004">
      <c r="I110" s="5" t="s">
        <v>6</v>
      </c>
      <c r="J110" s="19">
        <v>6.6906214926091123E-3</v>
      </c>
      <c r="K110" s="9">
        <v>1</v>
      </c>
      <c r="L110" s="9">
        <v>6</v>
      </c>
      <c r="M110" s="9">
        <v>3</v>
      </c>
      <c r="N110" s="5" t="s">
        <v>52</v>
      </c>
      <c r="O110" s="19">
        <v>0.99297627207771488</v>
      </c>
      <c r="P110" s="10">
        <v>4</v>
      </c>
      <c r="Q110" s="10">
        <v>3</v>
      </c>
      <c r="R110" s="10">
        <v>9</v>
      </c>
      <c r="S110" s="5" t="s">
        <v>52</v>
      </c>
      <c r="T110" s="19">
        <v>3.3310642967602979E-4</v>
      </c>
      <c r="U110" s="17">
        <v>0</v>
      </c>
      <c r="V110" s="17">
        <v>3</v>
      </c>
      <c r="W110" s="17">
        <v>0</v>
      </c>
    </row>
    <row r="112" spans="3:23" x14ac:dyDescent="0.55000000000000004">
      <c r="K112" s="2" t="s">
        <v>54</v>
      </c>
    </row>
    <row r="113" spans="3:23" x14ac:dyDescent="0.55000000000000004">
      <c r="I113" s="5" t="s">
        <v>6</v>
      </c>
      <c r="J113" s="48">
        <f>$J$110*K110+$O$110*P110+$T$110*U110</f>
        <v>3.9785957098034688</v>
      </c>
      <c r="K113" s="48">
        <f>$J$110*L110+$O$110*Q110+$T$110*V110</f>
        <v>3.0200718644778277</v>
      </c>
      <c r="L113" s="48">
        <f>$J$110*M110+$O$110*R110+$T$110*W110</f>
        <v>8.9568583131772623</v>
      </c>
    </row>
    <row r="116" spans="3:23" x14ac:dyDescent="0.55000000000000004">
      <c r="E116" s="12"/>
      <c r="F116" s="12"/>
      <c r="G116" s="12"/>
    </row>
    <row r="117" spans="3:23" x14ac:dyDescent="0.55000000000000004">
      <c r="C117" s="2" t="s">
        <v>55</v>
      </c>
      <c r="D117" s="5" t="s">
        <v>6</v>
      </c>
      <c r="E117" s="20">
        <v>0.57611688476582912</v>
      </c>
      <c r="F117" s="20">
        <v>0.21194155761708544</v>
      </c>
      <c r="G117" s="20">
        <v>0.21194155761708544</v>
      </c>
      <c r="H117" s="44" t="s">
        <v>35</v>
      </c>
      <c r="I117" s="5" t="s">
        <v>6</v>
      </c>
      <c r="J117" s="20">
        <v>0.57611688476582912</v>
      </c>
      <c r="K117" s="44" t="s">
        <v>35</v>
      </c>
      <c r="L117" s="5" t="s">
        <v>52</v>
      </c>
      <c r="M117" s="20">
        <v>0.21194155761708544</v>
      </c>
      <c r="N117" s="45" t="s">
        <v>36</v>
      </c>
      <c r="O117" s="5" t="s">
        <v>52</v>
      </c>
      <c r="P117" s="20">
        <v>0.21194155761708544</v>
      </c>
      <c r="Q117" s="46" t="s">
        <v>37</v>
      </c>
    </row>
    <row r="118" spans="3:23" x14ac:dyDescent="0.55000000000000004">
      <c r="H118" s="45" t="s">
        <v>36</v>
      </c>
    </row>
    <row r="119" spans="3:23" x14ac:dyDescent="0.55000000000000004">
      <c r="H119" s="46" t="s">
        <v>37</v>
      </c>
    </row>
    <row r="120" spans="3:23" x14ac:dyDescent="0.55000000000000004">
      <c r="L120" s="12" t="s">
        <v>35</v>
      </c>
      <c r="Q120" s="12" t="s">
        <v>36</v>
      </c>
      <c r="V120" s="12" t="s">
        <v>37</v>
      </c>
    </row>
    <row r="121" spans="3:23" x14ac:dyDescent="0.55000000000000004">
      <c r="I121" s="5" t="s">
        <v>6</v>
      </c>
      <c r="J121" s="20">
        <v>0.57611688476582912</v>
      </c>
      <c r="K121" s="9">
        <v>1</v>
      </c>
      <c r="L121" s="9">
        <v>6</v>
      </c>
      <c r="M121" s="9">
        <v>3</v>
      </c>
      <c r="N121" s="5" t="s">
        <v>52</v>
      </c>
      <c r="O121" s="20">
        <v>0.21194155761708544</v>
      </c>
      <c r="P121" s="10">
        <v>4</v>
      </c>
      <c r="Q121" s="10">
        <v>3</v>
      </c>
      <c r="R121" s="10">
        <v>9</v>
      </c>
      <c r="S121" s="5" t="s">
        <v>52</v>
      </c>
      <c r="T121" s="20">
        <v>0.21194155761708544</v>
      </c>
      <c r="U121" s="17">
        <v>0</v>
      </c>
      <c r="V121" s="17">
        <v>3</v>
      </c>
      <c r="W121" s="17">
        <v>0</v>
      </c>
    </row>
    <row r="123" spans="3:23" x14ac:dyDescent="0.55000000000000004">
      <c r="K123" s="2" t="s">
        <v>55</v>
      </c>
    </row>
    <row r="124" spans="3:23" x14ac:dyDescent="0.55000000000000004">
      <c r="I124" s="5" t="s">
        <v>6</v>
      </c>
      <c r="J124" s="48">
        <f>$J$121*K121+$O$121*P121+$T$121*U121</f>
        <v>1.4238831152341709</v>
      </c>
      <c r="K124" s="48">
        <f t="shared" ref="K124:L124" si="8">$J$121*L121+$O$121*Q121+$T$121*V121</f>
        <v>4.7283506542974871</v>
      </c>
      <c r="L124" s="48">
        <f t="shared" si="8"/>
        <v>3.635824672851256</v>
      </c>
    </row>
  </sheetData>
  <mergeCells count="1">
    <mergeCell ref="G1:H1"/>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4C92A-E06A-4A31-90B9-E32FDB959A31}">
  <dimension ref="A1:AA124"/>
  <sheetViews>
    <sheetView zoomScaleNormal="100" workbookViewId="0">
      <selection activeCell="A2" sqref="A2"/>
    </sheetView>
  </sheetViews>
  <sheetFormatPr defaultRowHeight="18" x14ac:dyDescent="0.55000000000000004"/>
  <cols>
    <col min="1" max="1" width="4.6640625" customWidth="1"/>
    <col min="2" max="2" width="4" customWidth="1"/>
    <col min="22" max="22" width="9.58203125" customWidth="1"/>
  </cols>
  <sheetData>
    <row r="1" spans="1:16" x14ac:dyDescent="0.55000000000000004">
      <c r="A1" t="s">
        <v>50</v>
      </c>
      <c r="D1" s="12"/>
      <c r="G1" s="240">
        <v>45431</v>
      </c>
      <c r="H1" s="240"/>
      <c r="I1" s="24"/>
      <c r="J1" t="s">
        <v>51</v>
      </c>
    </row>
    <row r="2" spans="1:16" x14ac:dyDescent="0.55000000000000004">
      <c r="L2" s="12"/>
    </row>
    <row r="3" spans="1:16" x14ac:dyDescent="0.55000000000000004">
      <c r="A3" t="s">
        <v>18</v>
      </c>
      <c r="B3" t="s">
        <v>130</v>
      </c>
      <c r="F3" s="12"/>
    </row>
    <row r="4" spans="1:16" x14ac:dyDescent="0.55000000000000004">
      <c r="B4" s="100" t="s">
        <v>164</v>
      </c>
      <c r="C4" s="215"/>
    </row>
    <row r="5" spans="1:16" x14ac:dyDescent="0.55000000000000004">
      <c r="C5" t="s">
        <v>22</v>
      </c>
    </row>
    <row r="6" spans="1:16" x14ac:dyDescent="0.55000000000000004">
      <c r="C6" s="2" t="s">
        <v>3</v>
      </c>
      <c r="D6" s="3">
        <v>0</v>
      </c>
      <c r="E6" s="3">
        <v>2</v>
      </c>
      <c r="F6" s="3">
        <v>1</v>
      </c>
      <c r="G6" s="3">
        <v>0</v>
      </c>
      <c r="H6" s="12" t="s">
        <v>35</v>
      </c>
    </row>
    <row r="7" spans="1:16" x14ac:dyDescent="0.55000000000000004">
      <c r="C7" s="2" t="s">
        <v>4</v>
      </c>
      <c r="D7" s="13">
        <v>1</v>
      </c>
      <c r="E7" s="13">
        <v>0</v>
      </c>
      <c r="F7" s="13">
        <v>3</v>
      </c>
      <c r="G7" s="13">
        <v>1</v>
      </c>
      <c r="H7" s="12" t="s">
        <v>36</v>
      </c>
    </row>
    <row r="8" spans="1:16" x14ac:dyDescent="0.55000000000000004">
      <c r="C8" s="2" t="s">
        <v>5</v>
      </c>
      <c r="D8" s="15">
        <v>0</v>
      </c>
      <c r="E8" s="15">
        <v>1</v>
      </c>
      <c r="F8" s="15">
        <v>0</v>
      </c>
      <c r="G8" s="15">
        <v>0</v>
      </c>
      <c r="H8" s="12" t="s">
        <v>37</v>
      </c>
    </row>
    <row r="11" spans="1:16" x14ac:dyDescent="0.55000000000000004">
      <c r="C11" s="14" t="s">
        <v>19</v>
      </c>
    </row>
    <row r="12" spans="1:16" x14ac:dyDescent="0.55000000000000004">
      <c r="C12" s="2" t="s">
        <v>0</v>
      </c>
      <c r="D12" s="4">
        <v>1</v>
      </c>
      <c r="E12" s="4">
        <v>0</v>
      </c>
      <c r="F12" s="4">
        <v>1</v>
      </c>
      <c r="H12" s="2" t="s">
        <v>1</v>
      </c>
      <c r="I12" s="7">
        <v>0</v>
      </c>
      <c r="J12" s="7">
        <v>0</v>
      </c>
      <c r="K12" s="7">
        <v>1</v>
      </c>
      <c r="M12" s="2" t="s">
        <v>2</v>
      </c>
      <c r="N12" s="9">
        <v>0</v>
      </c>
      <c r="O12" s="9">
        <v>2</v>
      </c>
      <c r="P12" s="9">
        <v>0</v>
      </c>
    </row>
    <row r="13" spans="1:16" x14ac:dyDescent="0.55000000000000004">
      <c r="D13" s="4">
        <v>1</v>
      </c>
      <c r="E13" s="4">
        <v>0</v>
      </c>
      <c r="F13" s="4">
        <v>0</v>
      </c>
      <c r="I13" s="7">
        <v>1</v>
      </c>
      <c r="J13" s="7">
        <v>1</v>
      </c>
      <c r="K13" s="7">
        <v>0</v>
      </c>
      <c r="N13" s="9">
        <v>0</v>
      </c>
      <c r="O13" s="9">
        <v>3</v>
      </c>
      <c r="P13" s="9">
        <v>0</v>
      </c>
    </row>
    <row r="14" spans="1:16" x14ac:dyDescent="0.55000000000000004">
      <c r="D14" s="4">
        <v>0</v>
      </c>
      <c r="E14" s="4">
        <v>0</v>
      </c>
      <c r="F14" s="4">
        <v>1</v>
      </c>
      <c r="I14" s="7">
        <v>0</v>
      </c>
      <c r="J14" s="7">
        <v>1</v>
      </c>
      <c r="K14" s="7">
        <v>0</v>
      </c>
      <c r="N14" s="9">
        <v>1</v>
      </c>
      <c r="O14" s="9">
        <v>0</v>
      </c>
      <c r="P14" s="9">
        <v>3</v>
      </c>
    </row>
    <row r="15" spans="1:16" x14ac:dyDescent="0.55000000000000004">
      <c r="D15" s="4">
        <v>0</v>
      </c>
      <c r="E15" s="4">
        <v>1</v>
      </c>
      <c r="F15" s="4">
        <v>1</v>
      </c>
      <c r="I15" s="7">
        <v>1</v>
      </c>
      <c r="J15" s="7">
        <v>1</v>
      </c>
      <c r="K15" s="7">
        <v>0</v>
      </c>
      <c r="N15" s="9">
        <v>1</v>
      </c>
      <c r="O15" s="9">
        <v>1</v>
      </c>
      <c r="P15" s="9">
        <v>0</v>
      </c>
    </row>
    <row r="17" spans="2:21" x14ac:dyDescent="0.55000000000000004">
      <c r="C17" s="226" t="s">
        <v>178</v>
      </c>
    </row>
    <row r="18" spans="2:21" x14ac:dyDescent="0.55000000000000004">
      <c r="D18" t="s">
        <v>45</v>
      </c>
      <c r="H18" s="14" t="s">
        <v>46</v>
      </c>
      <c r="L18" s="27" t="s">
        <v>23</v>
      </c>
      <c r="M18" s="4"/>
    </row>
    <row r="19" spans="2:21" x14ac:dyDescent="0.55000000000000004">
      <c r="B19" t="s">
        <v>161</v>
      </c>
      <c r="C19" s="2" t="s">
        <v>7</v>
      </c>
      <c r="D19" s="3">
        <v>0</v>
      </c>
      <c r="E19" s="3">
        <v>2</v>
      </c>
      <c r="F19" s="3">
        <v>1</v>
      </c>
      <c r="G19" s="3">
        <v>0</v>
      </c>
      <c r="H19" s="4">
        <v>1</v>
      </c>
      <c r="I19" s="4">
        <v>0</v>
      </c>
      <c r="J19" s="4">
        <v>1</v>
      </c>
      <c r="K19" s="5" t="s">
        <v>6</v>
      </c>
      <c r="L19" s="4">
        <f t="array" ref="L19:N21">MMULT(D19:G21,H19:J22)</f>
        <v>2</v>
      </c>
      <c r="M19" s="4">
        <v>0</v>
      </c>
      <c r="N19" s="4">
        <v>1</v>
      </c>
      <c r="O19" s="12" t="s">
        <v>35</v>
      </c>
    </row>
    <row r="20" spans="2:21" x14ac:dyDescent="0.55000000000000004">
      <c r="B20" t="s">
        <v>162</v>
      </c>
      <c r="D20" s="3">
        <v>1</v>
      </c>
      <c r="E20" s="3">
        <v>0</v>
      </c>
      <c r="F20" s="3">
        <v>3</v>
      </c>
      <c r="G20" s="3">
        <v>1</v>
      </c>
      <c r="H20" s="4">
        <v>1</v>
      </c>
      <c r="I20" s="4">
        <v>0</v>
      </c>
      <c r="J20" s="4">
        <v>0</v>
      </c>
      <c r="L20" s="6">
        <v>1</v>
      </c>
      <c r="M20" s="6">
        <v>1</v>
      </c>
      <c r="N20" s="6">
        <v>5</v>
      </c>
      <c r="O20" s="12" t="s">
        <v>36</v>
      </c>
    </row>
    <row r="21" spans="2:21" x14ac:dyDescent="0.55000000000000004">
      <c r="B21" t="s">
        <v>163</v>
      </c>
      <c r="D21" s="3">
        <v>0</v>
      </c>
      <c r="E21" s="3">
        <v>1</v>
      </c>
      <c r="F21" s="3">
        <v>0</v>
      </c>
      <c r="G21" s="3">
        <v>0</v>
      </c>
      <c r="H21" s="4">
        <v>0</v>
      </c>
      <c r="I21" s="4">
        <v>0</v>
      </c>
      <c r="J21" s="4">
        <v>1</v>
      </c>
      <c r="L21" s="16">
        <v>1</v>
      </c>
      <c r="M21" s="16">
        <v>0</v>
      </c>
      <c r="N21" s="16">
        <v>0</v>
      </c>
      <c r="O21" s="12" t="s">
        <v>37</v>
      </c>
    </row>
    <row r="22" spans="2:21" ht="19" customHeight="1" x14ac:dyDescent="0.55000000000000004">
      <c r="H22" s="4">
        <v>0</v>
      </c>
      <c r="I22" s="4">
        <v>1</v>
      </c>
      <c r="J22" s="4">
        <v>1</v>
      </c>
    </row>
    <row r="23" spans="2:21" ht="19" customHeight="1" x14ac:dyDescent="0.55000000000000004"/>
    <row r="25" spans="2:21" x14ac:dyDescent="0.55000000000000004">
      <c r="D25" t="s">
        <v>45</v>
      </c>
      <c r="H25" s="14" t="s">
        <v>47</v>
      </c>
      <c r="L25" s="227" t="s">
        <v>165</v>
      </c>
      <c r="M25" s="228"/>
      <c r="N25" s="226"/>
    </row>
    <row r="26" spans="2:21" x14ac:dyDescent="0.55000000000000004">
      <c r="C26" s="2" t="s">
        <v>8</v>
      </c>
      <c r="D26" s="3">
        <v>0</v>
      </c>
      <c r="E26" s="3">
        <v>2</v>
      </c>
      <c r="F26" s="3">
        <v>1</v>
      </c>
      <c r="G26" s="3">
        <v>0</v>
      </c>
      <c r="H26" s="7">
        <v>0</v>
      </c>
      <c r="I26" s="7">
        <v>0</v>
      </c>
      <c r="J26" s="7">
        <v>1</v>
      </c>
      <c r="K26" s="5" t="s">
        <v>6</v>
      </c>
      <c r="L26" s="7">
        <f t="array" ref="L26:N28">MMULT(D26:G28,H26:J29)</f>
        <v>2</v>
      </c>
      <c r="M26" s="7">
        <v>3</v>
      </c>
      <c r="N26" s="7">
        <v>0</v>
      </c>
      <c r="O26" s="12" t="s">
        <v>35</v>
      </c>
    </row>
    <row r="27" spans="2:21" x14ac:dyDescent="0.55000000000000004">
      <c r="D27" s="3">
        <v>1</v>
      </c>
      <c r="E27" s="3">
        <v>0</v>
      </c>
      <c r="F27" s="3">
        <v>3</v>
      </c>
      <c r="G27" s="3">
        <v>1</v>
      </c>
      <c r="H27" s="7">
        <v>1</v>
      </c>
      <c r="I27" s="7">
        <v>1</v>
      </c>
      <c r="J27" s="7">
        <v>0</v>
      </c>
      <c r="L27" s="8">
        <v>1</v>
      </c>
      <c r="M27" s="8">
        <v>4</v>
      </c>
      <c r="N27" s="8">
        <v>1</v>
      </c>
      <c r="O27" s="12" t="s">
        <v>36</v>
      </c>
    </row>
    <row r="28" spans="2:21" x14ac:dyDescent="0.55000000000000004">
      <c r="D28" s="3">
        <v>0</v>
      </c>
      <c r="E28" s="3">
        <v>1</v>
      </c>
      <c r="F28" s="3">
        <v>0</v>
      </c>
      <c r="G28" s="3">
        <v>0</v>
      </c>
      <c r="H28" s="7">
        <v>0</v>
      </c>
      <c r="I28" s="7">
        <v>1</v>
      </c>
      <c r="J28" s="7">
        <v>0</v>
      </c>
      <c r="L28" s="11">
        <v>1</v>
      </c>
      <c r="M28" s="11">
        <v>1</v>
      </c>
      <c r="N28" s="11">
        <v>0</v>
      </c>
      <c r="O28" s="12" t="s">
        <v>37</v>
      </c>
    </row>
    <row r="29" spans="2:21" x14ac:dyDescent="0.55000000000000004">
      <c r="H29" s="7">
        <v>1</v>
      </c>
      <c r="I29" s="7">
        <v>1</v>
      </c>
      <c r="J29" s="7">
        <v>0</v>
      </c>
    </row>
    <row r="31" spans="2:21" x14ac:dyDescent="0.55000000000000004">
      <c r="D31" t="s">
        <v>45</v>
      </c>
      <c r="H31" s="14" t="s">
        <v>48</v>
      </c>
      <c r="L31" s="229" t="s">
        <v>166</v>
      </c>
      <c r="M31" s="230"/>
      <c r="N31" s="226"/>
    </row>
    <row r="32" spans="2:21" x14ac:dyDescent="0.55000000000000004">
      <c r="C32" s="2" t="s">
        <v>9</v>
      </c>
      <c r="D32" s="3">
        <v>0</v>
      </c>
      <c r="E32" s="3">
        <v>2</v>
      </c>
      <c r="F32" s="3">
        <v>1</v>
      </c>
      <c r="G32" s="3">
        <v>0</v>
      </c>
      <c r="H32" s="9">
        <v>0</v>
      </c>
      <c r="I32" s="9">
        <v>2</v>
      </c>
      <c r="J32" s="9">
        <v>0</v>
      </c>
      <c r="K32" s="5" t="s">
        <v>6</v>
      </c>
      <c r="L32" s="9">
        <f t="array" ref="L32:N34">MMULT(D32:G34,H32:J35)</f>
        <v>1</v>
      </c>
      <c r="M32" s="9">
        <v>6</v>
      </c>
      <c r="N32" s="9">
        <v>3</v>
      </c>
      <c r="O32" s="12" t="s">
        <v>35</v>
      </c>
      <c r="U32" s="5"/>
    </row>
    <row r="33" spans="2:15" x14ac:dyDescent="0.55000000000000004">
      <c r="D33" s="3">
        <v>1</v>
      </c>
      <c r="E33" s="3">
        <v>0</v>
      </c>
      <c r="F33" s="3">
        <v>3</v>
      </c>
      <c r="G33" s="3">
        <v>1</v>
      </c>
      <c r="H33" s="9">
        <v>0</v>
      </c>
      <c r="I33" s="9">
        <v>3</v>
      </c>
      <c r="J33" s="9">
        <v>0</v>
      </c>
      <c r="L33" s="10">
        <v>4</v>
      </c>
      <c r="M33" s="10">
        <v>3</v>
      </c>
      <c r="N33" s="10">
        <v>9</v>
      </c>
      <c r="O33" s="12" t="s">
        <v>36</v>
      </c>
    </row>
    <row r="34" spans="2:15" x14ac:dyDescent="0.55000000000000004">
      <c r="D34" s="3">
        <v>0</v>
      </c>
      <c r="E34" s="3">
        <v>1</v>
      </c>
      <c r="F34" s="3">
        <v>0</v>
      </c>
      <c r="G34" s="3">
        <v>0</v>
      </c>
      <c r="H34" s="9">
        <v>1</v>
      </c>
      <c r="I34" s="9">
        <v>0</v>
      </c>
      <c r="J34" s="9">
        <v>3</v>
      </c>
      <c r="L34" s="17">
        <v>0</v>
      </c>
      <c r="M34" s="17">
        <v>3</v>
      </c>
      <c r="N34" s="17">
        <v>0</v>
      </c>
      <c r="O34" s="12" t="s">
        <v>37</v>
      </c>
    </row>
    <row r="35" spans="2:15" x14ac:dyDescent="0.55000000000000004">
      <c r="H35" s="9">
        <v>1</v>
      </c>
      <c r="I35" s="9">
        <v>1</v>
      </c>
      <c r="J35" s="9">
        <v>0</v>
      </c>
    </row>
    <row r="37" spans="2:15" x14ac:dyDescent="0.55000000000000004">
      <c r="B37" t="s">
        <v>24</v>
      </c>
    </row>
    <row r="38" spans="2:15" x14ac:dyDescent="0.55000000000000004">
      <c r="C38" t="s">
        <v>34</v>
      </c>
    </row>
    <row r="39" spans="2:15" x14ac:dyDescent="0.55000000000000004">
      <c r="C39" t="s">
        <v>20</v>
      </c>
    </row>
    <row r="40" spans="2:15" ht="20" x14ac:dyDescent="0.55000000000000004">
      <c r="G40" t="s">
        <v>12</v>
      </c>
      <c r="L40" t="s">
        <v>38</v>
      </c>
    </row>
    <row r="41" spans="2:15" x14ac:dyDescent="0.55000000000000004">
      <c r="G41" s="227" t="s">
        <v>167</v>
      </c>
      <c r="H41" s="228"/>
      <c r="I41" s="226"/>
      <c r="L41" s="101" t="s">
        <v>168</v>
      </c>
      <c r="M41" s="226"/>
      <c r="N41" s="226"/>
    </row>
    <row r="42" spans="2:15" x14ac:dyDescent="0.55000000000000004">
      <c r="D42" t="s">
        <v>11</v>
      </c>
      <c r="G42" s="12" t="s">
        <v>35</v>
      </c>
      <c r="H42" s="12" t="s">
        <v>36</v>
      </c>
      <c r="I42" s="12" t="s">
        <v>37</v>
      </c>
      <c r="L42" s="12" t="s">
        <v>35</v>
      </c>
      <c r="M42" s="12" t="s">
        <v>36</v>
      </c>
      <c r="N42" s="12" t="s">
        <v>37</v>
      </c>
    </row>
    <row r="43" spans="2:15" x14ac:dyDescent="0.55000000000000004">
      <c r="C43" s="12" t="s">
        <v>35</v>
      </c>
      <c r="D43" s="4">
        <v>2</v>
      </c>
      <c r="E43" s="4">
        <v>0</v>
      </c>
      <c r="F43" s="4">
        <v>1</v>
      </c>
      <c r="G43" s="7">
        <f t="array" ref="G43:I45">TRANSPOSE(L26:N28)</f>
        <v>2</v>
      </c>
      <c r="H43" s="8">
        <v>1</v>
      </c>
      <c r="I43" s="11">
        <v>1</v>
      </c>
      <c r="K43" s="5" t="s">
        <v>6</v>
      </c>
      <c r="L43" s="4">
        <f t="array" ref="L43:N43">MMULT(D43:F43,G43:I45)</f>
        <v>4</v>
      </c>
      <c r="M43" s="6">
        <v>3</v>
      </c>
      <c r="N43" s="16">
        <v>2</v>
      </c>
      <c r="O43" s="12" t="s">
        <v>35</v>
      </c>
    </row>
    <row r="44" spans="2:15" x14ac:dyDescent="0.55000000000000004">
      <c r="C44" s="12"/>
      <c r="G44" s="7">
        <v>3</v>
      </c>
      <c r="H44" s="8">
        <v>4</v>
      </c>
      <c r="I44" s="11">
        <v>1</v>
      </c>
    </row>
    <row r="45" spans="2:15" x14ac:dyDescent="0.55000000000000004">
      <c r="C45" s="12"/>
      <c r="G45" s="7">
        <v>0</v>
      </c>
      <c r="H45" s="8">
        <v>1</v>
      </c>
      <c r="I45" s="11">
        <v>0</v>
      </c>
    </row>
    <row r="48" spans="2:15" ht="20" x14ac:dyDescent="0.55000000000000004">
      <c r="C48" t="s">
        <v>31</v>
      </c>
    </row>
    <row r="49" spans="2:25" x14ac:dyDescent="0.55000000000000004">
      <c r="D49" s="231" t="s">
        <v>21</v>
      </c>
      <c r="E49" s="232"/>
      <c r="F49" s="232"/>
      <c r="G49" s="232"/>
      <c r="H49" s="226"/>
      <c r="S49" s="12" t="s">
        <v>37</v>
      </c>
    </row>
    <row r="50" spans="2:25" x14ac:dyDescent="0.55000000000000004">
      <c r="D50" s="12" t="s">
        <v>35</v>
      </c>
      <c r="E50" s="12" t="s">
        <v>36</v>
      </c>
      <c r="F50" s="12" t="s">
        <v>37</v>
      </c>
    </row>
    <row r="51" spans="2:25" x14ac:dyDescent="0.55000000000000004">
      <c r="C51" s="12" t="s">
        <v>35</v>
      </c>
      <c r="D51" s="21">
        <f>EXP(L43)/(EXP($L$43)+EXP($M$43)+EXP($N$43))</f>
        <v>0.66524095577482178</v>
      </c>
      <c r="E51" s="21">
        <f t="shared" ref="E51:F51" si="0">EXP(M43)/(EXP($L$43)+EXP($M$43)+EXP($N$43))</f>
        <v>0.24472847105479764</v>
      </c>
      <c r="F51" s="21">
        <f t="shared" si="0"/>
        <v>9.0030573170380448E-2</v>
      </c>
      <c r="H51" t="s">
        <v>39</v>
      </c>
      <c r="L51" s="40"/>
    </row>
    <row r="54" spans="2:25" x14ac:dyDescent="0.55000000000000004">
      <c r="C54" t="s">
        <v>40</v>
      </c>
    </row>
    <row r="55" spans="2:25" x14ac:dyDescent="0.55000000000000004">
      <c r="L55" t="s">
        <v>49</v>
      </c>
      <c r="W55" s="30" t="s">
        <v>27</v>
      </c>
    </row>
    <row r="56" spans="2:25" x14ac:dyDescent="0.55000000000000004">
      <c r="D56" s="12" t="s">
        <v>35</v>
      </c>
      <c r="E56" s="12" t="s">
        <v>36</v>
      </c>
      <c r="F56" s="12" t="s">
        <v>37</v>
      </c>
      <c r="G56" t="s">
        <v>16</v>
      </c>
      <c r="L56" s="101" t="s">
        <v>169</v>
      </c>
      <c r="M56" s="233"/>
      <c r="N56" s="233"/>
      <c r="Q56" t="s">
        <v>16</v>
      </c>
      <c r="U56" s="12" t="s">
        <v>43</v>
      </c>
      <c r="W56" t="s">
        <v>26</v>
      </c>
    </row>
    <row r="57" spans="2:25" x14ac:dyDescent="0.55000000000000004">
      <c r="C57" s="12" t="s">
        <v>35</v>
      </c>
      <c r="D57" s="21">
        <v>0.66524095577482178</v>
      </c>
      <c r="E57" s="22">
        <v>0.24472847105479764</v>
      </c>
      <c r="F57" s="23">
        <v>9.0030573170380448E-2</v>
      </c>
      <c r="G57" s="9">
        <v>1</v>
      </c>
      <c r="H57" s="9">
        <v>6</v>
      </c>
      <c r="I57" s="9">
        <v>3</v>
      </c>
      <c r="J57" s="12" t="s">
        <v>35</v>
      </c>
      <c r="K57" s="5" t="s">
        <v>6</v>
      </c>
      <c r="L57" s="29">
        <f t="array" ref="L57:N57">MMULT(D57:F57,G57:I59)</f>
        <v>1.6441548399940125</v>
      </c>
      <c r="M57" s="29">
        <v>4.9957228673244645</v>
      </c>
      <c r="N57" s="29">
        <v>4.1982791068176439</v>
      </c>
      <c r="P57" s="12" t="s">
        <v>35</v>
      </c>
      <c r="Q57" s="9">
        <v>1</v>
      </c>
      <c r="R57" s="9">
        <v>6</v>
      </c>
      <c r="S57" s="9">
        <v>3</v>
      </c>
      <c r="T57" s="12" t="s">
        <v>14</v>
      </c>
      <c r="U57" s="32">
        <v>0.66524095577482178</v>
      </c>
      <c r="V57" s="5" t="s">
        <v>6</v>
      </c>
      <c r="W57" s="29">
        <f t="shared" ref="W57:Y59" si="1">Q57*$U57</f>
        <v>0.66524095577482178</v>
      </c>
      <c r="X57" s="29">
        <f t="shared" si="1"/>
        <v>3.9914457346489307</v>
      </c>
      <c r="Y57" s="29">
        <f t="shared" si="1"/>
        <v>1.9957228673244654</v>
      </c>
    </row>
    <row r="58" spans="2:25" x14ac:dyDescent="0.55000000000000004">
      <c r="G58" s="10">
        <v>4</v>
      </c>
      <c r="H58" s="10">
        <v>3</v>
      </c>
      <c r="I58" s="10">
        <v>9</v>
      </c>
      <c r="J58" s="12" t="s">
        <v>36</v>
      </c>
      <c r="P58" s="12" t="s">
        <v>36</v>
      </c>
      <c r="Q58" s="9">
        <v>4</v>
      </c>
      <c r="R58" s="9">
        <v>3</v>
      </c>
      <c r="S58" s="9">
        <v>9</v>
      </c>
      <c r="U58" s="32">
        <v>0.24472847105479764</v>
      </c>
      <c r="W58" s="29">
        <f t="shared" si="1"/>
        <v>0.97891388421919057</v>
      </c>
      <c r="X58" s="29">
        <f t="shared" si="1"/>
        <v>0.7341854131643929</v>
      </c>
      <c r="Y58" s="29">
        <f t="shared" si="1"/>
        <v>2.2025562394931786</v>
      </c>
    </row>
    <row r="59" spans="2:25" x14ac:dyDescent="0.55000000000000004">
      <c r="G59" s="17">
        <v>0</v>
      </c>
      <c r="H59" s="17">
        <v>3</v>
      </c>
      <c r="I59" s="17">
        <v>0</v>
      </c>
      <c r="J59" s="12" t="s">
        <v>37</v>
      </c>
      <c r="P59" s="12" t="s">
        <v>37</v>
      </c>
      <c r="Q59" s="9">
        <v>0</v>
      </c>
      <c r="R59" s="9">
        <v>3</v>
      </c>
      <c r="S59" s="9">
        <v>0</v>
      </c>
      <c r="U59" s="32">
        <v>9.0030573170380448E-2</v>
      </c>
      <c r="W59" s="29">
        <f t="shared" si="1"/>
        <v>0</v>
      </c>
      <c r="X59" s="29">
        <f t="shared" si="1"/>
        <v>0.27009171951114136</v>
      </c>
      <c r="Y59" s="29">
        <f t="shared" si="1"/>
        <v>0</v>
      </c>
    </row>
    <row r="60" spans="2:25" x14ac:dyDescent="0.55000000000000004">
      <c r="V60" s="2" t="s">
        <v>15</v>
      </c>
      <c r="W60" s="31">
        <f>SUM(W57:W59)</f>
        <v>1.6441548399940125</v>
      </c>
      <c r="X60" s="31">
        <f t="shared" ref="X60:Y60" si="2">SUM(X57:X59)</f>
        <v>4.9957228673244645</v>
      </c>
      <c r="Y60" s="31">
        <f t="shared" si="2"/>
        <v>4.1982791068176439</v>
      </c>
    </row>
    <row r="61" spans="2:25" x14ac:dyDescent="0.55000000000000004">
      <c r="V61" s="2"/>
    </row>
    <row r="62" spans="2:25" x14ac:dyDescent="0.55000000000000004">
      <c r="B62" t="s">
        <v>33</v>
      </c>
    </row>
    <row r="63" spans="2:25" x14ac:dyDescent="0.55000000000000004">
      <c r="C63" t="s">
        <v>25</v>
      </c>
    </row>
    <row r="64" spans="2:25" x14ac:dyDescent="0.55000000000000004">
      <c r="J64" s="2" t="s">
        <v>8</v>
      </c>
      <c r="K64" s="7">
        <v>2</v>
      </c>
      <c r="L64" s="7">
        <v>3</v>
      </c>
      <c r="M64" s="7">
        <v>0</v>
      </c>
      <c r="N64" s="12" t="s">
        <v>35</v>
      </c>
    </row>
    <row r="65" spans="3:27" x14ac:dyDescent="0.55000000000000004">
      <c r="K65" s="8">
        <v>1</v>
      </c>
      <c r="L65" s="8">
        <v>4</v>
      </c>
      <c r="M65" s="8">
        <v>1</v>
      </c>
      <c r="N65" s="12" t="s">
        <v>36</v>
      </c>
    </row>
    <row r="66" spans="3:27" x14ac:dyDescent="0.55000000000000004">
      <c r="K66" s="11">
        <v>1</v>
      </c>
      <c r="L66" s="11">
        <v>1</v>
      </c>
      <c r="M66" s="11">
        <v>0</v>
      </c>
      <c r="N66" s="12" t="s">
        <v>37</v>
      </c>
    </row>
    <row r="68" spans="3:27" x14ac:dyDescent="0.55000000000000004">
      <c r="C68" t="s">
        <v>10</v>
      </c>
      <c r="G68" s="227" t="s">
        <v>170</v>
      </c>
      <c r="H68" s="228"/>
      <c r="I68" s="226"/>
      <c r="K68" s="226" t="s">
        <v>171</v>
      </c>
      <c r="L68" s="226"/>
      <c r="M68" s="226"/>
    </row>
    <row r="69" spans="3:27" ht="20" x14ac:dyDescent="0.55000000000000004">
      <c r="D69" t="s">
        <v>11</v>
      </c>
      <c r="G69" t="s">
        <v>12</v>
      </c>
      <c r="K69" s="234" t="s">
        <v>172</v>
      </c>
      <c r="L69" s="235"/>
      <c r="M69" s="226"/>
    </row>
    <row r="70" spans="3:27" x14ac:dyDescent="0.55000000000000004">
      <c r="G70" s="12" t="s">
        <v>35</v>
      </c>
      <c r="H70" s="12" t="s">
        <v>36</v>
      </c>
      <c r="I70" s="12" t="s">
        <v>37</v>
      </c>
      <c r="K70" s="233" t="s">
        <v>35</v>
      </c>
      <c r="L70" s="233" t="s">
        <v>36</v>
      </c>
      <c r="M70" s="233" t="s">
        <v>37</v>
      </c>
    </row>
    <row r="71" spans="3:27" x14ac:dyDescent="0.55000000000000004">
      <c r="C71" s="12" t="s">
        <v>35</v>
      </c>
      <c r="D71" s="4">
        <v>2</v>
      </c>
      <c r="E71" s="4">
        <v>0</v>
      </c>
      <c r="F71" s="4">
        <v>1</v>
      </c>
      <c r="G71" s="236">
        <f t="array" ref="G71:I73">TRANSPOSE(K64:M66)</f>
        <v>2</v>
      </c>
      <c r="H71" s="237">
        <v>1</v>
      </c>
      <c r="I71" s="238">
        <v>1</v>
      </c>
      <c r="J71" s="5" t="s">
        <v>6</v>
      </c>
      <c r="K71" s="4">
        <f t="array" ref="K71:M73">MMULT(D71:F73,G71:I73)</f>
        <v>4</v>
      </c>
      <c r="L71" s="4">
        <v>3</v>
      </c>
      <c r="M71" s="4">
        <v>2</v>
      </c>
      <c r="N71" s="12" t="s">
        <v>35</v>
      </c>
    </row>
    <row r="72" spans="3:27" x14ac:dyDescent="0.55000000000000004">
      <c r="C72" s="12" t="s">
        <v>36</v>
      </c>
      <c r="D72" s="6">
        <v>1</v>
      </c>
      <c r="E72" s="6">
        <v>1</v>
      </c>
      <c r="F72" s="6">
        <v>5</v>
      </c>
      <c r="G72" s="236">
        <v>3</v>
      </c>
      <c r="H72" s="237">
        <v>4</v>
      </c>
      <c r="I72" s="238">
        <v>1</v>
      </c>
      <c r="K72" s="6">
        <v>5</v>
      </c>
      <c r="L72" s="6">
        <v>10</v>
      </c>
      <c r="M72" s="6">
        <v>2</v>
      </c>
      <c r="N72" s="12" t="s">
        <v>36</v>
      </c>
    </row>
    <row r="73" spans="3:27" x14ac:dyDescent="0.55000000000000004">
      <c r="C73" s="12" t="s">
        <v>37</v>
      </c>
      <c r="D73" s="16">
        <v>1</v>
      </c>
      <c r="E73" s="16">
        <v>0</v>
      </c>
      <c r="F73" s="16">
        <v>0</v>
      </c>
      <c r="G73" s="236">
        <v>0</v>
      </c>
      <c r="H73" s="237">
        <v>1</v>
      </c>
      <c r="I73" s="238">
        <v>0</v>
      </c>
      <c r="K73" s="16">
        <v>2</v>
      </c>
      <c r="L73" s="16">
        <v>1</v>
      </c>
      <c r="M73" s="16">
        <v>1</v>
      </c>
      <c r="N73" s="12" t="s">
        <v>37</v>
      </c>
    </row>
    <row r="74" spans="3:27" hidden="1" x14ac:dyDescent="0.55000000000000004"/>
    <row r="76" spans="3:27" x14ac:dyDescent="0.55000000000000004">
      <c r="D76" s="231" t="s">
        <v>175</v>
      </c>
      <c r="E76" s="232"/>
      <c r="F76" s="232"/>
      <c r="G76" s="232"/>
      <c r="H76" s="226"/>
      <c r="Y76" s="26" t="s">
        <v>177</v>
      </c>
    </row>
    <row r="77" spans="3:27" x14ac:dyDescent="0.55000000000000004">
      <c r="C77" t="s">
        <v>17</v>
      </c>
      <c r="S77" t="s">
        <v>16</v>
      </c>
      <c r="W77" s="12" t="s">
        <v>43</v>
      </c>
      <c r="Y77" t="s">
        <v>26</v>
      </c>
    </row>
    <row r="78" spans="3:27" x14ac:dyDescent="0.55000000000000004">
      <c r="D78" s="12" t="s">
        <v>35</v>
      </c>
      <c r="E78" s="12" t="s">
        <v>36</v>
      </c>
      <c r="F78" s="12" t="s">
        <v>37</v>
      </c>
      <c r="R78" s="12" t="s">
        <v>35</v>
      </c>
      <c r="S78" s="9">
        <v>1</v>
      </c>
      <c r="T78" s="9">
        <v>6</v>
      </c>
      <c r="U78" s="9">
        <v>3</v>
      </c>
      <c r="V78" s="12" t="s">
        <v>14</v>
      </c>
      <c r="W78" s="32">
        <f t="array" ref="W78:W80">TRANSPOSE(D79:F79)</f>
        <v>0.66524095577482178</v>
      </c>
      <c r="X78" s="33" t="s">
        <v>6</v>
      </c>
      <c r="Y78" s="39">
        <f t="shared" ref="Y78:AA80" si="3">S78*$W78</f>
        <v>0.66524095577482178</v>
      </c>
      <c r="Z78" s="39">
        <f t="shared" si="3"/>
        <v>3.9914457346489307</v>
      </c>
      <c r="AA78" s="39">
        <f t="shared" si="3"/>
        <v>1.9957228673244654</v>
      </c>
    </row>
    <row r="79" spans="3:27" x14ac:dyDescent="0.55000000000000004">
      <c r="C79" s="12" t="s">
        <v>35</v>
      </c>
      <c r="D79" s="18">
        <f>EXP(K71)/(EXP($K71)+EXP($L71)+EXP($M71))</f>
        <v>0.66524095577482178</v>
      </c>
      <c r="E79" s="18">
        <f t="shared" ref="E79:F81" si="4">EXP(L71)/(EXP($K71)+EXP($L71)+EXP($M71))</f>
        <v>0.24472847105479764</v>
      </c>
      <c r="F79" s="18">
        <f t="shared" si="4"/>
        <v>9.0030573170380448E-2</v>
      </c>
      <c r="G79" s="12"/>
      <c r="R79" s="12" t="s">
        <v>36</v>
      </c>
      <c r="S79" s="9">
        <v>4</v>
      </c>
      <c r="T79" s="9">
        <v>3</v>
      </c>
      <c r="U79" s="9">
        <v>9</v>
      </c>
      <c r="W79" s="32">
        <v>0.24472847105479764</v>
      </c>
      <c r="X79" s="34"/>
      <c r="Y79" s="39">
        <f t="shared" si="3"/>
        <v>0.97891388421919057</v>
      </c>
      <c r="Z79" s="39">
        <f t="shared" si="3"/>
        <v>0.7341854131643929</v>
      </c>
      <c r="AA79" s="39">
        <f t="shared" si="3"/>
        <v>2.2025562394931786</v>
      </c>
    </row>
    <row r="80" spans="3:27" x14ac:dyDescent="0.55000000000000004">
      <c r="C80" s="12" t="s">
        <v>36</v>
      </c>
      <c r="D80" s="18">
        <f t="shared" ref="D80:D81" si="5">EXP(K72)/(EXP($K72)+EXP($L72)+EXP($M72))</f>
        <v>6.6906214926091123E-3</v>
      </c>
      <c r="E80" s="18">
        <f t="shared" si="4"/>
        <v>0.99297627207771488</v>
      </c>
      <c r="F80" s="18">
        <f t="shared" si="4"/>
        <v>3.3310642967602979E-4</v>
      </c>
      <c r="G80" s="12"/>
      <c r="R80" s="12" t="s">
        <v>37</v>
      </c>
      <c r="S80" s="9">
        <v>0</v>
      </c>
      <c r="T80" s="9">
        <v>3</v>
      </c>
      <c r="U80" s="9">
        <v>0</v>
      </c>
      <c r="W80" s="32">
        <v>9.0030573170380448E-2</v>
      </c>
      <c r="X80" s="34"/>
      <c r="Y80" s="39">
        <f t="shared" si="3"/>
        <v>0</v>
      </c>
      <c r="Z80" s="39">
        <f t="shared" si="3"/>
        <v>0.27009171951114136</v>
      </c>
      <c r="AA80" s="39">
        <f t="shared" si="3"/>
        <v>0</v>
      </c>
    </row>
    <row r="81" spans="2:27" x14ac:dyDescent="0.55000000000000004">
      <c r="C81" s="12" t="s">
        <v>37</v>
      </c>
      <c r="D81" s="18">
        <f t="shared" si="5"/>
        <v>0.57611688476582912</v>
      </c>
      <c r="E81" s="18">
        <f t="shared" si="4"/>
        <v>0.21194155761708544</v>
      </c>
      <c r="F81" s="18">
        <f t="shared" si="4"/>
        <v>0.21194155761708544</v>
      </c>
      <c r="G81" s="12"/>
      <c r="W81" s="34"/>
      <c r="X81" s="35" t="s">
        <v>15</v>
      </c>
      <c r="Y81" s="47">
        <f>SUM(Y78:Y80)</f>
        <v>1.6441548399940125</v>
      </c>
      <c r="Z81" s="47">
        <f t="shared" ref="Z81:AA81" si="6">SUM(Z78:Z80)</f>
        <v>4.9957228673244645</v>
      </c>
      <c r="AA81" s="47">
        <f t="shared" si="6"/>
        <v>4.1982791068176439</v>
      </c>
    </row>
    <row r="82" spans="2:27" x14ac:dyDescent="0.55000000000000004">
      <c r="S82" t="s">
        <v>16</v>
      </c>
      <c r="W82" s="36" t="s">
        <v>42</v>
      </c>
      <c r="X82" s="34"/>
      <c r="Y82" s="40"/>
      <c r="Z82" s="40"/>
      <c r="AA82" s="40"/>
    </row>
    <row r="83" spans="2:27" x14ac:dyDescent="0.55000000000000004">
      <c r="R83" s="12" t="s">
        <v>35</v>
      </c>
      <c r="S83" s="9">
        <v>1</v>
      </c>
      <c r="T83" s="9">
        <v>6</v>
      </c>
      <c r="U83" s="9">
        <v>3</v>
      </c>
      <c r="V83" s="12" t="s">
        <v>14</v>
      </c>
      <c r="W83" s="37">
        <f t="array" ref="W83:W85">TRANSPOSE(D80:F80)</f>
        <v>6.6906214926091123E-3</v>
      </c>
      <c r="X83" s="33" t="s">
        <v>6</v>
      </c>
      <c r="Y83" s="41">
        <f t="shared" ref="Y83:AA85" si="7">S83*$W83</f>
        <v>6.6906214926091123E-3</v>
      </c>
      <c r="Z83" s="41">
        <f t="shared" si="7"/>
        <v>4.014372895565467E-2</v>
      </c>
      <c r="AA83" s="41">
        <f t="shared" si="7"/>
        <v>2.0071864477827335E-2</v>
      </c>
    </row>
    <row r="84" spans="2:27" x14ac:dyDescent="0.55000000000000004">
      <c r="C84" t="s">
        <v>32</v>
      </c>
      <c r="L84" t="s">
        <v>41</v>
      </c>
      <c r="R84" s="12" t="s">
        <v>36</v>
      </c>
      <c r="S84" s="9">
        <v>4</v>
      </c>
      <c r="T84" s="9">
        <v>3</v>
      </c>
      <c r="U84" s="9">
        <v>9</v>
      </c>
      <c r="W84" s="37">
        <v>0.99297627207771488</v>
      </c>
      <c r="X84" s="34"/>
      <c r="Y84" s="41">
        <f t="shared" si="7"/>
        <v>3.9719050883108595</v>
      </c>
      <c r="Z84" s="41">
        <f t="shared" si="7"/>
        <v>2.9789288162331449</v>
      </c>
      <c r="AA84" s="41">
        <f t="shared" si="7"/>
        <v>8.9367864486994346</v>
      </c>
    </row>
    <row r="85" spans="2:27" x14ac:dyDescent="0.55000000000000004">
      <c r="D85" t="s">
        <v>13</v>
      </c>
      <c r="L85" t="s">
        <v>49</v>
      </c>
      <c r="R85" s="12" t="s">
        <v>37</v>
      </c>
      <c r="S85" s="9">
        <v>0</v>
      </c>
      <c r="T85" s="9">
        <v>3</v>
      </c>
      <c r="U85" s="9">
        <v>0</v>
      </c>
      <c r="W85" s="37">
        <v>3.3310642967602979E-4</v>
      </c>
      <c r="X85" s="34"/>
      <c r="Y85" s="41">
        <f t="shared" si="7"/>
        <v>0</v>
      </c>
      <c r="Z85" s="41">
        <f t="shared" si="7"/>
        <v>9.9931928902808947E-4</v>
      </c>
      <c r="AA85" s="41">
        <f t="shared" si="7"/>
        <v>0</v>
      </c>
    </row>
    <row r="86" spans="2:27" x14ac:dyDescent="0.55000000000000004">
      <c r="D86" s="12" t="s">
        <v>35</v>
      </c>
      <c r="E86" s="12" t="s">
        <v>36</v>
      </c>
      <c r="F86" s="12" t="s">
        <v>37</v>
      </c>
      <c r="G86" t="s">
        <v>16</v>
      </c>
      <c r="L86" s="239" t="s">
        <v>176</v>
      </c>
      <c r="M86" s="235"/>
      <c r="N86" s="226"/>
      <c r="W86" s="34"/>
      <c r="X86" s="35" t="s">
        <v>15</v>
      </c>
      <c r="Y86" s="48">
        <f>SUM(Y83:Y85)</f>
        <v>3.9785957098034688</v>
      </c>
      <c r="Z86" s="48">
        <f t="shared" ref="Z86:AA86" si="8">SUM(Z83:Z85)</f>
        <v>3.0200718644778277</v>
      </c>
      <c r="AA86" s="48">
        <f t="shared" si="8"/>
        <v>8.9568583131772623</v>
      </c>
    </row>
    <row r="87" spans="2:27" x14ac:dyDescent="0.55000000000000004">
      <c r="C87" s="12" t="s">
        <v>35</v>
      </c>
      <c r="D87" s="18">
        <v>0.66524095577482178</v>
      </c>
      <c r="E87" s="18">
        <v>0.24472847105479764</v>
      </c>
      <c r="F87" s="18">
        <v>9.0030573170380448E-2</v>
      </c>
      <c r="G87" s="9">
        <v>1</v>
      </c>
      <c r="H87" s="9">
        <v>6</v>
      </c>
      <c r="I87" s="9">
        <v>3</v>
      </c>
      <c r="J87" s="12" t="s">
        <v>35</v>
      </c>
      <c r="K87" s="5" t="s">
        <v>6</v>
      </c>
      <c r="L87" s="47" cm="1">
        <f t="array" ref="L87:N89">MMULT(D87:F89,G87:I89)</f>
        <v>1.6441548399940125</v>
      </c>
      <c r="M87" s="47">
        <v>4.9957228673244645</v>
      </c>
      <c r="N87" s="47">
        <v>4.1982791068176439</v>
      </c>
      <c r="O87" s="14" t="s">
        <v>53</v>
      </c>
      <c r="P87" t="s">
        <v>28</v>
      </c>
      <c r="S87" t="s">
        <v>16</v>
      </c>
      <c r="W87" s="36" t="s">
        <v>44</v>
      </c>
      <c r="X87" s="34"/>
      <c r="Y87" s="40"/>
      <c r="Z87" s="40"/>
      <c r="AA87" s="40"/>
    </row>
    <row r="88" spans="2:27" x14ac:dyDescent="0.55000000000000004">
      <c r="C88" s="12" t="s">
        <v>36</v>
      </c>
      <c r="D88" s="19">
        <v>6.6906214926091123E-3</v>
      </c>
      <c r="E88" s="19">
        <v>0.99297627207771488</v>
      </c>
      <c r="F88" s="19">
        <v>3.3310642967602979E-4</v>
      </c>
      <c r="G88" s="10">
        <v>4</v>
      </c>
      <c r="H88" s="10">
        <v>3</v>
      </c>
      <c r="I88" s="10">
        <v>9</v>
      </c>
      <c r="J88" s="12" t="s">
        <v>36</v>
      </c>
      <c r="L88" s="48">
        <v>3.9785957098034688</v>
      </c>
      <c r="M88" s="48">
        <v>3.0200718644778277</v>
      </c>
      <c r="N88" s="48">
        <v>8.9568583131772623</v>
      </c>
      <c r="O88" s="14" t="s">
        <v>54</v>
      </c>
      <c r="P88" t="s">
        <v>29</v>
      </c>
      <c r="R88" s="12" t="s">
        <v>35</v>
      </c>
      <c r="S88" s="9">
        <v>1</v>
      </c>
      <c r="T88" s="9">
        <v>6</v>
      </c>
      <c r="U88" s="9">
        <v>3</v>
      </c>
      <c r="V88" s="12" t="s">
        <v>14</v>
      </c>
      <c r="W88" s="38">
        <f t="array" ref="W88:W90">TRANSPOSE(D81:F81)</f>
        <v>0.57611688476582912</v>
      </c>
      <c r="X88" s="33" t="s">
        <v>6</v>
      </c>
      <c r="Y88" s="42">
        <f t="shared" ref="Y88:AA90" si="9">S88*$W88</f>
        <v>0.57611688476582912</v>
      </c>
      <c r="Z88" s="42">
        <f t="shared" si="9"/>
        <v>3.4567013085949747</v>
      </c>
      <c r="AA88" s="42">
        <f t="shared" si="9"/>
        <v>1.7283506542974874</v>
      </c>
    </row>
    <row r="89" spans="2:27" x14ac:dyDescent="0.55000000000000004">
      <c r="C89" s="12" t="s">
        <v>37</v>
      </c>
      <c r="D89" s="20">
        <v>0.57611688476582912</v>
      </c>
      <c r="E89" s="20">
        <v>0.21194155761708544</v>
      </c>
      <c r="F89" s="20">
        <v>0.21194155761708544</v>
      </c>
      <c r="G89" s="17">
        <v>0</v>
      </c>
      <c r="H89" s="17">
        <v>3</v>
      </c>
      <c r="I89" s="17">
        <v>0</v>
      </c>
      <c r="J89" s="12" t="s">
        <v>37</v>
      </c>
      <c r="L89" s="49">
        <v>1.4238831152341709</v>
      </c>
      <c r="M89" s="49">
        <v>4.7283506542974871</v>
      </c>
      <c r="N89" s="49">
        <v>3.635824672851256</v>
      </c>
      <c r="O89" s="14" t="s">
        <v>55</v>
      </c>
      <c r="P89" t="s">
        <v>30</v>
      </c>
      <c r="R89" s="12" t="s">
        <v>36</v>
      </c>
      <c r="S89" s="9">
        <v>4</v>
      </c>
      <c r="T89" s="9">
        <v>3</v>
      </c>
      <c r="U89" s="9">
        <v>9</v>
      </c>
      <c r="W89" s="38">
        <v>0.21194155761708544</v>
      </c>
      <c r="X89" s="34"/>
      <c r="Y89" s="42">
        <f t="shared" si="9"/>
        <v>0.84776623046834176</v>
      </c>
      <c r="Z89" s="42">
        <f t="shared" si="9"/>
        <v>0.63582467285125632</v>
      </c>
      <c r="AA89" s="42">
        <f t="shared" si="9"/>
        <v>1.9074740185537689</v>
      </c>
    </row>
    <row r="90" spans="2:27" x14ac:dyDescent="0.55000000000000004">
      <c r="R90" s="12" t="s">
        <v>37</v>
      </c>
      <c r="S90" s="9">
        <v>0</v>
      </c>
      <c r="T90" s="9">
        <v>3</v>
      </c>
      <c r="U90" s="9">
        <v>0</v>
      </c>
      <c r="W90" s="38">
        <v>0.21194155761708544</v>
      </c>
      <c r="X90" s="34"/>
      <c r="Y90" s="42">
        <f t="shared" si="9"/>
        <v>0</v>
      </c>
      <c r="Z90" s="42">
        <f t="shared" si="9"/>
        <v>0.63582467285125632</v>
      </c>
      <c r="AA90" s="42">
        <f t="shared" si="9"/>
        <v>0</v>
      </c>
    </row>
    <row r="91" spans="2:27" x14ac:dyDescent="0.55000000000000004">
      <c r="W91" s="34"/>
      <c r="X91" s="35" t="s">
        <v>15</v>
      </c>
      <c r="Y91" s="49">
        <f>SUM(Y88:Y90)</f>
        <v>1.4238831152341709</v>
      </c>
      <c r="Z91" s="49">
        <f t="shared" ref="Z91:AA91" si="10">SUM(Z88:Z90)</f>
        <v>4.7283506542974871</v>
      </c>
      <c r="AA91" s="49">
        <f t="shared" si="10"/>
        <v>3.635824672851256</v>
      </c>
    </row>
    <row r="93" spans="2:27" x14ac:dyDescent="0.55000000000000004">
      <c r="B93" t="s">
        <v>56</v>
      </c>
    </row>
    <row r="94" spans="2:27" x14ac:dyDescent="0.55000000000000004">
      <c r="E94" s="12"/>
      <c r="F94" s="12"/>
      <c r="G94" s="12"/>
    </row>
    <row r="95" spans="2:27" x14ac:dyDescent="0.55000000000000004">
      <c r="C95" s="2" t="s">
        <v>53</v>
      </c>
      <c r="D95" s="5" t="s">
        <v>6</v>
      </c>
      <c r="E95" s="18">
        <v>0.66524095577482178</v>
      </c>
      <c r="F95" s="18">
        <v>0.24472847105479764</v>
      </c>
      <c r="G95" s="18">
        <v>9.0030573170380448E-2</v>
      </c>
      <c r="H95" s="44" t="s">
        <v>35</v>
      </c>
      <c r="I95" s="5" t="s">
        <v>6</v>
      </c>
      <c r="J95" s="18">
        <v>0.66524095577482178</v>
      </c>
      <c r="K95" s="44" t="s">
        <v>35</v>
      </c>
      <c r="L95" s="5" t="s">
        <v>52</v>
      </c>
      <c r="M95" s="18">
        <v>0.24472847105479764</v>
      </c>
      <c r="N95" s="45" t="s">
        <v>36</v>
      </c>
      <c r="O95" s="5" t="s">
        <v>52</v>
      </c>
      <c r="P95" s="18">
        <v>9.0030573170380448E-2</v>
      </c>
      <c r="Q95" s="46" t="s">
        <v>37</v>
      </c>
    </row>
    <row r="96" spans="2:27" x14ac:dyDescent="0.55000000000000004">
      <c r="H96" s="45" t="s">
        <v>36</v>
      </c>
    </row>
    <row r="97" spans="3:23" x14ac:dyDescent="0.55000000000000004">
      <c r="H97" s="46" t="s">
        <v>37</v>
      </c>
    </row>
    <row r="98" spans="3:23" x14ac:dyDescent="0.55000000000000004">
      <c r="L98" s="12" t="s">
        <v>35</v>
      </c>
      <c r="Q98" s="12" t="s">
        <v>36</v>
      </c>
      <c r="V98" s="12" t="s">
        <v>37</v>
      </c>
    </row>
    <row r="99" spans="3:23" x14ac:dyDescent="0.55000000000000004">
      <c r="I99" s="5" t="s">
        <v>6</v>
      </c>
      <c r="J99" s="18">
        <v>0.66524095577482178</v>
      </c>
      <c r="K99" s="9">
        <v>1</v>
      </c>
      <c r="L99" s="9">
        <v>6</v>
      </c>
      <c r="M99" s="9">
        <v>3</v>
      </c>
      <c r="N99" s="5" t="s">
        <v>52</v>
      </c>
      <c r="O99" s="18">
        <v>0.24472847105479764</v>
      </c>
      <c r="P99" s="10">
        <v>4</v>
      </c>
      <c r="Q99" s="10">
        <v>3</v>
      </c>
      <c r="R99" s="10">
        <v>9</v>
      </c>
      <c r="S99" s="5" t="s">
        <v>52</v>
      </c>
      <c r="T99" s="18">
        <v>9.0030573170380448E-2</v>
      </c>
      <c r="U99" s="17">
        <v>0</v>
      </c>
      <c r="V99" s="17">
        <v>3</v>
      </c>
      <c r="W99" s="17">
        <v>0</v>
      </c>
    </row>
    <row r="101" spans="3:23" x14ac:dyDescent="0.55000000000000004">
      <c r="K101" s="2" t="s">
        <v>53</v>
      </c>
    </row>
    <row r="102" spans="3:23" x14ac:dyDescent="0.55000000000000004">
      <c r="I102" s="5" t="s">
        <v>6</v>
      </c>
      <c r="J102" s="47">
        <f>$J$99*K99+$O$99*P99+$T$99*U99</f>
        <v>1.6441548399940125</v>
      </c>
      <c r="K102" s="47">
        <f>$J$99*L99+$O$99*Q99+$T$99*V99</f>
        <v>4.9957228673244645</v>
      </c>
      <c r="L102" s="47">
        <f>$J$99*M99+$O$99*R99+$T$99*W99</f>
        <v>4.1982791068176439</v>
      </c>
    </row>
    <row r="105" spans="3:23" x14ac:dyDescent="0.55000000000000004">
      <c r="E105" s="12"/>
      <c r="F105" s="12"/>
      <c r="G105" s="12"/>
    </row>
    <row r="106" spans="3:23" x14ac:dyDescent="0.55000000000000004">
      <c r="C106" s="2" t="s">
        <v>54</v>
      </c>
      <c r="D106" s="5" t="s">
        <v>6</v>
      </c>
      <c r="E106" s="19">
        <v>6.6906214926091123E-3</v>
      </c>
      <c r="F106" s="19">
        <v>0.99297627207771488</v>
      </c>
      <c r="G106" s="19">
        <v>3.3310642967602979E-4</v>
      </c>
      <c r="H106" s="44" t="s">
        <v>35</v>
      </c>
      <c r="I106" s="5" t="s">
        <v>6</v>
      </c>
      <c r="J106" s="19">
        <v>6.6906214926091123E-3</v>
      </c>
      <c r="K106" s="44" t="s">
        <v>35</v>
      </c>
      <c r="L106" s="5" t="s">
        <v>52</v>
      </c>
      <c r="M106" s="19">
        <v>0.99297627207771488</v>
      </c>
      <c r="N106" s="45" t="s">
        <v>36</v>
      </c>
      <c r="O106" s="5" t="s">
        <v>52</v>
      </c>
      <c r="P106" s="19">
        <v>3.3310642967602979E-4</v>
      </c>
      <c r="Q106" s="46" t="s">
        <v>37</v>
      </c>
    </row>
    <row r="107" spans="3:23" x14ac:dyDescent="0.55000000000000004">
      <c r="H107" s="45" t="s">
        <v>36</v>
      </c>
    </row>
    <row r="108" spans="3:23" x14ac:dyDescent="0.55000000000000004">
      <c r="H108" s="46" t="s">
        <v>37</v>
      </c>
    </row>
    <row r="109" spans="3:23" x14ac:dyDescent="0.55000000000000004">
      <c r="L109" s="12" t="s">
        <v>35</v>
      </c>
      <c r="Q109" s="12" t="s">
        <v>36</v>
      </c>
      <c r="V109" s="12" t="s">
        <v>37</v>
      </c>
    </row>
    <row r="110" spans="3:23" x14ac:dyDescent="0.55000000000000004">
      <c r="I110" s="5" t="s">
        <v>6</v>
      </c>
      <c r="J110" s="19">
        <v>6.6906214926091123E-3</v>
      </c>
      <c r="K110" s="9">
        <v>1</v>
      </c>
      <c r="L110" s="9">
        <v>6</v>
      </c>
      <c r="M110" s="9">
        <v>3</v>
      </c>
      <c r="N110" s="5" t="s">
        <v>52</v>
      </c>
      <c r="O110" s="19">
        <v>0.99297627207771488</v>
      </c>
      <c r="P110" s="10">
        <v>4</v>
      </c>
      <c r="Q110" s="10">
        <v>3</v>
      </c>
      <c r="R110" s="10">
        <v>9</v>
      </c>
      <c r="S110" s="5" t="s">
        <v>52</v>
      </c>
      <c r="T110" s="19">
        <v>3.3310642967602979E-4</v>
      </c>
      <c r="U110" s="17">
        <v>0</v>
      </c>
      <c r="V110" s="17">
        <v>3</v>
      </c>
      <c r="W110" s="17">
        <v>0</v>
      </c>
    </row>
    <row r="112" spans="3:23" x14ac:dyDescent="0.55000000000000004">
      <c r="K112" s="2" t="s">
        <v>54</v>
      </c>
    </row>
    <row r="113" spans="3:23" x14ac:dyDescent="0.55000000000000004">
      <c r="I113" s="5" t="s">
        <v>6</v>
      </c>
      <c r="J113" s="48">
        <f>$J$110*K110+$O$110*P110+$T$110*U110</f>
        <v>3.9785957098034688</v>
      </c>
      <c r="K113" s="48">
        <f>$J$110*L110+$O$110*Q110+$T$110*V110</f>
        <v>3.0200718644778277</v>
      </c>
      <c r="L113" s="48">
        <f>$J$110*M110+$O$110*R110+$T$110*W110</f>
        <v>8.9568583131772623</v>
      </c>
    </row>
    <row r="116" spans="3:23" x14ac:dyDescent="0.55000000000000004">
      <c r="E116" s="12"/>
      <c r="F116" s="12"/>
      <c r="G116" s="12"/>
    </row>
    <row r="117" spans="3:23" x14ac:dyDescent="0.55000000000000004">
      <c r="C117" s="2" t="s">
        <v>55</v>
      </c>
      <c r="D117" s="5" t="s">
        <v>6</v>
      </c>
      <c r="E117" s="20">
        <v>0.57611688476582912</v>
      </c>
      <c r="F117" s="20">
        <v>0.21194155761708544</v>
      </c>
      <c r="G117" s="20">
        <v>0.21194155761708544</v>
      </c>
      <c r="H117" s="44" t="s">
        <v>35</v>
      </c>
      <c r="I117" s="5" t="s">
        <v>6</v>
      </c>
      <c r="J117" s="20">
        <v>0.57611688476582912</v>
      </c>
      <c r="K117" s="44" t="s">
        <v>35</v>
      </c>
      <c r="L117" s="5" t="s">
        <v>52</v>
      </c>
      <c r="M117" s="20">
        <v>0.21194155761708544</v>
      </c>
      <c r="N117" s="45" t="s">
        <v>36</v>
      </c>
      <c r="O117" s="5" t="s">
        <v>52</v>
      </c>
      <c r="P117" s="20">
        <v>0.21194155761708544</v>
      </c>
      <c r="Q117" s="46" t="s">
        <v>37</v>
      </c>
    </row>
    <row r="118" spans="3:23" x14ac:dyDescent="0.55000000000000004">
      <c r="H118" s="45" t="s">
        <v>36</v>
      </c>
    </row>
    <row r="119" spans="3:23" x14ac:dyDescent="0.55000000000000004">
      <c r="H119" s="46" t="s">
        <v>37</v>
      </c>
    </row>
    <row r="120" spans="3:23" x14ac:dyDescent="0.55000000000000004">
      <c r="L120" s="12" t="s">
        <v>35</v>
      </c>
      <c r="Q120" s="12" t="s">
        <v>36</v>
      </c>
      <c r="V120" s="12" t="s">
        <v>37</v>
      </c>
    </row>
    <row r="121" spans="3:23" x14ac:dyDescent="0.55000000000000004">
      <c r="I121" s="5" t="s">
        <v>6</v>
      </c>
      <c r="J121" s="20">
        <v>0.57611688476582912</v>
      </c>
      <c r="K121" s="9">
        <v>1</v>
      </c>
      <c r="L121" s="9">
        <v>6</v>
      </c>
      <c r="M121" s="9">
        <v>3</v>
      </c>
      <c r="N121" s="5" t="s">
        <v>52</v>
      </c>
      <c r="O121" s="20">
        <v>0.21194155761708544</v>
      </c>
      <c r="P121" s="10">
        <v>4</v>
      </c>
      <c r="Q121" s="10">
        <v>3</v>
      </c>
      <c r="R121" s="10">
        <v>9</v>
      </c>
      <c r="S121" s="5" t="s">
        <v>52</v>
      </c>
      <c r="T121" s="20">
        <v>0.21194155761708544</v>
      </c>
      <c r="U121" s="17">
        <v>0</v>
      </c>
      <c r="V121" s="17">
        <v>3</v>
      </c>
      <c r="W121" s="17">
        <v>0</v>
      </c>
    </row>
    <row r="123" spans="3:23" x14ac:dyDescent="0.55000000000000004">
      <c r="K123" s="2" t="s">
        <v>55</v>
      </c>
    </row>
    <row r="124" spans="3:23" x14ac:dyDescent="0.55000000000000004">
      <c r="I124" s="5" t="s">
        <v>6</v>
      </c>
      <c r="J124" s="48">
        <f>$J$121*K121+$O$121*P121+$T$121*U121</f>
        <v>1.4238831152341709</v>
      </c>
      <c r="K124" s="48">
        <f t="shared" ref="K124:L124" si="11">$J$121*L121+$O$121*Q121+$T$121*V121</f>
        <v>4.7283506542974871</v>
      </c>
      <c r="L124" s="48">
        <f t="shared" si="11"/>
        <v>3.635824672851256</v>
      </c>
    </row>
  </sheetData>
  <mergeCells count="1">
    <mergeCell ref="G1:H1"/>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18EA8-A651-4F39-8258-3826B22D5C06}">
  <dimension ref="A1:V38"/>
  <sheetViews>
    <sheetView workbookViewId="0">
      <selection activeCell="A2" sqref="A2"/>
    </sheetView>
  </sheetViews>
  <sheetFormatPr defaultRowHeight="18" x14ac:dyDescent="0.55000000000000004"/>
  <cols>
    <col min="1" max="1" width="4.25" customWidth="1"/>
    <col min="2" max="2" width="4.5" customWidth="1"/>
  </cols>
  <sheetData>
    <row r="1" spans="1:22" x14ac:dyDescent="0.55000000000000004">
      <c r="A1" t="s">
        <v>50</v>
      </c>
      <c r="D1" s="12"/>
      <c r="F1" s="240">
        <v>45431</v>
      </c>
      <c r="G1" s="240"/>
      <c r="H1" s="24"/>
      <c r="I1" t="s">
        <v>51</v>
      </c>
    </row>
    <row r="3" spans="1:22" x14ac:dyDescent="0.55000000000000004">
      <c r="A3" t="s">
        <v>18</v>
      </c>
      <c r="B3" t="s">
        <v>131</v>
      </c>
      <c r="F3" s="12"/>
    </row>
    <row r="4" spans="1:22" x14ac:dyDescent="0.55000000000000004">
      <c r="B4" t="s">
        <v>132</v>
      </c>
    </row>
    <row r="5" spans="1:22" x14ac:dyDescent="0.55000000000000004">
      <c r="C5" t="s">
        <v>57</v>
      </c>
    </row>
    <row r="6" spans="1:22" x14ac:dyDescent="0.55000000000000004">
      <c r="C6" t="s">
        <v>58</v>
      </c>
    </row>
    <row r="7" spans="1:22" x14ac:dyDescent="0.55000000000000004">
      <c r="C7" t="s">
        <v>59</v>
      </c>
    </row>
    <row r="8" spans="1:22" x14ac:dyDescent="0.55000000000000004">
      <c r="G8" s="26" t="s">
        <v>174</v>
      </c>
    </row>
    <row r="9" spans="1:22" ht="18.5" thickBot="1" x14ac:dyDescent="0.6">
      <c r="F9" s="220" t="s">
        <v>173</v>
      </c>
      <c r="G9" s="221"/>
      <c r="H9" s="28" t="s">
        <v>141</v>
      </c>
      <c r="I9" s="52" t="s">
        <v>142</v>
      </c>
      <c r="J9" s="25" t="s">
        <v>143</v>
      </c>
      <c r="K9" s="1"/>
      <c r="M9" s="1" t="s">
        <v>144</v>
      </c>
      <c r="T9" s="53" t="s">
        <v>145</v>
      </c>
    </row>
    <row r="10" spans="1:22" ht="20" x14ac:dyDescent="0.55000000000000004">
      <c r="C10" s="245"/>
      <c r="D10" s="247" t="s">
        <v>60</v>
      </c>
      <c r="E10" s="249" t="s">
        <v>61</v>
      </c>
      <c r="F10" s="251" t="s">
        <v>62</v>
      </c>
      <c r="G10" s="253" t="s">
        <v>63</v>
      </c>
      <c r="H10" s="255" t="s">
        <v>64</v>
      </c>
      <c r="I10" s="241" t="s">
        <v>65</v>
      </c>
      <c r="J10" s="243" t="s">
        <v>66</v>
      </c>
      <c r="K10" s="54"/>
      <c r="L10" s="2" t="s">
        <v>67</v>
      </c>
      <c r="M10" s="55"/>
      <c r="N10" s="55"/>
      <c r="O10" s="55"/>
      <c r="P10" s="55"/>
      <c r="Q10" s="55"/>
      <c r="R10" s="47">
        <v>-1.6</v>
      </c>
      <c r="S10" s="39">
        <v>2.1999999999999993</v>
      </c>
      <c r="T10" s="12" t="s">
        <v>6</v>
      </c>
      <c r="U10" s="57"/>
      <c r="V10" s="57"/>
    </row>
    <row r="11" spans="1:22" ht="18.5" thickBot="1" x14ac:dyDescent="0.6">
      <c r="C11" s="246"/>
      <c r="D11" s="248"/>
      <c r="E11" s="250"/>
      <c r="F11" s="252"/>
      <c r="G11" s="254"/>
      <c r="H11" s="256"/>
      <c r="I11" s="242"/>
      <c r="J11" s="244"/>
      <c r="K11" s="58"/>
      <c r="M11" s="56"/>
      <c r="N11" s="56"/>
      <c r="O11" s="56"/>
      <c r="P11" s="56"/>
      <c r="Q11" s="56"/>
      <c r="R11" s="47">
        <v>-0.70000000000000018</v>
      </c>
      <c r="S11" s="39">
        <v>-1.2999999999999998</v>
      </c>
      <c r="T11" s="12"/>
      <c r="U11" s="57"/>
      <c r="V11" s="57"/>
    </row>
    <row r="12" spans="1:22" x14ac:dyDescent="0.55000000000000004">
      <c r="C12" s="59">
        <v>1</v>
      </c>
      <c r="D12" s="60">
        <v>1.6</v>
      </c>
      <c r="E12" s="61">
        <v>8.6999999999999993</v>
      </c>
      <c r="F12" s="222">
        <f>D12-$D$18</f>
        <v>-1.6</v>
      </c>
      <c r="G12" s="223">
        <f>E12-$E$18</f>
        <v>2.1999999999999993</v>
      </c>
      <c r="H12" s="62">
        <f>F12^2</f>
        <v>2.5600000000000005</v>
      </c>
      <c r="I12" s="63">
        <f>G12^2</f>
        <v>4.8399999999999972</v>
      </c>
      <c r="J12" s="64">
        <f>F12*G12</f>
        <v>-3.5199999999999991</v>
      </c>
      <c r="K12" s="40"/>
      <c r="R12" s="47">
        <v>-0.10000000000000009</v>
      </c>
      <c r="S12" s="39">
        <v>1.5</v>
      </c>
    </row>
    <row r="13" spans="1:22" x14ac:dyDescent="0.55000000000000004">
      <c r="C13" s="65">
        <v>2</v>
      </c>
      <c r="D13" s="66">
        <v>2.5</v>
      </c>
      <c r="E13" s="67">
        <v>5.2</v>
      </c>
      <c r="F13" s="222">
        <f t="shared" ref="F13:F16" si="0">D13-$D$18</f>
        <v>-0.70000000000000018</v>
      </c>
      <c r="G13" s="223">
        <f t="shared" ref="G13:G16" si="1">E13-$E$18</f>
        <v>-1.2999999999999998</v>
      </c>
      <c r="H13" s="62">
        <f t="shared" ref="H13:I16" si="2">F13^2</f>
        <v>0.49000000000000027</v>
      </c>
      <c r="I13" s="63">
        <f t="shared" si="2"/>
        <v>1.6899999999999995</v>
      </c>
      <c r="J13" s="64">
        <f t="shared" ref="J13:J16" si="3">F13*G13</f>
        <v>0.91000000000000014</v>
      </c>
      <c r="K13" s="40"/>
      <c r="R13" s="47">
        <v>1.7999999999999998</v>
      </c>
      <c r="S13" s="39">
        <v>-3</v>
      </c>
    </row>
    <row r="14" spans="1:22" x14ac:dyDescent="0.55000000000000004">
      <c r="C14" s="65">
        <v>3</v>
      </c>
      <c r="D14" s="66">
        <v>3.1</v>
      </c>
      <c r="E14" s="67">
        <v>8</v>
      </c>
      <c r="F14" s="222">
        <f t="shared" si="0"/>
        <v>-0.10000000000000009</v>
      </c>
      <c r="G14" s="223">
        <f t="shared" si="1"/>
        <v>1.5</v>
      </c>
      <c r="H14" s="62">
        <f t="shared" si="2"/>
        <v>1.0000000000000018E-2</v>
      </c>
      <c r="I14" s="63">
        <f t="shared" si="2"/>
        <v>2.25</v>
      </c>
      <c r="J14" s="64">
        <f t="shared" si="3"/>
        <v>-0.15000000000000013</v>
      </c>
      <c r="K14" s="40"/>
      <c r="M14" s="40"/>
      <c r="N14" s="40"/>
      <c r="O14" s="40"/>
      <c r="P14" s="40"/>
      <c r="Q14" s="40"/>
      <c r="R14" s="47">
        <v>0.59999999999999964</v>
      </c>
      <c r="S14" s="39">
        <v>0.59999999999999964</v>
      </c>
    </row>
    <row r="15" spans="1:22" x14ac:dyDescent="0.55000000000000004">
      <c r="C15" s="65">
        <v>4</v>
      </c>
      <c r="D15" s="66">
        <v>5</v>
      </c>
      <c r="E15" s="67">
        <v>3.5</v>
      </c>
      <c r="F15" s="222">
        <f t="shared" si="0"/>
        <v>1.7999999999999998</v>
      </c>
      <c r="G15" s="223">
        <f t="shared" si="1"/>
        <v>-3</v>
      </c>
      <c r="H15" s="62">
        <f t="shared" si="2"/>
        <v>3.2399999999999993</v>
      </c>
      <c r="I15" s="63">
        <f t="shared" si="2"/>
        <v>9</v>
      </c>
      <c r="J15" s="64">
        <f t="shared" si="3"/>
        <v>-5.3999999999999995</v>
      </c>
      <c r="L15" s="40"/>
      <c r="M15" s="40"/>
    </row>
    <row r="16" spans="1:22" ht="18.5" thickBot="1" x14ac:dyDescent="0.6">
      <c r="C16" s="65">
        <v>5</v>
      </c>
      <c r="D16" s="68">
        <v>3.8</v>
      </c>
      <c r="E16" s="69">
        <v>7.1</v>
      </c>
      <c r="F16" s="222">
        <f t="shared" si="0"/>
        <v>0.59999999999999964</v>
      </c>
      <c r="G16" s="223">
        <f t="shared" si="1"/>
        <v>0.59999999999999964</v>
      </c>
      <c r="H16" s="62">
        <f t="shared" si="2"/>
        <v>0.3599999999999996</v>
      </c>
      <c r="I16" s="63">
        <f t="shared" si="2"/>
        <v>0.3599999999999996</v>
      </c>
      <c r="J16" s="64">
        <f t="shared" si="3"/>
        <v>0.3599999999999996</v>
      </c>
      <c r="L16" s="40"/>
      <c r="M16" s="40"/>
    </row>
    <row r="17" spans="2:13" x14ac:dyDescent="0.55000000000000004">
      <c r="C17" s="70" t="s">
        <v>68</v>
      </c>
      <c r="D17" s="71">
        <f t="shared" ref="D17:E17" si="4">SUM(D12:D16)</f>
        <v>16</v>
      </c>
      <c r="E17" s="72">
        <f t="shared" si="4"/>
        <v>32.5</v>
      </c>
      <c r="F17" s="224">
        <f>SUM(F12:F16)</f>
        <v>-8.8817841970012523E-16</v>
      </c>
      <c r="G17" s="225">
        <f>SUM(G12:G16)</f>
        <v>-8.8817841970012523E-16</v>
      </c>
      <c r="H17" s="73">
        <f>SUM(H12:H16)</f>
        <v>6.66</v>
      </c>
      <c r="I17" s="74">
        <f>SUM(I12:I16)</f>
        <v>18.139999999999997</v>
      </c>
      <c r="J17" s="75">
        <f>SUM(J12:J16)</f>
        <v>-7.7999999999999989</v>
      </c>
      <c r="M17" s="40"/>
    </row>
    <row r="18" spans="2:13" ht="18.5" thickBot="1" x14ac:dyDescent="0.6">
      <c r="C18" s="76" t="s">
        <v>69</v>
      </c>
      <c r="D18" s="218">
        <f t="shared" ref="D18:E18" si="5">AVERAGE(D12:D16)</f>
        <v>3.2</v>
      </c>
      <c r="E18" s="219">
        <f t="shared" si="5"/>
        <v>6.5</v>
      </c>
      <c r="F18" s="77"/>
      <c r="G18" s="78"/>
      <c r="H18" s="79">
        <f>H17/5</f>
        <v>1.3320000000000001</v>
      </c>
      <c r="I18" s="80">
        <f>I17/5</f>
        <v>3.6279999999999992</v>
      </c>
      <c r="J18" s="81">
        <f>J17/5</f>
        <v>-1.5599999999999998</v>
      </c>
    </row>
    <row r="21" spans="2:13" x14ac:dyDescent="0.55000000000000004">
      <c r="C21" t="s">
        <v>138</v>
      </c>
    </row>
    <row r="22" spans="2:13" x14ac:dyDescent="0.55000000000000004">
      <c r="C22" t="s">
        <v>139</v>
      </c>
    </row>
    <row r="23" spans="2:13" x14ac:dyDescent="0.55000000000000004">
      <c r="K23" s="27" t="s">
        <v>182</v>
      </c>
      <c r="L23" s="4"/>
    </row>
    <row r="24" spans="2:13" x14ac:dyDescent="0.55000000000000004">
      <c r="C24" t="s">
        <v>134</v>
      </c>
      <c r="H24" s="12" t="s">
        <v>71</v>
      </c>
      <c r="I24" s="12" t="s">
        <v>72</v>
      </c>
      <c r="K24" t="s">
        <v>135</v>
      </c>
    </row>
    <row r="25" spans="2:13" x14ac:dyDescent="0.55000000000000004">
      <c r="B25" s="2" t="s">
        <v>71</v>
      </c>
      <c r="C25" s="82">
        <v>1.6</v>
      </c>
      <c r="D25" s="82">
        <v>2.5</v>
      </c>
      <c r="E25" s="82">
        <v>3.1</v>
      </c>
      <c r="F25" s="82">
        <v>5</v>
      </c>
      <c r="G25" s="83">
        <v>3.8</v>
      </c>
      <c r="H25" s="82">
        <v>1.6</v>
      </c>
      <c r="I25" s="82">
        <v>8.6999999999999993</v>
      </c>
      <c r="J25" s="12" t="s">
        <v>6</v>
      </c>
      <c r="K25" s="4"/>
      <c r="L25" s="4"/>
    </row>
    <row r="26" spans="2:13" x14ac:dyDescent="0.55000000000000004">
      <c r="B26" s="2" t="s">
        <v>72</v>
      </c>
      <c r="C26" s="82">
        <v>8.6999999999999993</v>
      </c>
      <c r="D26" s="82">
        <v>5.2</v>
      </c>
      <c r="E26" s="82">
        <v>8</v>
      </c>
      <c r="F26" s="82">
        <v>3.5</v>
      </c>
      <c r="G26" s="83">
        <v>7.1</v>
      </c>
      <c r="H26" s="82">
        <v>2.5</v>
      </c>
      <c r="I26" s="82">
        <v>5.2</v>
      </c>
      <c r="K26" s="4"/>
      <c r="L26" s="4"/>
    </row>
    <row r="27" spans="2:13" x14ac:dyDescent="0.55000000000000004">
      <c r="H27" s="82">
        <v>3.1</v>
      </c>
      <c r="I27" s="82">
        <v>8</v>
      </c>
    </row>
    <row r="28" spans="2:13" x14ac:dyDescent="0.55000000000000004">
      <c r="H28" s="82">
        <v>5</v>
      </c>
      <c r="I28" s="82">
        <v>3.5</v>
      </c>
    </row>
    <row r="29" spans="2:13" x14ac:dyDescent="0.55000000000000004">
      <c r="H29" s="82">
        <v>3.8</v>
      </c>
      <c r="I29" s="82">
        <v>7.1</v>
      </c>
    </row>
    <row r="31" spans="2:13" x14ac:dyDescent="0.55000000000000004">
      <c r="E31" s="216" t="s">
        <v>183</v>
      </c>
      <c r="F31" s="8"/>
      <c r="J31" s="28" t="s">
        <v>184</v>
      </c>
      <c r="K31" s="9"/>
    </row>
    <row r="32" spans="2:13" x14ac:dyDescent="0.55000000000000004">
      <c r="D32" t="s">
        <v>140</v>
      </c>
      <c r="F32" t="s">
        <v>133</v>
      </c>
      <c r="J32" t="s">
        <v>136</v>
      </c>
    </row>
    <row r="33" spans="4:14" x14ac:dyDescent="0.55000000000000004">
      <c r="D33" s="12" t="s">
        <v>70</v>
      </c>
      <c r="E33" s="41"/>
      <c r="F33" s="39">
        <v>3.2</v>
      </c>
      <c r="G33" s="39">
        <v>6.5</v>
      </c>
      <c r="H33" s="12" t="s">
        <v>6</v>
      </c>
      <c r="I33" s="84">
        <v>5</v>
      </c>
      <c r="J33" s="9"/>
      <c r="K33" s="9"/>
      <c r="L33" s="12" t="s">
        <v>6</v>
      </c>
      <c r="M33" s="10">
        <f>$I$33*J33</f>
        <v>0</v>
      </c>
      <c r="N33" s="10">
        <f>$I$33*K33</f>
        <v>0</v>
      </c>
    </row>
    <row r="34" spans="4:14" x14ac:dyDescent="0.55000000000000004">
      <c r="E34" s="41"/>
      <c r="J34" s="9"/>
      <c r="K34" s="9"/>
      <c r="M34" s="10">
        <f>$I$33*J34</f>
        <v>0</v>
      </c>
      <c r="N34" s="10">
        <f>$I$33*K34</f>
        <v>0</v>
      </c>
    </row>
    <row r="37" spans="4:14" x14ac:dyDescent="0.55000000000000004">
      <c r="E37" s="4">
        <v>57.86</v>
      </c>
      <c r="F37" s="4">
        <v>96.199999999999989</v>
      </c>
      <c r="G37" s="5" t="s">
        <v>137</v>
      </c>
      <c r="H37" s="10">
        <v>51.20000000000001</v>
      </c>
      <c r="I37" s="10">
        <v>104</v>
      </c>
      <c r="J37" s="12" t="s">
        <v>6</v>
      </c>
      <c r="K37" s="57"/>
      <c r="L37" s="57"/>
    </row>
    <row r="38" spans="4:14" x14ac:dyDescent="0.55000000000000004">
      <c r="E38" s="4">
        <v>96.199999999999989</v>
      </c>
      <c r="F38" s="4">
        <v>229.39</v>
      </c>
      <c r="H38" s="10">
        <v>104</v>
      </c>
      <c r="I38" s="10">
        <v>211.25</v>
      </c>
      <c r="K38" s="57"/>
      <c r="L38" s="57"/>
    </row>
  </sheetData>
  <mergeCells count="9">
    <mergeCell ref="I10:I11"/>
    <mergeCell ref="J10:J11"/>
    <mergeCell ref="F1:G1"/>
    <mergeCell ref="C10:C11"/>
    <mergeCell ref="D10:D11"/>
    <mergeCell ref="E10:E11"/>
    <mergeCell ref="F10:F11"/>
    <mergeCell ref="G10:G11"/>
    <mergeCell ref="H10:H1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3F17-E57F-4F7D-B528-AADA84F9464F}">
  <dimension ref="A1:V38"/>
  <sheetViews>
    <sheetView workbookViewId="0">
      <selection activeCell="A2" sqref="A2"/>
    </sheetView>
  </sheetViews>
  <sheetFormatPr defaultRowHeight="18" x14ac:dyDescent="0.55000000000000004"/>
  <cols>
    <col min="1" max="1" width="4.25" customWidth="1"/>
    <col min="2" max="2" width="4.5" customWidth="1"/>
  </cols>
  <sheetData>
    <row r="1" spans="1:22" x14ac:dyDescent="0.55000000000000004">
      <c r="A1" t="s">
        <v>50</v>
      </c>
      <c r="D1" s="12"/>
      <c r="F1" s="240">
        <v>45431</v>
      </c>
      <c r="G1" s="240"/>
      <c r="H1" s="24"/>
      <c r="I1" t="s">
        <v>51</v>
      </c>
    </row>
    <row r="3" spans="1:22" x14ac:dyDescent="0.55000000000000004">
      <c r="A3" t="s">
        <v>18</v>
      </c>
      <c r="B3" t="s">
        <v>131</v>
      </c>
      <c r="F3" s="12"/>
    </row>
    <row r="4" spans="1:22" x14ac:dyDescent="0.55000000000000004">
      <c r="B4" t="s">
        <v>132</v>
      </c>
    </row>
    <row r="5" spans="1:22" x14ac:dyDescent="0.55000000000000004">
      <c r="C5" t="s">
        <v>57</v>
      </c>
    </row>
    <row r="6" spans="1:22" x14ac:dyDescent="0.55000000000000004">
      <c r="C6" t="s">
        <v>58</v>
      </c>
    </row>
    <row r="7" spans="1:22" x14ac:dyDescent="0.55000000000000004">
      <c r="C7" t="s">
        <v>59</v>
      </c>
    </row>
    <row r="8" spans="1:22" x14ac:dyDescent="0.55000000000000004">
      <c r="G8" s="26" t="s">
        <v>174</v>
      </c>
    </row>
    <row r="9" spans="1:22" ht="18.5" thickBot="1" x14ac:dyDescent="0.6">
      <c r="F9" s="220" t="s">
        <v>173</v>
      </c>
      <c r="G9" s="221"/>
      <c r="H9" s="28" t="s">
        <v>141</v>
      </c>
      <c r="I9" s="52" t="s">
        <v>142</v>
      </c>
      <c r="J9" s="25" t="s">
        <v>143</v>
      </c>
      <c r="K9" s="1"/>
      <c r="M9" s="1" t="s">
        <v>144</v>
      </c>
      <c r="T9" s="53" t="s">
        <v>145</v>
      </c>
    </row>
    <row r="10" spans="1:22" ht="20" x14ac:dyDescent="0.55000000000000004">
      <c r="C10" s="245"/>
      <c r="D10" s="247" t="s">
        <v>60</v>
      </c>
      <c r="E10" s="249" t="s">
        <v>61</v>
      </c>
      <c r="F10" s="251" t="s">
        <v>62</v>
      </c>
      <c r="G10" s="253" t="s">
        <v>63</v>
      </c>
      <c r="H10" s="255" t="s">
        <v>64</v>
      </c>
      <c r="I10" s="241" t="s">
        <v>65</v>
      </c>
      <c r="J10" s="243" t="s">
        <v>66</v>
      </c>
      <c r="K10" s="54"/>
      <c r="L10" s="2" t="s">
        <v>67</v>
      </c>
      <c r="M10" s="55">
        <f t="array" ref="M10:Q11">TRANSPOSE(F12:G16)</f>
        <v>-1.6</v>
      </c>
      <c r="N10" s="55">
        <v>-0.70000000000000018</v>
      </c>
      <c r="O10" s="55">
        <v>-0.10000000000000009</v>
      </c>
      <c r="P10" s="55">
        <v>1.7999999999999998</v>
      </c>
      <c r="Q10" s="55">
        <v>0.59999999999999964</v>
      </c>
      <c r="R10" s="47">
        <v>-1.6</v>
      </c>
      <c r="S10" s="39">
        <v>2.1999999999999993</v>
      </c>
      <c r="T10" s="12" t="s">
        <v>6</v>
      </c>
      <c r="U10" s="57">
        <f t="array" ref="U10:V11">MMULT(M10:Q11,R10:S14)</f>
        <v>6.66</v>
      </c>
      <c r="V10" s="57">
        <v>-7.7999999999999989</v>
      </c>
    </row>
    <row r="11" spans="1:22" ht="18.5" thickBot="1" x14ac:dyDescent="0.6">
      <c r="C11" s="246"/>
      <c r="D11" s="248"/>
      <c r="E11" s="250"/>
      <c r="F11" s="252"/>
      <c r="G11" s="254"/>
      <c r="H11" s="256"/>
      <c r="I11" s="242"/>
      <c r="J11" s="244"/>
      <c r="K11" s="58"/>
      <c r="M11" s="56">
        <v>2.1999999999999993</v>
      </c>
      <c r="N11" s="56">
        <v>-1.2999999999999998</v>
      </c>
      <c r="O11" s="56">
        <v>1.5</v>
      </c>
      <c r="P11" s="56">
        <v>-3</v>
      </c>
      <c r="Q11" s="56">
        <v>0.59999999999999964</v>
      </c>
      <c r="R11" s="47">
        <v>-0.70000000000000018</v>
      </c>
      <c r="S11" s="39">
        <v>-1.2999999999999998</v>
      </c>
      <c r="T11" s="12"/>
      <c r="U11" s="57">
        <v>-7.7999999999999989</v>
      </c>
      <c r="V11" s="57">
        <v>18.139999999999997</v>
      </c>
    </row>
    <row r="12" spans="1:22" x14ac:dyDescent="0.55000000000000004">
      <c r="C12" s="59">
        <v>1</v>
      </c>
      <c r="D12" s="60">
        <v>1.6</v>
      </c>
      <c r="E12" s="61">
        <v>8.6999999999999993</v>
      </c>
      <c r="F12" s="222">
        <f>D12-$D$18</f>
        <v>-1.6</v>
      </c>
      <c r="G12" s="223">
        <f>E12-$E$18</f>
        <v>2.1999999999999993</v>
      </c>
      <c r="H12" s="62">
        <f>F12^2</f>
        <v>2.5600000000000005</v>
      </c>
      <c r="I12" s="63">
        <f>G12^2</f>
        <v>4.8399999999999972</v>
      </c>
      <c r="J12" s="64">
        <f>F12*G12</f>
        <v>-3.5199999999999991</v>
      </c>
      <c r="K12" s="40"/>
      <c r="R12" s="47">
        <v>-0.10000000000000009</v>
      </c>
      <c r="S12" s="39">
        <v>1.5</v>
      </c>
    </row>
    <row r="13" spans="1:22" x14ac:dyDescent="0.55000000000000004">
      <c r="C13" s="65">
        <v>2</v>
      </c>
      <c r="D13" s="66">
        <v>2.5</v>
      </c>
      <c r="E13" s="67">
        <v>5.2</v>
      </c>
      <c r="F13" s="222">
        <f t="shared" ref="F13:F16" si="0">D13-$D$18</f>
        <v>-0.70000000000000018</v>
      </c>
      <c r="G13" s="223">
        <f t="shared" ref="G13:G16" si="1">E13-$E$18</f>
        <v>-1.2999999999999998</v>
      </c>
      <c r="H13" s="62">
        <f t="shared" ref="H13:I16" si="2">F13^2</f>
        <v>0.49000000000000027</v>
      </c>
      <c r="I13" s="63">
        <f t="shared" si="2"/>
        <v>1.6899999999999995</v>
      </c>
      <c r="J13" s="64">
        <f t="shared" ref="J13:J16" si="3">F13*G13</f>
        <v>0.91000000000000014</v>
      </c>
      <c r="K13" s="40"/>
      <c r="R13" s="47">
        <v>1.7999999999999998</v>
      </c>
      <c r="S13" s="39">
        <v>-3</v>
      </c>
    </row>
    <row r="14" spans="1:22" x14ac:dyDescent="0.55000000000000004">
      <c r="C14" s="65">
        <v>3</v>
      </c>
      <c r="D14" s="66">
        <v>3.1</v>
      </c>
      <c r="E14" s="67">
        <v>8</v>
      </c>
      <c r="F14" s="222">
        <f t="shared" si="0"/>
        <v>-0.10000000000000009</v>
      </c>
      <c r="G14" s="223">
        <f t="shared" si="1"/>
        <v>1.5</v>
      </c>
      <c r="H14" s="62">
        <f t="shared" si="2"/>
        <v>1.0000000000000018E-2</v>
      </c>
      <c r="I14" s="63">
        <f t="shared" si="2"/>
        <v>2.25</v>
      </c>
      <c r="J14" s="64">
        <f t="shared" si="3"/>
        <v>-0.15000000000000013</v>
      </c>
      <c r="K14" s="40"/>
      <c r="M14" s="40"/>
      <c r="N14" s="40"/>
      <c r="O14" s="40"/>
      <c r="P14" s="40"/>
      <c r="Q14" s="40"/>
      <c r="R14" s="47">
        <v>0.59999999999999964</v>
      </c>
      <c r="S14" s="39">
        <v>0.59999999999999964</v>
      </c>
    </row>
    <row r="15" spans="1:22" x14ac:dyDescent="0.55000000000000004">
      <c r="C15" s="65">
        <v>4</v>
      </c>
      <c r="D15" s="66">
        <v>5</v>
      </c>
      <c r="E15" s="67">
        <v>3.5</v>
      </c>
      <c r="F15" s="222">
        <f t="shared" si="0"/>
        <v>1.7999999999999998</v>
      </c>
      <c r="G15" s="223">
        <f t="shared" si="1"/>
        <v>-3</v>
      </c>
      <c r="H15" s="62">
        <f t="shared" si="2"/>
        <v>3.2399999999999993</v>
      </c>
      <c r="I15" s="63">
        <f t="shared" si="2"/>
        <v>9</v>
      </c>
      <c r="J15" s="64">
        <f t="shared" si="3"/>
        <v>-5.3999999999999995</v>
      </c>
      <c r="L15" s="40"/>
      <c r="M15" s="40"/>
    </row>
    <row r="16" spans="1:22" ht="18.5" thickBot="1" x14ac:dyDescent="0.6">
      <c r="C16" s="65">
        <v>5</v>
      </c>
      <c r="D16" s="68">
        <v>3.8</v>
      </c>
      <c r="E16" s="69">
        <v>7.1</v>
      </c>
      <c r="F16" s="222">
        <f t="shared" si="0"/>
        <v>0.59999999999999964</v>
      </c>
      <c r="G16" s="223">
        <f t="shared" si="1"/>
        <v>0.59999999999999964</v>
      </c>
      <c r="H16" s="62">
        <f t="shared" si="2"/>
        <v>0.3599999999999996</v>
      </c>
      <c r="I16" s="63">
        <f t="shared" si="2"/>
        <v>0.3599999999999996</v>
      </c>
      <c r="J16" s="64">
        <f t="shared" si="3"/>
        <v>0.3599999999999996</v>
      </c>
      <c r="L16" s="40"/>
      <c r="M16" s="40"/>
    </row>
    <row r="17" spans="2:13" x14ac:dyDescent="0.55000000000000004">
      <c r="C17" s="70" t="s">
        <v>68</v>
      </c>
      <c r="D17" s="71">
        <f t="shared" ref="D17:E17" si="4">SUM(D12:D16)</f>
        <v>16</v>
      </c>
      <c r="E17" s="72">
        <f t="shared" si="4"/>
        <v>32.5</v>
      </c>
      <c r="F17" s="224">
        <f>SUM(F12:F16)</f>
        <v>-8.8817841970012523E-16</v>
      </c>
      <c r="G17" s="225">
        <f>SUM(G12:G16)</f>
        <v>-8.8817841970012523E-16</v>
      </c>
      <c r="H17" s="73">
        <f>SUM(H12:H16)</f>
        <v>6.66</v>
      </c>
      <c r="I17" s="74">
        <f>SUM(I12:I16)</f>
        <v>18.139999999999997</v>
      </c>
      <c r="J17" s="75">
        <f>SUM(J12:J16)</f>
        <v>-7.7999999999999989</v>
      </c>
      <c r="M17" s="40"/>
    </row>
    <row r="18" spans="2:13" ht="18.5" thickBot="1" x14ac:dyDescent="0.6">
      <c r="C18" s="76" t="s">
        <v>69</v>
      </c>
      <c r="D18" s="218">
        <f t="shared" ref="D18:E18" si="5">AVERAGE(D12:D16)</f>
        <v>3.2</v>
      </c>
      <c r="E18" s="219">
        <f t="shared" si="5"/>
        <v>6.5</v>
      </c>
      <c r="F18" s="77"/>
      <c r="G18" s="78"/>
      <c r="H18" s="79">
        <f>H17/5</f>
        <v>1.3320000000000001</v>
      </c>
      <c r="I18" s="80">
        <f>I17/5</f>
        <v>3.6279999999999992</v>
      </c>
      <c r="J18" s="81">
        <f>J17/5</f>
        <v>-1.5599999999999998</v>
      </c>
    </row>
    <row r="21" spans="2:13" x14ac:dyDescent="0.55000000000000004">
      <c r="C21" t="s">
        <v>138</v>
      </c>
    </row>
    <row r="22" spans="2:13" x14ac:dyDescent="0.55000000000000004">
      <c r="C22" t="s">
        <v>139</v>
      </c>
    </row>
    <row r="23" spans="2:13" x14ac:dyDescent="0.55000000000000004">
      <c r="K23" s="27" t="s">
        <v>182</v>
      </c>
      <c r="L23" s="4"/>
    </row>
    <row r="24" spans="2:13" x14ac:dyDescent="0.55000000000000004">
      <c r="C24" t="s">
        <v>134</v>
      </c>
      <c r="H24" s="12" t="s">
        <v>71</v>
      </c>
      <c r="I24" s="12" t="s">
        <v>72</v>
      </c>
      <c r="K24" t="s">
        <v>135</v>
      </c>
    </row>
    <row r="25" spans="2:13" x14ac:dyDescent="0.55000000000000004">
      <c r="B25" s="2" t="s">
        <v>71</v>
      </c>
      <c r="C25" s="82">
        <v>1.6</v>
      </c>
      <c r="D25" s="82">
        <v>2.5</v>
      </c>
      <c r="E25" s="82">
        <v>3.1</v>
      </c>
      <c r="F25" s="82">
        <v>5</v>
      </c>
      <c r="G25" s="83">
        <v>3.8</v>
      </c>
      <c r="H25" s="82">
        <v>1.6</v>
      </c>
      <c r="I25" s="82">
        <v>8.6999999999999993</v>
      </c>
      <c r="J25" s="12" t="s">
        <v>6</v>
      </c>
      <c r="K25" s="4">
        <f t="array" ref="K25:L26">MMULT(C25:G26,H25:I29)</f>
        <v>57.86</v>
      </c>
      <c r="L25" s="4">
        <v>96.199999999999989</v>
      </c>
    </row>
    <row r="26" spans="2:13" x14ac:dyDescent="0.55000000000000004">
      <c r="B26" s="2" t="s">
        <v>72</v>
      </c>
      <c r="C26" s="82">
        <v>8.6999999999999993</v>
      </c>
      <c r="D26" s="82">
        <v>5.2</v>
      </c>
      <c r="E26" s="82">
        <v>8</v>
      </c>
      <c r="F26" s="82">
        <v>3.5</v>
      </c>
      <c r="G26" s="83">
        <v>7.1</v>
      </c>
      <c r="H26" s="82">
        <v>2.5</v>
      </c>
      <c r="I26" s="82">
        <v>5.2</v>
      </c>
      <c r="K26" s="4">
        <v>96.199999999999989</v>
      </c>
      <c r="L26" s="4">
        <v>229.39</v>
      </c>
    </row>
    <row r="27" spans="2:13" x14ac:dyDescent="0.55000000000000004">
      <c r="H27" s="82">
        <v>3.1</v>
      </c>
      <c r="I27" s="82">
        <v>8</v>
      </c>
    </row>
    <row r="28" spans="2:13" x14ac:dyDescent="0.55000000000000004">
      <c r="H28" s="82">
        <v>5</v>
      </c>
      <c r="I28" s="82">
        <v>3.5</v>
      </c>
    </row>
    <row r="29" spans="2:13" x14ac:dyDescent="0.55000000000000004">
      <c r="H29" s="82">
        <v>3.8</v>
      </c>
      <c r="I29" s="82">
        <v>7.1</v>
      </c>
    </row>
    <row r="31" spans="2:13" x14ac:dyDescent="0.55000000000000004">
      <c r="E31" s="216" t="s">
        <v>183</v>
      </c>
      <c r="F31" s="8"/>
      <c r="J31" s="28" t="s">
        <v>184</v>
      </c>
      <c r="K31" s="9"/>
    </row>
    <row r="32" spans="2:13" x14ac:dyDescent="0.55000000000000004">
      <c r="D32" t="s">
        <v>140</v>
      </c>
      <c r="F32" t="s">
        <v>133</v>
      </c>
      <c r="J32" t="s">
        <v>136</v>
      </c>
    </row>
    <row r="33" spans="4:14" x14ac:dyDescent="0.55000000000000004">
      <c r="D33" s="12" t="s">
        <v>70</v>
      </c>
      <c r="E33" s="41">
        <f t="array" ref="E33:E34">TRANSPOSE(F33:G33)</f>
        <v>3.2</v>
      </c>
      <c r="F33" s="39">
        <v>3.2</v>
      </c>
      <c r="G33" s="39">
        <v>6.5</v>
      </c>
      <c r="H33" s="12" t="s">
        <v>6</v>
      </c>
      <c r="I33" s="84">
        <v>5</v>
      </c>
      <c r="J33" s="9">
        <f t="array" ref="J33:K34">MMULT(E33:E34,F33:G33)</f>
        <v>10.240000000000002</v>
      </c>
      <c r="K33" s="9">
        <v>20.8</v>
      </c>
      <c r="L33" s="12" t="s">
        <v>6</v>
      </c>
      <c r="M33" s="10">
        <f>$I$33*J33</f>
        <v>51.20000000000001</v>
      </c>
      <c r="N33" s="10">
        <f>$I$33*K33</f>
        <v>104</v>
      </c>
    </row>
    <row r="34" spans="4:14" x14ac:dyDescent="0.55000000000000004">
      <c r="E34" s="41">
        <v>6.5</v>
      </c>
      <c r="J34" s="9">
        <v>20.8</v>
      </c>
      <c r="K34" s="9">
        <v>42.25</v>
      </c>
      <c r="M34" s="10">
        <f>$I$33*J34</f>
        <v>104</v>
      </c>
      <c r="N34" s="10">
        <f>$I$33*K34</f>
        <v>211.25</v>
      </c>
    </row>
    <row r="37" spans="4:14" x14ac:dyDescent="0.55000000000000004">
      <c r="E37" s="4">
        <v>57.86</v>
      </c>
      <c r="F37" s="4">
        <v>96.199999999999989</v>
      </c>
      <c r="G37" s="5" t="s">
        <v>137</v>
      </c>
      <c r="H37" s="10">
        <v>51.20000000000001</v>
      </c>
      <c r="I37" s="10">
        <v>104</v>
      </c>
      <c r="J37" s="12" t="s">
        <v>6</v>
      </c>
      <c r="K37" s="57">
        <f>E37-H37</f>
        <v>6.6599999999999895</v>
      </c>
      <c r="L37" s="57">
        <f>F37-I37</f>
        <v>-7.8000000000000114</v>
      </c>
    </row>
    <row r="38" spans="4:14" x14ac:dyDescent="0.55000000000000004">
      <c r="E38" s="4">
        <v>96.199999999999989</v>
      </c>
      <c r="F38" s="4">
        <v>229.39</v>
      </c>
      <c r="H38" s="10">
        <v>104</v>
      </c>
      <c r="I38" s="10">
        <v>211.25</v>
      </c>
      <c r="K38" s="57">
        <f>E38-H38</f>
        <v>-7.8000000000000114</v>
      </c>
      <c r="L38" s="57">
        <f>F38-I38</f>
        <v>18.139999999999986</v>
      </c>
    </row>
  </sheetData>
  <mergeCells count="9">
    <mergeCell ref="H10:H11"/>
    <mergeCell ref="I10:I11"/>
    <mergeCell ref="J10:J11"/>
    <mergeCell ref="F1:G1"/>
    <mergeCell ref="C10:C11"/>
    <mergeCell ref="D10:D11"/>
    <mergeCell ref="E10:E11"/>
    <mergeCell ref="F10:F11"/>
    <mergeCell ref="G10:G11"/>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0A677-0682-4C48-926B-62D9328AAEA4}">
  <dimension ref="A1:T52"/>
  <sheetViews>
    <sheetView zoomScaleNormal="100" workbookViewId="0">
      <selection activeCell="A2" sqref="A2"/>
    </sheetView>
  </sheetViews>
  <sheetFormatPr defaultRowHeight="18" x14ac:dyDescent="0.55000000000000004"/>
  <cols>
    <col min="1" max="1" width="4.75" customWidth="1"/>
    <col min="24" max="24" width="8.6640625" customWidth="1"/>
  </cols>
  <sheetData>
    <row r="1" spans="1:16" x14ac:dyDescent="0.55000000000000004">
      <c r="A1" t="s">
        <v>50</v>
      </c>
      <c r="D1" s="12"/>
      <c r="G1" s="240">
        <v>45431</v>
      </c>
      <c r="H1" s="240"/>
      <c r="I1" s="24"/>
      <c r="J1" t="s">
        <v>51</v>
      </c>
    </row>
    <row r="2" spans="1:16" x14ac:dyDescent="0.55000000000000004">
      <c r="L2" s="12"/>
    </row>
    <row r="3" spans="1:16" x14ac:dyDescent="0.55000000000000004">
      <c r="A3" t="s">
        <v>18</v>
      </c>
      <c r="B3" t="s">
        <v>146</v>
      </c>
      <c r="F3" s="12"/>
    </row>
    <row r="4" spans="1:16" x14ac:dyDescent="0.55000000000000004">
      <c r="C4" s="12"/>
      <c r="D4" s="12"/>
      <c r="O4" s="12"/>
      <c r="P4" s="12"/>
    </row>
    <row r="5" spans="1:16" x14ac:dyDescent="0.55000000000000004">
      <c r="C5" s="12"/>
      <c r="D5" s="12"/>
      <c r="O5" s="12"/>
      <c r="P5" s="12"/>
    </row>
    <row r="6" spans="1:16" x14ac:dyDescent="0.55000000000000004">
      <c r="C6" s="12"/>
      <c r="D6" s="12"/>
      <c r="O6" s="12"/>
      <c r="P6" s="12"/>
    </row>
    <row r="7" spans="1:16" x14ac:dyDescent="0.55000000000000004">
      <c r="C7" s="12"/>
      <c r="D7" s="12"/>
      <c r="O7" s="12"/>
      <c r="P7" s="12"/>
    </row>
    <row r="8" spans="1:16" x14ac:dyDescent="0.55000000000000004">
      <c r="C8" s="12" t="s">
        <v>120</v>
      </c>
      <c r="D8" s="12" t="s">
        <v>121</v>
      </c>
      <c r="O8" s="12"/>
      <c r="P8" s="12"/>
    </row>
    <row r="9" spans="1:16" x14ac:dyDescent="0.55000000000000004">
      <c r="B9" s="12" t="s">
        <v>122</v>
      </c>
      <c r="C9" s="7">
        <v>0</v>
      </c>
      <c r="D9" s="3">
        <v>4</v>
      </c>
      <c r="N9" s="12"/>
    </row>
    <row r="10" spans="1:16" x14ac:dyDescent="0.55000000000000004">
      <c r="B10" s="12" t="s">
        <v>123</v>
      </c>
      <c r="C10" s="7">
        <v>3</v>
      </c>
      <c r="D10" s="3">
        <v>3</v>
      </c>
      <c r="N10" s="12"/>
    </row>
    <row r="11" spans="1:16" x14ac:dyDescent="0.55000000000000004">
      <c r="F11">
        <v>1.5894716027117599</v>
      </c>
      <c r="G11">
        <v>1.1536687403857337</v>
      </c>
    </row>
    <row r="12" spans="1:16" x14ac:dyDescent="0.55000000000000004">
      <c r="F12">
        <v>1.5935248912437014</v>
      </c>
      <c r="G12">
        <v>1.0479240712355453</v>
      </c>
    </row>
    <row r="13" spans="1:16" x14ac:dyDescent="0.55000000000000004">
      <c r="B13" t="s">
        <v>151</v>
      </c>
    </row>
    <row r="15" spans="1:16" x14ac:dyDescent="0.55000000000000004">
      <c r="G15" s="12" t="s">
        <v>124</v>
      </c>
    </row>
    <row r="16" spans="1:16" x14ac:dyDescent="0.55000000000000004">
      <c r="C16" s="7"/>
      <c r="D16" s="7"/>
      <c r="E16" s="3"/>
      <c r="F16" s="5" t="s">
        <v>6</v>
      </c>
      <c r="G16" s="9"/>
    </row>
    <row r="17" spans="2:20" x14ac:dyDescent="0.55000000000000004">
      <c r="E17" s="3"/>
    </row>
    <row r="18" spans="2:20" x14ac:dyDescent="0.55000000000000004">
      <c r="N18" s="217" t="s">
        <v>181</v>
      </c>
      <c r="O18" s="13"/>
    </row>
    <row r="19" spans="2:20" x14ac:dyDescent="0.55000000000000004">
      <c r="L19" s="216" t="s">
        <v>180</v>
      </c>
      <c r="M19" s="8"/>
    </row>
    <row r="20" spans="2:20" x14ac:dyDescent="0.55000000000000004">
      <c r="B20" t="s">
        <v>125</v>
      </c>
      <c r="H20" s="40"/>
      <c r="I20" s="12" t="s">
        <v>121</v>
      </c>
      <c r="N20" s="14" t="s">
        <v>126</v>
      </c>
      <c r="P20" s="12" t="s">
        <v>124</v>
      </c>
    </row>
    <row r="21" spans="2:20" x14ac:dyDescent="0.55000000000000004">
      <c r="B21" s="12" t="s">
        <v>120</v>
      </c>
      <c r="C21" s="7">
        <v>0</v>
      </c>
      <c r="D21" s="7">
        <v>3</v>
      </c>
      <c r="E21" s="4">
        <f t="array" ref="E21:F22">TRANSPOSE(G21:H22)</f>
        <v>1.5894716027117599</v>
      </c>
      <c r="F21" s="4">
        <v>1.5935248912437014</v>
      </c>
      <c r="G21" s="9">
        <v>1.5894716027117599</v>
      </c>
      <c r="H21" s="9">
        <v>1.1536687403857337</v>
      </c>
      <c r="I21" s="3">
        <v>4</v>
      </c>
      <c r="J21" s="5" t="s">
        <v>6</v>
      </c>
      <c r="K21" s="14" t="s">
        <v>127</v>
      </c>
      <c r="L21" s="8"/>
      <c r="M21" s="8"/>
      <c r="N21" s="13"/>
      <c r="O21" s="5" t="s">
        <v>6</v>
      </c>
      <c r="P21" s="143"/>
    </row>
    <row r="22" spans="2:20" x14ac:dyDescent="0.55000000000000004">
      <c r="E22" s="4">
        <v>1.1536687403857337</v>
      </c>
      <c r="F22" s="4">
        <v>1.0479240712355453</v>
      </c>
      <c r="G22" s="9">
        <v>1.5935248912437014</v>
      </c>
      <c r="H22" s="9">
        <v>1.0479240712355453</v>
      </c>
      <c r="I22" s="3">
        <v>3</v>
      </c>
      <c r="N22" s="13"/>
    </row>
    <row r="24" spans="2:20" x14ac:dyDescent="0.55000000000000004">
      <c r="S24" s="12" t="s">
        <v>122</v>
      </c>
      <c r="T24" s="12" t="s">
        <v>123</v>
      </c>
    </row>
    <row r="25" spans="2:20" x14ac:dyDescent="0.55000000000000004">
      <c r="R25" s="12" t="s">
        <v>127</v>
      </c>
      <c r="S25" s="8">
        <f>L21</f>
        <v>0</v>
      </c>
      <c r="T25" s="8">
        <f>M21</f>
        <v>0</v>
      </c>
    </row>
    <row r="26" spans="2:20" x14ac:dyDescent="0.55000000000000004">
      <c r="R26" s="12" t="s">
        <v>126</v>
      </c>
      <c r="S26" s="13">
        <f>N21</f>
        <v>0</v>
      </c>
      <c r="T26" s="13">
        <f>N22</f>
        <v>0</v>
      </c>
    </row>
    <row r="27" spans="2:20" x14ac:dyDescent="0.55000000000000004">
      <c r="B27" t="s">
        <v>128</v>
      </c>
      <c r="H27" s="40"/>
      <c r="I27" s="12" t="s">
        <v>121</v>
      </c>
      <c r="N27" s="14" t="s">
        <v>126</v>
      </c>
      <c r="P27" s="12" t="s">
        <v>124</v>
      </c>
    </row>
    <row r="28" spans="2:20" x14ac:dyDescent="0.55000000000000004">
      <c r="B28" s="12" t="s">
        <v>120</v>
      </c>
      <c r="C28" s="7">
        <v>0</v>
      </c>
      <c r="D28" s="7">
        <v>3</v>
      </c>
      <c r="E28" s="4">
        <v>-2.1628963940631243</v>
      </c>
      <c r="F28" s="4">
        <v>0.93411370042742625</v>
      </c>
      <c r="G28" s="9">
        <v>-2.1628963940631243</v>
      </c>
      <c r="H28" s="9">
        <v>0.32106617783200003</v>
      </c>
      <c r="I28" s="3">
        <v>4</v>
      </c>
      <c r="J28" s="5" t="s">
        <v>6</v>
      </c>
      <c r="K28" s="14" t="s">
        <v>127</v>
      </c>
      <c r="L28" s="8"/>
      <c r="M28" s="8"/>
      <c r="N28" s="13"/>
      <c r="O28" s="5" t="s">
        <v>6</v>
      </c>
      <c r="P28" s="143"/>
    </row>
    <row r="29" spans="2:20" x14ac:dyDescent="0.55000000000000004">
      <c r="E29" s="4">
        <v>0.32106617783200003</v>
      </c>
      <c r="F29" s="4">
        <v>-0.76943063001986378</v>
      </c>
      <c r="G29" s="9">
        <v>0.93411370042742625</v>
      </c>
      <c r="H29" s="9">
        <v>-0.76943063001986378</v>
      </c>
      <c r="I29" s="3">
        <v>3</v>
      </c>
      <c r="N29" s="13"/>
    </row>
    <row r="34" spans="2:18" x14ac:dyDescent="0.55000000000000004">
      <c r="F34" s="12" t="s">
        <v>122</v>
      </c>
      <c r="G34" s="12" t="s">
        <v>123</v>
      </c>
    </row>
    <row r="35" spans="2:18" x14ac:dyDescent="0.55000000000000004">
      <c r="E35" s="12" t="s">
        <v>127</v>
      </c>
      <c r="F35" s="8">
        <f>L28</f>
        <v>0</v>
      </c>
      <c r="G35" s="8">
        <f>M28</f>
        <v>0</v>
      </c>
    </row>
    <row r="36" spans="2:18" x14ac:dyDescent="0.55000000000000004">
      <c r="E36" s="12" t="s">
        <v>126</v>
      </c>
      <c r="F36" s="13">
        <f>N28</f>
        <v>0</v>
      </c>
      <c r="G36" s="13">
        <f>N29</f>
        <v>0</v>
      </c>
    </row>
    <row r="41" spans="2:18" x14ac:dyDescent="0.55000000000000004">
      <c r="B41" t="s">
        <v>150</v>
      </c>
    </row>
    <row r="42" spans="2:18" x14ac:dyDescent="0.55000000000000004">
      <c r="H42" s="40"/>
      <c r="I42" s="40"/>
    </row>
    <row r="43" spans="2:18" x14ac:dyDescent="0.55000000000000004">
      <c r="B43" t="s">
        <v>125</v>
      </c>
      <c r="H43" s="40"/>
      <c r="I43" s="40"/>
      <c r="J43" s="12" t="s">
        <v>121</v>
      </c>
      <c r="P43" t="s">
        <v>129</v>
      </c>
      <c r="R43" s="12" t="s">
        <v>124</v>
      </c>
    </row>
    <row r="44" spans="2:18" ht="18.5" customHeight="1" x14ac:dyDescent="0.55000000000000004">
      <c r="B44" s="12" t="s">
        <v>120</v>
      </c>
      <c r="C44" s="7">
        <v>0</v>
      </c>
      <c r="D44" s="7">
        <v>3</v>
      </c>
      <c r="E44" s="4">
        <v>0.5823126222770133</v>
      </c>
      <c r="F44" s="4">
        <v>-1.2948094024761703</v>
      </c>
      <c r="G44" s="4">
        <v>-0.65322293291822975</v>
      </c>
      <c r="H44" s="9">
        <v>-1.8656377609737729</v>
      </c>
      <c r="I44" s="9">
        <v>-1.0762832711858807</v>
      </c>
      <c r="J44" s="3">
        <v>4</v>
      </c>
      <c r="K44" s="5" t="s">
        <v>6</v>
      </c>
      <c r="L44" s="14" t="s">
        <v>127</v>
      </c>
      <c r="M44" s="8">
        <f t="array" ref="M44:O44">MMULT(C44:D44,E44:G45)</f>
        <v>-7.05496678556141</v>
      </c>
      <c r="N44" s="8">
        <v>-1.015677311838872</v>
      </c>
      <c r="O44" s="8">
        <v>2.9581080403390914</v>
      </c>
      <c r="P44" s="13">
        <f t="array" ref="P44:P46">MMULT(H44:I46,J44:J45)</f>
        <v>-10.691400857452734</v>
      </c>
      <c r="Q44" s="5" t="s">
        <v>6</v>
      </c>
      <c r="R44" s="143" cm="1">
        <f t="array" ref="R44">MMULT(M44:O44,P44:P46)</f>
        <v>80.957425061540974</v>
      </c>
    </row>
    <row r="45" spans="2:18" x14ac:dyDescent="0.55000000000000004">
      <c r="E45" s="4">
        <v>-2.3516555951871365</v>
      </c>
      <c r="F45" s="4">
        <v>-0.33855910394629068</v>
      </c>
      <c r="G45" s="4">
        <v>0.98603601344636382</v>
      </c>
      <c r="H45" s="9">
        <v>1.0359888695717501</v>
      </c>
      <c r="I45" s="9">
        <v>-1.1859934809695272</v>
      </c>
      <c r="J45" s="3">
        <v>3</v>
      </c>
      <c r="P45" s="13">
        <v>0.58597503537841877</v>
      </c>
    </row>
    <row r="46" spans="2:18" x14ac:dyDescent="0.55000000000000004">
      <c r="H46" s="9">
        <v>0.60006507924644892</v>
      </c>
      <c r="I46" s="9">
        <v>-0.10988111989803893</v>
      </c>
      <c r="P46" s="13">
        <v>2.0706169572916791</v>
      </c>
    </row>
    <row r="47" spans="2:18" x14ac:dyDescent="0.55000000000000004">
      <c r="B47" t="s">
        <v>128</v>
      </c>
    </row>
    <row r="49" spans="2:18" x14ac:dyDescent="0.55000000000000004">
      <c r="H49" s="40"/>
      <c r="I49" s="40"/>
      <c r="J49" s="12" t="s">
        <v>121</v>
      </c>
      <c r="P49" t="s">
        <v>129</v>
      </c>
      <c r="R49" s="12" t="s">
        <v>124</v>
      </c>
    </row>
    <row r="50" spans="2:18" x14ac:dyDescent="0.55000000000000004">
      <c r="B50" s="12" t="s">
        <v>120</v>
      </c>
      <c r="C50" s="7">
        <v>0</v>
      </c>
      <c r="D50" s="7">
        <v>3</v>
      </c>
      <c r="E50" s="4">
        <v>-0.49407503494665872</v>
      </c>
      <c r="F50" s="4">
        <v>-0.53644646726924727</v>
      </c>
      <c r="G50" s="4">
        <v>0.42314695333679736</v>
      </c>
      <c r="H50" s="9">
        <v>0.90142142764856248</v>
      </c>
      <c r="I50" s="9">
        <v>-0.87174421189494822</v>
      </c>
      <c r="J50" s="3">
        <v>4</v>
      </c>
      <c r="K50" s="5" t="s">
        <v>6</v>
      </c>
      <c r="L50" s="14" t="s">
        <v>127</v>
      </c>
      <c r="M50" s="8">
        <f t="array" ref="M50:O50">MMULT(C50:D50,E50:G51)</f>
        <v>3.2644552452265065</v>
      </c>
      <c r="N50" s="8">
        <v>4.1399021743192632</v>
      </c>
      <c r="O50" s="8">
        <v>-2.965580869655791</v>
      </c>
      <c r="P50" s="13">
        <f t="array" ref="P50:P52">MMULT(H50:I52,J50:J51)</f>
        <v>0.99045307490940537</v>
      </c>
      <c r="Q50" s="5" t="s">
        <v>6</v>
      </c>
      <c r="R50" s="143" cm="1">
        <f t="array" ref="R50">MMULT(M50:O50,P50:P52)</f>
        <v>-84.611504874172169</v>
      </c>
    </row>
    <row r="51" spans="2:18" x14ac:dyDescent="0.55000000000000004">
      <c r="E51" s="4">
        <v>1.0881517484088354</v>
      </c>
      <c r="F51" s="4">
        <v>1.3799673914397543</v>
      </c>
      <c r="G51" s="4">
        <v>-0.98852695655193035</v>
      </c>
      <c r="H51" s="9">
        <v>-2.5620911424626702</v>
      </c>
      <c r="I51" s="9">
        <v>-3.4806359264480244</v>
      </c>
      <c r="J51" s="3">
        <v>3</v>
      </c>
      <c r="P51" s="13">
        <v>-20.690272349194757</v>
      </c>
    </row>
    <row r="52" spans="2:18" x14ac:dyDescent="0.55000000000000004">
      <c r="H52" s="9">
        <v>0.2992438815127425</v>
      </c>
      <c r="I52" s="9">
        <v>-0.15293649117258812</v>
      </c>
      <c r="P52" s="13">
        <v>0.73816605253320566</v>
      </c>
    </row>
  </sheetData>
  <mergeCells count="1">
    <mergeCell ref="G1:H1"/>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B103-3199-4534-9194-6DF33A9EC8EA}">
  <dimension ref="A1:T52"/>
  <sheetViews>
    <sheetView zoomScaleNormal="100" workbookViewId="0">
      <selection activeCell="A2" sqref="A2"/>
    </sheetView>
  </sheetViews>
  <sheetFormatPr defaultRowHeight="18" x14ac:dyDescent="0.55000000000000004"/>
  <cols>
    <col min="1" max="1" width="4.75" customWidth="1"/>
    <col min="24" max="24" width="8.6640625" customWidth="1"/>
  </cols>
  <sheetData>
    <row r="1" spans="1:16" x14ac:dyDescent="0.55000000000000004">
      <c r="A1" t="s">
        <v>50</v>
      </c>
      <c r="D1" s="12"/>
      <c r="G1" s="240">
        <v>45431</v>
      </c>
      <c r="H1" s="240"/>
      <c r="I1" s="24"/>
      <c r="J1" t="s">
        <v>51</v>
      </c>
    </row>
    <row r="2" spans="1:16" x14ac:dyDescent="0.55000000000000004">
      <c r="L2" s="12"/>
    </row>
    <row r="3" spans="1:16" x14ac:dyDescent="0.55000000000000004">
      <c r="A3" t="s">
        <v>18</v>
      </c>
      <c r="B3" t="s">
        <v>146</v>
      </c>
      <c r="F3" s="12"/>
    </row>
    <row r="4" spans="1:16" x14ac:dyDescent="0.55000000000000004">
      <c r="C4" s="12"/>
      <c r="D4" s="12"/>
      <c r="O4" s="12"/>
      <c r="P4" s="12"/>
    </row>
    <row r="5" spans="1:16" x14ac:dyDescent="0.55000000000000004">
      <c r="C5" s="12"/>
      <c r="D5" s="12"/>
      <c r="O5" s="12"/>
      <c r="P5" s="12"/>
    </row>
    <row r="6" spans="1:16" x14ac:dyDescent="0.55000000000000004">
      <c r="C6" s="12"/>
      <c r="D6" s="12"/>
      <c r="O6" s="12"/>
      <c r="P6" s="12"/>
    </row>
    <row r="7" spans="1:16" x14ac:dyDescent="0.55000000000000004">
      <c r="C7" s="12"/>
      <c r="D7" s="12"/>
      <c r="O7" s="12"/>
      <c r="P7" s="12"/>
    </row>
    <row r="8" spans="1:16" x14ac:dyDescent="0.55000000000000004">
      <c r="C8" s="12" t="s">
        <v>120</v>
      </c>
      <c r="D8" s="12" t="s">
        <v>121</v>
      </c>
      <c r="O8" s="12"/>
      <c r="P8" s="12"/>
    </row>
    <row r="9" spans="1:16" x14ac:dyDescent="0.55000000000000004">
      <c r="B9" s="12" t="s">
        <v>122</v>
      </c>
      <c r="C9" s="7">
        <v>0</v>
      </c>
      <c r="D9" s="3">
        <v>4</v>
      </c>
      <c r="N9" s="12"/>
    </row>
    <row r="10" spans="1:16" x14ac:dyDescent="0.55000000000000004">
      <c r="B10" s="12" t="s">
        <v>123</v>
      </c>
      <c r="C10" s="7">
        <v>3</v>
      </c>
      <c r="D10" s="3">
        <v>3</v>
      </c>
      <c r="N10" s="12"/>
    </row>
    <row r="11" spans="1:16" x14ac:dyDescent="0.55000000000000004">
      <c r="F11">
        <v>1.5894716027117599</v>
      </c>
      <c r="G11">
        <v>1.1536687403857337</v>
      </c>
    </row>
    <row r="12" spans="1:16" x14ac:dyDescent="0.55000000000000004">
      <c r="F12">
        <v>1.5935248912437014</v>
      </c>
      <c r="G12">
        <v>1.0479240712355453</v>
      </c>
    </row>
    <row r="13" spans="1:16" x14ac:dyDescent="0.55000000000000004">
      <c r="B13" t="s">
        <v>151</v>
      </c>
    </row>
    <row r="15" spans="1:16" x14ac:dyDescent="0.55000000000000004">
      <c r="G15" s="12" t="s">
        <v>124</v>
      </c>
    </row>
    <row r="16" spans="1:16" x14ac:dyDescent="0.55000000000000004">
      <c r="C16" s="7">
        <v>0</v>
      </c>
      <c r="D16" s="7">
        <v>3</v>
      </c>
      <c r="E16" s="3">
        <v>4</v>
      </c>
      <c r="F16" s="5" t="s">
        <v>6</v>
      </c>
      <c r="G16" s="9" cm="1">
        <f t="array" ref="G16">MMULT(C16:D16,E16:E17)</f>
        <v>9</v>
      </c>
    </row>
    <row r="17" spans="2:20" x14ac:dyDescent="0.55000000000000004">
      <c r="E17" s="3">
        <v>3</v>
      </c>
    </row>
    <row r="18" spans="2:20" x14ac:dyDescent="0.55000000000000004">
      <c r="N18" s="217" t="s">
        <v>181</v>
      </c>
      <c r="O18" s="13"/>
    </row>
    <row r="19" spans="2:20" x14ac:dyDescent="0.55000000000000004">
      <c r="L19" s="216" t="s">
        <v>180</v>
      </c>
      <c r="M19" s="8"/>
    </row>
    <row r="20" spans="2:20" x14ac:dyDescent="0.55000000000000004">
      <c r="B20" t="s">
        <v>125</v>
      </c>
      <c r="H20" s="40"/>
      <c r="I20" s="12" t="s">
        <v>121</v>
      </c>
      <c r="N20" s="14" t="s">
        <v>126</v>
      </c>
      <c r="P20" s="12" t="s">
        <v>124</v>
      </c>
    </row>
    <row r="21" spans="2:20" x14ac:dyDescent="0.55000000000000004">
      <c r="B21" s="12" t="s">
        <v>120</v>
      </c>
      <c r="C21" s="7">
        <v>0</v>
      </c>
      <c r="D21" s="7">
        <v>3</v>
      </c>
      <c r="E21" s="4">
        <f t="array" ref="E21:F22">TRANSPOSE(G21:H22)</f>
        <v>1.5894716027117599</v>
      </c>
      <c r="F21" s="4">
        <v>1.5935248912437014</v>
      </c>
      <c r="G21" s="9">
        <v>1.5894716027117599</v>
      </c>
      <c r="H21" s="9">
        <v>1.1536687403857337</v>
      </c>
      <c r="I21" s="3">
        <v>4</v>
      </c>
      <c r="J21" s="5" t="s">
        <v>6</v>
      </c>
      <c r="K21" s="14" t="s">
        <v>127</v>
      </c>
      <c r="L21" s="8">
        <f t="array" ref="L21:M21">MMULT(C21:D21,E21:F22)</f>
        <v>3.4610062211572012</v>
      </c>
      <c r="M21" s="8">
        <v>3.1437722137066357</v>
      </c>
      <c r="N21" s="13">
        <f t="array" ref="N21:N22">MMULT(G21:H22,I21:I22)</f>
        <v>9.8188926320042409</v>
      </c>
      <c r="O21" s="5" t="s">
        <v>6</v>
      </c>
      <c r="P21" s="143" cm="1">
        <f t="array" ref="P21">MMULT(L21:M21,N21:N22)</f>
        <v>63.90526931568256</v>
      </c>
    </row>
    <row r="22" spans="2:20" x14ac:dyDescent="0.55000000000000004">
      <c r="E22" s="4">
        <v>1.1536687403857337</v>
      </c>
      <c r="F22" s="4">
        <v>1.0479240712355453</v>
      </c>
      <c r="G22" s="9">
        <v>1.5935248912437014</v>
      </c>
      <c r="H22" s="9">
        <v>1.0479240712355453</v>
      </c>
      <c r="I22" s="3">
        <v>3</v>
      </c>
      <c r="N22" s="13">
        <v>9.5178717786814424</v>
      </c>
    </row>
    <row r="24" spans="2:20" x14ac:dyDescent="0.55000000000000004">
      <c r="S24" s="12" t="s">
        <v>122</v>
      </c>
      <c r="T24" s="12" t="s">
        <v>123</v>
      </c>
    </row>
    <row r="25" spans="2:20" x14ac:dyDescent="0.55000000000000004">
      <c r="R25" s="12" t="s">
        <v>127</v>
      </c>
      <c r="S25" s="8">
        <f>L21</f>
        <v>3.4610062211572012</v>
      </c>
      <c r="T25" s="8">
        <f>M21</f>
        <v>3.1437722137066357</v>
      </c>
    </row>
    <row r="26" spans="2:20" x14ac:dyDescent="0.55000000000000004">
      <c r="R26" s="12" t="s">
        <v>126</v>
      </c>
      <c r="S26" s="13">
        <f>N21</f>
        <v>9.8188926320042409</v>
      </c>
      <c r="T26" s="13">
        <f>N22</f>
        <v>9.5178717786814424</v>
      </c>
    </row>
    <row r="27" spans="2:20" x14ac:dyDescent="0.55000000000000004">
      <c r="B27" t="s">
        <v>128</v>
      </c>
      <c r="H27" s="40"/>
      <c r="I27" s="12" t="s">
        <v>121</v>
      </c>
      <c r="N27" s="14" t="s">
        <v>126</v>
      </c>
      <c r="P27" s="12" t="s">
        <v>124</v>
      </c>
    </row>
    <row r="28" spans="2:20" x14ac:dyDescent="0.55000000000000004">
      <c r="B28" s="12" t="s">
        <v>120</v>
      </c>
      <c r="C28" s="7">
        <v>0</v>
      </c>
      <c r="D28" s="7">
        <v>3</v>
      </c>
      <c r="E28" s="4">
        <v>-2.1628963940631243</v>
      </c>
      <c r="F28" s="4">
        <v>0.93411370042742625</v>
      </c>
      <c r="G28" s="9">
        <v>-2.1628963940631243</v>
      </c>
      <c r="H28" s="9">
        <v>0.32106617783200003</v>
      </c>
      <c r="I28" s="3">
        <v>4</v>
      </c>
      <c r="J28" s="5" t="s">
        <v>6</v>
      </c>
      <c r="K28" s="14" t="s">
        <v>127</v>
      </c>
      <c r="L28" s="8">
        <f t="array" ref="L28:M28">MMULT(C28:D28,E28:F29)</f>
        <v>0.96319853349600004</v>
      </c>
      <c r="M28" s="8">
        <v>-2.3082918900595915</v>
      </c>
      <c r="N28" s="13">
        <f t="array" ref="N28:N29">MMULT(G28:H29,I28:I29)</f>
        <v>-7.6883870427564975</v>
      </c>
      <c r="O28" s="5" t="s">
        <v>6</v>
      </c>
      <c r="P28" s="143" cm="1">
        <f t="array" ref="P28">MMULT(L28:M28,N28:N29)</f>
        <v>-10.702059991178556</v>
      </c>
    </row>
    <row r="29" spans="2:20" x14ac:dyDescent="0.55000000000000004">
      <c r="E29" s="4">
        <v>0.32106617783200003</v>
      </c>
      <c r="F29" s="4">
        <v>-0.76943063001986378</v>
      </c>
      <c r="G29" s="9">
        <v>0.93411370042742625</v>
      </c>
      <c r="H29" s="9">
        <v>-0.76943063001986378</v>
      </c>
      <c r="I29" s="3">
        <v>3</v>
      </c>
      <c r="N29" s="13">
        <v>1.4281629116501136</v>
      </c>
    </row>
    <row r="34" spans="2:18" x14ac:dyDescent="0.55000000000000004">
      <c r="F34" s="12" t="s">
        <v>122</v>
      </c>
      <c r="G34" s="12" t="s">
        <v>123</v>
      </c>
    </row>
    <row r="35" spans="2:18" x14ac:dyDescent="0.55000000000000004">
      <c r="E35" s="12" t="s">
        <v>127</v>
      </c>
      <c r="F35" s="8">
        <f>L28</f>
        <v>0.96319853349600004</v>
      </c>
      <c r="G35" s="8">
        <f>M28</f>
        <v>-2.3082918900595915</v>
      </c>
    </row>
    <row r="36" spans="2:18" x14ac:dyDescent="0.55000000000000004">
      <c r="E36" s="12" t="s">
        <v>126</v>
      </c>
      <c r="F36" s="13">
        <f>N28</f>
        <v>-7.6883870427564975</v>
      </c>
      <c r="G36" s="13">
        <f>N29</f>
        <v>1.4281629116501136</v>
      </c>
    </row>
    <row r="41" spans="2:18" x14ac:dyDescent="0.55000000000000004">
      <c r="B41" t="s">
        <v>150</v>
      </c>
    </row>
    <row r="42" spans="2:18" x14ac:dyDescent="0.55000000000000004">
      <c r="H42" s="40"/>
      <c r="I42" s="40"/>
    </row>
    <row r="43" spans="2:18" x14ac:dyDescent="0.55000000000000004">
      <c r="B43" t="s">
        <v>125</v>
      </c>
      <c r="H43" s="40"/>
      <c r="I43" s="40"/>
      <c r="J43" s="12" t="s">
        <v>121</v>
      </c>
      <c r="P43" t="s">
        <v>129</v>
      </c>
      <c r="R43" s="12" t="s">
        <v>124</v>
      </c>
    </row>
    <row r="44" spans="2:18" ht="18.5" customHeight="1" x14ac:dyDescent="0.55000000000000004">
      <c r="B44" s="12" t="s">
        <v>120</v>
      </c>
      <c r="C44" s="7">
        <v>0</v>
      </c>
      <c r="D44" s="7">
        <v>3</v>
      </c>
      <c r="E44" s="4">
        <v>0.5823126222770133</v>
      </c>
      <c r="F44" s="4">
        <v>-1.2948094024761703</v>
      </c>
      <c r="G44" s="4">
        <v>-0.65322293291822975</v>
      </c>
      <c r="H44" s="9">
        <v>-1.8656377609737729</v>
      </c>
      <c r="I44" s="9">
        <v>-1.0762832711858807</v>
      </c>
      <c r="J44" s="3">
        <v>4</v>
      </c>
      <c r="K44" s="5" t="s">
        <v>6</v>
      </c>
      <c r="L44" s="14" t="s">
        <v>127</v>
      </c>
      <c r="M44" s="8">
        <f t="array" ref="M44:O44">MMULT(C44:D44,E44:G45)</f>
        <v>-7.05496678556141</v>
      </c>
      <c r="N44" s="8">
        <v>-1.015677311838872</v>
      </c>
      <c r="O44" s="8">
        <v>2.9581080403390914</v>
      </c>
      <c r="P44" s="13">
        <f t="array" ref="P44:P46">MMULT(H44:I46,J44:J45)</f>
        <v>-10.691400857452734</v>
      </c>
      <c r="Q44" s="5" t="s">
        <v>6</v>
      </c>
      <c r="R44" s="143" cm="1">
        <f t="array" ref="R44">MMULT(M44:O44,P44:P46)</f>
        <v>80.957425061540974</v>
      </c>
    </row>
    <row r="45" spans="2:18" x14ac:dyDescent="0.55000000000000004">
      <c r="E45" s="4">
        <v>-2.3516555951871365</v>
      </c>
      <c r="F45" s="4">
        <v>-0.33855910394629068</v>
      </c>
      <c r="G45" s="4">
        <v>0.98603601344636382</v>
      </c>
      <c r="H45" s="9">
        <v>1.0359888695717501</v>
      </c>
      <c r="I45" s="9">
        <v>-1.1859934809695272</v>
      </c>
      <c r="J45" s="3">
        <v>3</v>
      </c>
      <c r="P45" s="13">
        <v>0.58597503537841877</v>
      </c>
    </row>
    <row r="46" spans="2:18" x14ac:dyDescent="0.55000000000000004">
      <c r="H46" s="9">
        <v>0.60006507924644892</v>
      </c>
      <c r="I46" s="9">
        <v>-0.10988111989803893</v>
      </c>
      <c r="P46" s="13">
        <v>2.0706169572916791</v>
      </c>
    </row>
    <row r="47" spans="2:18" x14ac:dyDescent="0.55000000000000004">
      <c r="B47" t="s">
        <v>128</v>
      </c>
    </row>
    <row r="49" spans="2:18" x14ac:dyDescent="0.55000000000000004">
      <c r="H49" s="40"/>
      <c r="I49" s="40"/>
      <c r="J49" s="12" t="s">
        <v>121</v>
      </c>
      <c r="P49" t="s">
        <v>129</v>
      </c>
      <c r="R49" s="12" t="s">
        <v>124</v>
      </c>
    </row>
    <row r="50" spans="2:18" x14ac:dyDescent="0.55000000000000004">
      <c r="B50" s="12" t="s">
        <v>120</v>
      </c>
      <c r="C50" s="7">
        <v>0</v>
      </c>
      <c r="D50" s="7">
        <v>3</v>
      </c>
      <c r="E50" s="4">
        <v>-0.49407503494665872</v>
      </c>
      <c r="F50" s="4">
        <v>-0.53644646726924727</v>
      </c>
      <c r="G50" s="4">
        <v>0.42314695333679736</v>
      </c>
      <c r="H50" s="9">
        <v>0.90142142764856248</v>
      </c>
      <c r="I50" s="9">
        <v>-0.87174421189494822</v>
      </c>
      <c r="J50" s="3">
        <v>4</v>
      </c>
      <c r="K50" s="5" t="s">
        <v>6</v>
      </c>
      <c r="L50" s="14" t="s">
        <v>127</v>
      </c>
      <c r="M50" s="8">
        <f t="array" ref="M50:O50">MMULT(C50:D50,E50:G51)</f>
        <v>3.2644552452265065</v>
      </c>
      <c r="N50" s="8">
        <v>4.1399021743192632</v>
      </c>
      <c r="O50" s="8">
        <v>-2.965580869655791</v>
      </c>
      <c r="P50" s="13">
        <f t="array" ref="P50:P52">MMULT(H50:I52,J50:J51)</f>
        <v>0.99045307490940537</v>
      </c>
      <c r="Q50" s="5" t="s">
        <v>6</v>
      </c>
      <c r="R50" s="143" cm="1">
        <f t="array" ref="R50">MMULT(M50:O50,P50:P52)</f>
        <v>-84.611504874172169</v>
      </c>
    </row>
    <row r="51" spans="2:18" x14ac:dyDescent="0.55000000000000004">
      <c r="E51" s="4">
        <v>1.0881517484088354</v>
      </c>
      <c r="F51" s="4">
        <v>1.3799673914397543</v>
      </c>
      <c r="G51" s="4">
        <v>-0.98852695655193035</v>
      </c>
      <c r="H51" s="9">
        <v>-2.5620911424626702</v>
      </c>
      <c r="I51" s="9">
        <v>-3.4806359264480244</v>
      </c>
      <c r="J51" s="3">
        <v>3</v>
      </c>
      <c r="P51" s="13">
        <v>-20.690272349194757</v>
      </c>
    </row>
    <row r="52" spans="2:18" x14ac:dyDescent="0.55000000000000004">
      <c r="H52" s="9">
        <v>0.2992438815127425</v>
      </c>
      <c r="I52" s="9">
        <v>-0.15293649117258812</v>
      </c>
      <c r="P52" s="13">
        <v>0.73816605253320566</v>
      </c>
    </row>
  </sheetData>
  <mergeCells count="1">
    <mergeCell ref="G1:H1"/>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CC695-FC82-4FDB-99A0-DF451FB6E2AA}">
  <dimension ref="A1:T52"/>
  <sheetViews>
    <sheetView zoomScaleNormal="100" workbookViewId="0">
      <selection activeCell="A2" sqref="A2"/>
    </sheetView>
  </sheetViews>
  <sheetFormatPr defaultRowHeight="18" x14ac:dyDescent="0.55000000000000004"/>
  <cols>
    <col min="1" max="1" width="4.75" customWidth="1"/>
    <col min="24" max="24" width="8.6640625" customWidth="1"/>
  </cols>
  <sheetData>
    <row r="1" spans="1:16" x14ac:dyDescent="0.55000000000000004">
      <c r="A1" t="s">
        <v>50</v>
      </c>
      <c r="D1" s="12"/>
      <c r="G1" s="240">
        <v>45431</v>
      </c>
      <c r="H1" s="240"/>
      <c r="I1" s="24"/>
      <c r="J1" t="s">
        <v>51</v>
      </c>
    </row>
    <row r="2" spans="1:16" x14ac:dyDescent="0.55000000000000004">
      <c r="L2" s="12"/>
    </row>
    <row r="3" spans="1:16" x14ac:dyDescent="0.55000000000000004">
      <c r="A3" t="s">
        <v>18</v>
      </c>
      <c r="B3" t="s">
        <v>146</v>
      </c>
      <c r="F3" s="12"/>
    </row>
    <row r="4" spans="1:16" x14ac:dyDescent="0.55000000000000004">
      <c r="C4" s="12"/>
      <c r="D4" s="12"/>
      <c r="O4" s="12"/>
      <c r="P4" s="12"/>
    </row>
    <row r="5" spans="1:16" x14ac:dyDescent="0.55000000000000004">
      <c r="C5" s="12"/>
      <c r="D5" s="12"/>
      <c r="O5" s="12"/>
      <c r="P5" s="12"/>
    </row>
    <row r="6" spans="1:16" x14ac:dyDescent="0.55000000000000004">
      <c r="C6" s="12"/>
      <c r="D6" s="12"/>
      <c r="O6" s="12"/>
      <c r="P6" s="12"/>
    </row>
    <row r="7" spans="1:16" x14ac:dyDescent="0.55000000000000004">
      <c r="C7" s="12"/>
      <c r="D7" s="12"/>
      <c r="O7" s="12"/>
      <c r="P7" s="12"/>
    </row>
    <row r="8" spans="1:16" x14ac:dyDescent="0.55000000000000004">
      <c r="C8" s="12" t="s">
        <v>120</v>
      </c>
      <c r="D8" s="12" t="s">
        <v>121</v>
      </c>
      <c r="O8" s="12"/>
      <c r="P8" s="12"/>
    </row>
    <row r="9" spans="1:16" x14ac:dyDescent="0.55000000000000004">
      <c r="B9" s="12" t="s">
        <v>122</v>
      </c>
      <c r="C9" s="7">
        <v>0</v>
      </c>
      <c r="D9" s="3">
        <v>4</v>
      </c>
      <c r="N9" s="12"/>
    </row>
    <row r="10" spans="1:16" x14ac:dyDescent="0.55000000000000004">
      <c r="B10" s="12" t="s">
        <v>123</v>
      </c>
      <c r="C10" s="7">
        <v>3</v>
      </c>
      <c r="D10" s="3">
        <v>3</v>
      </c>
      <c r="N10" s="12"/>
    </row>
    <row r="11" spans="1:16" x14ac:dyDescent="0.55000000000000004">
      <c r="F11">
        <v>1.5894716027117599</v>
      </c>
      <c r="G11">
        <v>1.1536687403857337</v>
      </c>
    </row>
    <row r="12" spans="1:16" x14ac:dyDescent="0.55000000000000004">
      <c r="F12">
        <v>1.5935248912437014</v>
      </c>
      <c r="G12">
        <v>1.0479240712355453</v>
      </c>
    </row>
    <row r="13" spans="1:16" x14ac:dyDescent="0.55000000000000004">
      <c r="B13" t="s">
        <v>151</v>
      </c>
    </row>
    <row r="14" spans="1:16" x14ac:dyDescent="0.55000000000000004">
      <c r="G14" s="12" t="s">
        <v>124</v>
      </c>
    </row>
    <row r="15" spans="1:16" x14ac:dyDescent="0.55000000000000004">
      <c r="C15" s="7">
        <v>0</v>
      </c>
      <c r="D15" s="7">
        <v>3</v>
      </c>
      <c r="E15" s="3">
        <v>4</v>
      </c>
      <c r="F15" s="5" t="s">
        <v>6</v>
      </c>
      <c r="G15" s="9" cm="1">
        <f t="array" ref="G15">MMULT(C15:D15,E15:E16)</f>
        <v>9</v>
      </c>
    </row>
    <row r="16" spans="1:16" x14ac:dyDescent="0.55000000000000004">
      <c r="E16" s="3">
        <v>3</v>
      </c>
    </row>
    <row r="18" spans="2:20" x14ac:dyDescent="0.55000000000000004">
      <c r="F18" s="12" t="s">
        <v>179</v>
      </c>
      <c r="G18" s="143">
        <f ca="1">_xlfn.NORM.INV(RAND(),0,1)</f>
        <v>-0.30426827631492959</v>
      </c>
      <c r="H18" s="143">
        <f ca="1">_xlfn.NORM.INV(RAND(),0,1)</f>
        <v>0.58901655717162127</v>
      </c>
    </row>
    <row r="19" spans="2:20" x14ac:dyDescent="0.55000000000000004">
      <c r="G19" s="143">
        <f ca="1">_xlfn.NORM.INV(RAND(),0,1)</f>
        <v>0.2271011188058579</v>
      </c>
      <c r="H19" s="143">
        <f ca="1">_xlfn.NORM.INV(RAND(),0,1)</f>
        <v>0.69505557684597019</v>
      </c>
    </row>
    <row r="20" spans="2:20" x14ac:dyDescent="0.55000000000000004">
      <c r="B20" t="s">
        <v>125</v>
      </c>
      <c r="H20" s="40"/>
      <c r="I20" s="12" t="s">
        <v>121</v>
      </c>
      <c r="N20" s="14" t="s">
        <v>126</v>
      </c>
      <c r="P20" s="12" t="s">
        <v>124</v>
      </c>
    </row>
    <row r="21" spans="2:20" x14ac:dyDescent="0.55000000000000004">
      <c r="B21" s="12" t="s">
        <v>120</v>
      </c>
      <c r="C21" s="7">
        <v>0</v>
      </c>
      <c r="D21" s="7">
        <v>3</v>
      </c>
      <c r="E21" s="4">
        <f t="array" aca="1" ref="E21:F22" ca="1">TRANSPOSE(G21:H22)</f>
        <v>-0.30426827631492959</v>
      </c>
      <c r="F21" s="4">
        <f ca="1"/>
        <v>0.2271011188058579</v>
      </c>
      <c r="G21" s="9">
        <f ca="1">G18</f>
        <v>-0.30426827631492959</v>
      </c>
      <c r="H21" s="9">
        <f ca="1">H18</f>
        <v>0.58901655717162127</v>
      </c>
      <c r="I21" s="3">
        <v>4</v>
      </c>
      <c r="J21" s="5" t="s">
        <v>6</v>
      </c>
      <c r="K21" s="14" t="s">
        <v>127</v>
      </c>
      <c r="L21" s="8">
        <f t="array" aca="1" ref="L21:M21" ca="1">MMULT(C21:D21,E21:F22)</f>
        <v>1.7670496715148638</v>
      </c>
      <c r="M21" s="8">
        <f ca="1"/>
        <v>2.0851667305379107</v>
      </c>
      <c r="N21" s="13">
        <f t="array" aca="1" ref="N21:N22" ca="1">MMULT(G21:H22,I21:I22)</f>
        <v>0.54997656625514546</v>
      </c>
      <c r="O21" s="5" t="s">
        <v>6</v>
      </c>
      <c r="P21" s="143" cm="1">
        <f t="array" aca="1" ref="P21" ca="1">MMULT(L21:M21,N21:N22)</f>
        <v>7.2139309944918368</v>
      </c>
    </row>
    <row r="22" spans="2:20" x14ac:dyDescent="0.55000000000000004">
      <c r="E22" s="4">
        <f ca="1"/>
        <v>0.58901655717162127</v>
      </c>
      <c r="F22" s="4">
        <f ca="1"/>
        <v>0.69505557684597019</v>
      </c>
      <c r="G22" s="9">
        <f ca="1">G19</f>
        <v>0.2271011188058579</v>
      </c>
      <c r="H22" s="9">
        <f ca="1">H19</f>
        <v>0.69505557684597019</v>
      </c>
      <c r="I22" s="3">
        <v>3</v>
      </c>
      <c r="N22" s="13">
        <f ca="1"/>
        <v>2.9935712057613424</v>
      </c>
    </row>
    <row r="24" spans="2:20" x14ac:dyDescent="0.55000000000000004">
      <c r="S24" s="12" t="s">
        <v>122</v>
      </c>
      <c r="T24" s="12" t="s">
        <v>123</v>
      </c>
    </row>
    <row r="25" spans="2:20" x14ac:dyDescent="0.55000000000000004">
      <c r="R25" s="12" t="s">
        <v>127</v>
      </c>
      <c r="S25" s="8">
        <f ca="1">L21</f>
        <v>1.7670496715148638</v>
      </c>
      <c r="T25" s="8">
        <f ca="1">M21</f>
        <v>2.0851667305379107</v>
      </c>
    </row>
    <row r="26" spans="2:20" x14ac:dyDescent="0.55000000000000004">
      <c r="R26" s="12" t="s">
        <v>126</v>
      </c>
      <c r="S26" s="13">
        <f ca="1">N21</f>
        <v>0.54997656625514546</v>
      </c>
      <c r="T26" s="13">
        <f ca="1">N22</f>
        <v>2.9935712057613424</v>
      </c>
    </row>
    <row r="27" spans="2:20" x14ac:dyDescent="0.55000000000000004">
      <c r="B27" t="s">
        <v>128</v>
      </c>
      <c r="H27" s="40"/>
      <c r="I27" s="12" t="s">
        <v>121</v>
      </c>
      <c r="N27" s="14" t="s">
        <v>126</v>
      </c>
      <c r="P27" s="12" t="s">
        <v>124</v>
      </c>
    </row>
    <row r="28" spans="2:20" x14ac:dyDescent="0.55000000000000004">
      <c r="B28" s="12" t="s">
        <v>120</v>
      </c>
      <c r="C28" s="7">
        <v>0</v>
      </c>
      <c r="D28" s="7">
        <v>3</v>
      </c>
      <c r="E28" s="4">
        <v>-2.1628963940631243</v>
      </c>
      <c r="F28" s="4">
        <v>0.93411370042742625</v>
      </c>
      <c r="G28" s="9">
        <v>-2.1628963940631243</v>
      </c>
      <c r="H28" s="9">
        <v>0.32106617783200003</v>
      </c>
      <c r="I28" s="3">
        <v>4</v>
      </c>
      <c r="J28" s="5" t="s">
        <v>6</v>
      </c>
      <c r="K28" s="14" t="s">
        <v>127</v>
      </c>
      <c r="L28" s="8">
        <f t="array" ref="L28:M28">MMULT(C28:D28,E28:F29)</f>
        <v>0.96319853349600004</v>
      </c>
      <c r="M28" s="8">
        <v>-2.3082918900595915</v>
      </c>
      <c r="N28" s="13">
        <f t="array" ref="N28:N29">MMULT(G28:H29,I28:I29)</f>
        <v>-7.6883870427564975</v>
      </c>
      <c r="O28" s="5" t="s">
        <v>6</v>
      </c>
      <c r="P28" s="143" cm="1">
        <f t="array" ref="P28">MMULT(L28:M28,N28:N29)</f>
        <v>-10.702059991178556</v>
      </c>
    </row>
    <row r="29" spans="2:20" x14ac:dyDescent="0.55000000000000004">
      <c r="E29" s="4">
        <v>0.32106617783200003</v>
      </c>
      <c r="F29" s="4">
        <v>-0.76943063001986378</v>
      </c>
      <c r="G29" s="9">
        <v>0.93411370042742625</v>
      </c>
      <c r="H29" s="9">
        <v>-0.76943063001986378</v>
      </c>
      <c r="I29" s="3">
        <v>3</v>
      </c>
      <c r="N29" s="13">
        <v>1.4281629116501136</v>
      </c>
    </row>
    <row r="34" spans="2:18" x14ac:dyDescent="0.55000000000000004">
      <c r="F34" s="12" t="s">
        <v>122</v>
      </c>
      <c r="G34" s="12" t="s">
        <v>123</v>
      </c>
    </row>
    <row r="35" spans="2:18" x14ac:dyDescent="0.55000000000000004">
      <c r="E35" s="12" t="s">
        <v>127</v>
      </c>
      <c r="F35" s="8">
        <f>L28</f>
        <v>0.96319853349600004</v>
      </c>
      <c r="G35" s="8">
        <f>M28</f>
        <v>-2.3082918900595915</v>
      </c>
    </row>
    <row r="36" spans="2:18" x14ac:dyDescent="0.55000000000000004">
      <c r="E36" s="12" t="s">
        <v>126</v>
      </c>
      <c r="F36">
        <f>N28</f>
        <v>-7.6883870427564975</v>
      </c>
      <c r="G36">
        <f>N29</f>
        <v>1.4281629116501136</v>
      </c>
    </row>
    <row r="41" spans="2:18" x14ac:dyDescent="0.55000000000000004">
      <c r="B41" t="s">
        <v>150</v>
      </c>
    </row>
    <row r="42" spans="2:18" x14ac:dyDescent="0.55000000000000004">
      <c r="H42" s="40"/>
      <c r="I42" s="40"/>
    </row>
    <row r="43" spans="2:18" x14ac:dyDescent="0.55000000000000004">
      <c r="B43" t="s">
        <v>125</v>
      </c>
      <c r="H43" s="40"/>
      <c r="I43" s="40"/>
      <c r="J43" s="12" t="s">
        <v>121</v>
      </c>
      <c r="P43" t="s">
        <v>129</v>
      </c>
      <c r="R43" s="12" t="s">
        <v>124</v>
      </c>
    </row>
    <row r="44" spans="2:18" ht="18.5" customHeight="1" x14ac:dyDescent="0.55000000000000004">
      <c r="B44" s="12" t="s">
        <v>120</v>
      </c>
      <c r="C44" s="7">
        <v>0</v>
      </c>
      <c r="D44" s="7">
        <v>3</v>
      </c>
      <c r="E44" s="4">
        <v>0.5823126222770133</v>
      </c>
      <c r="F44" s="4">
        <v>-1.2948094024761703</v>
      </c>
      <c r="G44" s="4">
        <v>-0.65322293291822975</v>
      </c>
      <c r="H44" s="9">
        <v>-1.8656377609737729</v>
      </c>
      <c r="I44" s="9">
        <v>-1.0762832711858807</v>
      </c>
      <c r="J44" s="3">
        <v>4</v>
      </c>
      <c r="K44" s="5" t="s">
        <v>6</v>
      </c>
      <c r="L44" s="14" t="s">
        <v>127</v>
      </c>
      <c r="M44" s="8">
        <f t="array" ref="M44:O44">MMULT(C44:D44,E44:G45)</f>
        <v>-7.05496678556141</v>
      </c>
      <c r="N44" s="8">
        <v>-1.015677311838872</v>
      </c>
      <c r="O44" s="8">
        <v>2.9581080403390914</v>
      </c>
      <c r="P44" s="13">
        <f t="array" ref="P44:P46">MMULT(H44:I46,J44:J45)</f>
        <v>-10.691400857452734</v>
      </c>
      <c r="Q44" s="5" t="s">
        <v>6</v>
      </c>
      <c r="R44" s="143" cm="1">
        <f t="array" ref="R44">MMULT(M44:O44,P44:P46)</f>
        <v>80.957425061540974</v>
      </c>
    </row>
    <row r="45" spans="2:18" x14ac:dyDescent="0.55000000000000004">
      <c r="E45" s="4">
        <v>-2.3516555951871365</v>
      </c>
      <c r="F45" s="4">
        <v>-0.33855910394629068</v>
      </c>
      <c r="G45" s="4">
        <v>0.98603601344636382</v>
      </c>
      <c r="H45" s="9">
        <v>1.0359888695717501</v>
      </c>
      <c r="I45" s="9">
        <v>-1.1859934809695272</v>
      </c>
      <c r="J45" s="3">
        <v>3</v>
      </c>
      <c r="P45" s="13">
        <v>0.58597503537841877</v>
      </c>
    </row>
    <row r="46" spans="2:18" x14ac:dyDescent="0.55000000000000004">
      <c r="H46" s="9">
        <v>0.60006507924644892</v>
      </c>
      <c r="I46" s="9">
        <v>-0.10988111989803893</v>
      </c>
      <c r="P46" s="13">
        <v>2.0706169572916791</v>
      </c>
    </row>
    <row r="47" spans="2:18" x14ac:dyDescent="0.55000000000000004">
      <c r="B47" t="s">
        <v>128</v>
      </c>
    </row>
    <row r="49" spans="2:18" x14ac:dyDescent="0.55000000000000004">
      <c r="H49" s="40"/>
      <c r="I49" s="40"/>
      <c r="J49" s="12" t="s">
        <v>121</v>
      </c>
      <c r="P49" t="s">
        <v>129</v>
      </c>
      <c r="R49" s="12" t="s">
        <v>124</v>
      </c>
    </row>
    <row r="50" spans="2:18" x14ac:dyDescent="0.55000000000000004">
      <c r="B50" s="12" t="s">
        <v>120</v>
      </c>
      <c r="C50" s="7">
        <v>0</v>
      </c>
      <c r="D50" s="7">
        <v>3</v>
      </c>
      <c r="E50" s="4">
        <v>-0.49407503494665872</v>
      </c>
      <c r="F50" s="4">
        <v>-0.53644646726924727</v>
      </c>
      <c r="G50" s="4">
        <v>0.42314695333679736</v>
      </c>
      <c r="H50" s="9">
        <v>0.90142142764856248</v>
      </c>
      <c r="I50" s="9">
        <v>-0.87174421189494822</v>
      </c>
      <c r="J50" s="3">
        <v>4</v>
      </c>
      <c r="K50" s="5" t="s">
        <v>6</v>
      </c>
      <c r="L50" s="14" t="s">
        <v>127</v>
      </c>
      <c r="M50" s="8">
        <f t="array" ref="M50:O50">MMULT(C50:D50,E50:G51)</f>
        <v>3.2644552452265065</v>
      </c>
      <c r="N50" s="8">
        <v>4.1399021743192632</v>
      </c>
      <c r="O50" s="8">
        <v>-2.965580869655791</v>
      </c>
      <c r="P50" s="13">
        <f t="array" ref="P50:P52">MMULT(H50:I52,J50:J51)</f>
        <v>0.99045307490940537</v>
      </c>
      <c r="Q50" s="5" t="s">
        <v>6</v>
      </c>
      <c r="R50" s="143" cm="1">
        <f t="array" ref="R50">MMULT(M50:O50,P50:P52)</f>
        <v>-84.611504874172169</v>
      </c>
    </row>
    <row r="51" spans="2:18" x14ac:dyDescent="0.55000000000000004">
      <c r="E51" s="4">
        <v>1.0881517484088354</v>
      </c>
      <c r="F51" s="4">
        <v>1.3799673914397543</v>
      </c>
      <c r="G51" s="4">
        <v>-0.98852695655193035</v>
      </c>
      <c r="H51" s="9">
        <v>-2.5620911424626702</v>
      </c>
      <c r="I51" s="9">
        <v>-3.4806359264480244</v>
      </c>
      <c r="J51" s="3">
        <v>3</v>
      </c>
      <c r="P51" s="13">
        <v>-20.690272349194757</v>
      </c>
    </row>
    <row r="52" spans="2:18" x14ac:dyDescent="0.55000000000000004">
      <c r="H52" s="9">
        <v>0.2992438815127425</v>
      </c>
      <c r="I52" s="9">
        <v>-0.15293649117258812</v>
      </c>
      <c r="P52" s="13">
        <v>0.73816605253320566</v>
      </c>
    </row>
  </sheetData>
  <mergeCells count="1">
    <mergeCell ref="G1:H1"/>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67FF-C3AF-4CD3-9271-7245F546071D}">
  <dimension ref="A1:AA39"/>
  <sheetViews>
    <sheetView workbookViewId="0">
      <selection activeCell="A2" sqref="A2"/>
    </sheetView>
  </sheetViews>
  <sheetFormatPr defaultRowHeight="18" x14ac:dyDescent="0.55000000000000004"/>
  <cols>
    <col min="1" max="1" width="4.75" customWidth="1"/>
    <col min="15" max="17" width="6.58203125" customWidth="1"/>
    <col min="18" max="27" width="8.6640625" customWidth="1"/>
    <col min="28" max="35" width="6.58203125" customWidth="1"/>
  </cols>
  <sheetData>
    <row r="1" spans="1:21" x14ac:dyDescent="0.55000000000000004">
      <c r="A1" t="s">
        <v>50</v>
      </c>
      <c r="D1" s="12"/>
      <c r="F1" s="240">
        <v>45431</v>
      </c>
      <c r="G1" s="240"/>
      <c r="H1" s="24"/>
      <c r="I1" t="s">
        <v>51</v>
      </c>
    </row>
    <row r="2" spans="1:21" x14ac:dyDescent="0.55000000000000004">
      <c r="L2" s="12"/>
    </row>
    <row r="3" spans="1:21" x14ac:dyDescent="0.55000000000000004">
      <c r="A3" t="s">
        <v>18</v>
      </c>
      <c r="B3" t="s">
        <v>147</v>
      </c>
      <c r="F3" s="12"/>
    </row>
    <row r="5" spans="1:21" x14ac:dyDescent="0.55000000000000004">
      <c r="D5" s="12" t="s">
        <v>35</v>
      </c>
      <c r="E5" s="21">
        <v>3.93</v>
      </c>
      <c r="F5" s="21">
        <v>5.15</v>
      </c>
      <c r="G5" s="21">
        <v>3.51</v>
      </c>
      <c r="H5" s="21">
        <v>4.18</v>
      </c>
      <c r="I5" s="85"/>
    </row>
    <row r="6" spans="1:21" x14ac:dyDescent="0.55000000000000004">
      <c r="C6" s="2" t="s">
        <v>73</v>
      </c>
      <c r="D6" s="12" t="s">
        <v>36</v>
      </c>
      <c r="E6" s="22">
        <v>6.84</v>
      </c>
      <c r="F6" s="22">
        <v>4.13</v>
      </c>
      <c r="G6" s="22">
        <v>5.14</v>
      </c>
      <c r="H6" s="22">
        <v>1.52</v>
      </c>
      <c r="I6" s="85"/>
    </row>
    <row r="7" spans="1:21" x14ac:dyDescent="0.55000000000000004">
      <c r="D7" s="12" t="s">
        <v>37</v>
      </c>
      <c r="E7" s="94">
        <v>9.15</v>
      </c>
      <c r="F7" s="94">
        <v>5.15</v>
      </c>
      <c r="G7" s="94">
        <v>4.17</v>
      </c>
      <c r="H7" s="94">
        <v>2.29</v>
      </c>
      <c r="I7" s="85"/>
    </row>
    <row r="8" spans="1:21" x14ac:dyDescent="0.55000000000000004">
      <c r="D8" s="2"/>
      <c r="E8" s="40"/>
      <c r="F8" s="40"/>
      <c r="G8" s="40"/>
      <c r="H8" s="40"/>
      <c r="I8" s="85"/>
    </row>
    <row r="9" spans="1:21" x14ac:dyDescent="0.55000000000000004">
      <c r="D9" s="2"/>
      <c r="E9" s="40"/>
      <c r="F9" s="40"/>
      <c r="G9" s="40"/>
      <c r="H9" s="40"/>
      <c r="I9" s="85"/>
    </row>
    <row r="10" spans="1:21" x14ac:dyDescent="0.55000000000000004">
      <c r="D10" s="2"/>
      <c r="E10" s="40"/>
      <c r="F10" s="40"/>
      <c r="G10" s="40"/>
      <c r="H10" s="40"/>
      <c r="I10" s="85"/>
    </row>
    <row r="11" spans="1:21" x14ac:dyDescent="0.55000000000000004">
      <c r="D11" s="2"/>
      <c r="E11" s="40"/>
      <c r="F11" s="40"/>
      <c r="G11" s="40"/>
      <c r="H11" s="40"/>
      <c r="I11" s="85"/>
    </row>
    <row r="12" spans="1:21" x14ac:dyDescent="0.55000000000000004">
      <c r="D12" s="2"/>
      <c r="E12" s="40"/>
      <c r="F12" s="40"/>
      <c r="G12" s="40"/>
      <c r="H12" s="40"/>
      <c r="I12" s="85"/>
    </row>
    <row r="13" spans="1:21" ht="20" x14ac:dyDescent="0.55000000000000004">
      <c r="D13" s="2"/>
      <c r="E13" s="40"/>
      <c r="F13" s="40"/>
      <c r="G13" s="40"/>
      <c r="H13" s="40"/>
      <c r="I13" s="85"/>
      <c r="R13" s="9" t="s">
        <v>156</v>
      </c>
      <c r="S13" s="9">
        <v>10</v>
      </c>
    </row>
    <row r="14" spans="1:21" x14ac:dyDescent="0.55000000000000004">
      <c r="T14" s="1" t="s">
        <v>159</v>
      </c>
    </row>
    <row r="15" spans="1:21" x14ac:dyDescent="0.55000000000000004">
      <c r="S15" s="1" t="s">
        <v>158</v>
      </c>
      <c r="U15" s="1"/>
    </row>
    <row r="16" spans="1:21" x14ac:dyDescent="0.55000000000000004">
      <c r="F16" s="1" t="s">
        <v>153</v>
      </c>
      <c r="H16" s="1" t="s">
        <v>155</v>
      </c>
      <c r="R16" s="1" t="s">
        <v>157</v>
      </c>
      <c r="U16" s="1" t="s">
        <v>160</v>
      </c>
    </row>
    <row r="17" spans="2:27" x14ac:dyDescent="0.55000000000000004">
      <c r="E17" s="1" t="s">
        <v>152</v>
      </c>
      <c r="G17" s="1" t="s">
        <v>154</v>
      </c>
      <c r="R17">
        <f t="shared" ref="R17:AA17" si="0">(10000^(2*R18/$S$13))</f>
        <v>1</v>
      </c>
      <c r="S17">
        <f t="shared" si="0"/>
        <v>1</v>
      </c>
      <c r="T17">
        <f t="shared" si="0"/>
        <v>6.3095734448019343</v>
      </c>
      <c r="U17">
        <f t="shared" si="0"/>
        <v>6.3095734448019343</v>
      </c>
      <c r="V17">
        <f t="shared" si="0"/>
        <v>39.810717055349755</v>
      </c>
      <c r="W17">
        <f t="shared" si="0"/>
        <v>39.810717055349755</v>
      </c>
      <c r="X17">
        <f t="shared" si="0"/>
        <v>251.18864315095806</v>
      </c>
      <c r="Y17">
        <f t="shared" si="0"/>
        <v>251.18864315095806</v>
      </c>
      <c r="Z17">
        <f t="shared" si="0"/>
        <v>1584.8931924611156</v>
      </c>
      <c r="AA17">
        <f t="shared" si="0"/>
        <v>1584.8931924611156</v>
      </c>
    </row>
    <row r="18" spans="2:27" x14ac:dyDescent="0.55000000000000004">
      <c r="C18" s="86" t="s">
        <v>74</v>
      </c>
      <c r="D18" s="88" t="s">
        <v>75</v>
      </c>
      <c r="E18" s="89">
        <v>0</v>
      </c>
      <c r="F18" s="89">
        <v>0</v>
      </c>
      <c r="G18" s="89">
        <v>1</v>
      </c>
      <c r="H18" s="89">
        <v>1</v>
      </c>
      <c r="P18" s="92" t="s">
        <v>74</v>
      </c>
      <c r="Q18" s="88" t="s">
        <v>75</v>
      </c>
      <c r="R18" s="89">
        <v>0</v>
      </c>
      <c r="S18" s="89">
        <v>0</v>
      </c>
      <c r="T18" s="89">
        <v>1</v>
      </c>
      <c r="U18" s="89">
        <v>1</v>
      </c>
      <c r="V18" s="89">
        <v>2</v>
      </c>
      <c r="W18" s="89">
        <v>2</v>
      </c>
      <c r="X18" s="89">
        <v>3</v>
      </c>
      <c r="Y18" s="89">
        <v>3</v>
      </c>
      <c r="Z18" s="89">
        <v>4</v>
      </c>
      <c r="AA18" s="89">
        <v>4</v>
      </c>
    </row>
    <row r="19" spans="2:27" x14ac:dyDescent="0.55000000000000004">
      <c r="B19" s="2" t="s">
        <v>76</v>
      </c>
      <c r="C19" s="87">
        <v>0</v>
      </c>
      <c r="D19" s="12" t="s">
        <v>35</v>
      </c>
      <c r="E19" s="47"/>
      <c r="F19" s="47"/>
      <c r="G19" s="47"/>
      <c r="H19" s="51"/>
      <c r="P19" s="93">
        <v>0</v>
      </c>
      <c r="Q19" s="2"/>
      <c r="R19" s="50">
        <f>SIN($P19/R$17)</f>
        <v>0</v>
      </c>
      <c r="S19" s="50">
        <f>COS($P19/S$17)</f>
        <v>1</v>
      </c>
      <c r="T19" s="50">
        <f>SIN($P19/T$17)</f>
        <v>0</v>
      </c>
      <c r="U19" s="50">
        <f>COS($P19/U$17)</f>
        <v>1</v>
      </c>
      <c r="V19" s="50">
        <f>SIN($P19/V$17)</f>
        <v>0</v>
      </c>
      <c r="W19" s="50">
        <f>COS($P19/W$17)</f>
        <v>1</v>
      </c>
      <c r="X19" s="50">
        <f>SIN($P19/X$17)</f>
        <v>0</v>
      </c>
      <c r="Y19" s="50">
        <f>COS($P19/Y$17)</f>
        <v>1</v>
      </c>
      <c r="Z19" s="50">
        <f>SIN($P19/Z$17)</f>
        <v>0</v>
      </c>
      <c r="AA19" s="50">
        <f>COS($P19/AA$17)</f>
        <v>1</v>
      </c>
    </row>
    <row r="20" spans="2:27" x14ac:dyDescent="0.55000000000000004">
      <c r="C20" s="87">
        <v>1</v>
      </c>
      <c r="D20" s="12" t="s">
        <v>36</v>
      </c>
      <c r="E20" s="48"/>
      <c r="F20" s="48"/>
      <c r="G20" s="48"/>
      <c r="H20" s="90"/>
      <c r="O20" s="2" t="s">
        <v>76</v>
      </c>
      <c r="P20" s="93">
        <v>1</v>
      </c>
      <c r="Q20" s="2"/>
      <c r="R20" s="50">
        <f t="shared" ref="R20:R39" si="1">SIN($P20/R$17)</f>
        <v>0.8414709848078965</v>
      </c>
      <c r="S20" s="50">
        <f t="shared" ref="S20:S39" si="2">COS($P20/S$17)</f>
        <v>0.54030230586813977</v>
      </c>
      <c r="T20" s="50">
        <f t="shared" ref="T20:T39" si="3">SIN($P20/T$17)</f>
        <v>0.15782664013030581</v>
      </c>
      <c r="U20" s="50">
        <f t="shared" ref="U20:U39" si="4">COS($P20/U$17)</f>
        <v>0.98746683572927096</v>
      </c>
      <c r="V20" s="50">
        <f t="shared" ref="V20:V39" si="5">SIN($P20/V$17)</f>
        <v>2.511622290977376E-2</v>
      </c>
      <c r="W20" s="50">
        <f t="shared" ref="W20:W39" si="6">COS($P20/W$17)</f>
        <v>0.99968453791520984</v>
      </c>
      <c r="X20" s="50">
        <f t="shared" ref="X20:X39" si="7">SIN($P20/X$17)</f>
        <v>3.9810611895875637E-3</v>
      </c>
      <c r="Y20" s="50">
        <f t="shared" ref="Y20:Y39" si="8">COS($P20/Y$17)</f>
        <v>0.99999207554450387</v>
      </c>
      <c r="Z20" s="50">
        <f t="shared" ref="Z20:Z39" si="9">SIN($P20/Z$17)</f>
        <v>6.309573026154194E-4</v>
      </c>
      <c r="AA20" s="50">
        <f t="shared" ref="AA20:AA39" si="10">COS($P20/AA$17)</f>
        <v>0.99999980094642138</v>
      </c>
    </row>
    <row r="21" spans="2:27" x14ac:dyDescent="0.55000000000000004">
      <c r="C21" s="87">
        <v>2</v>
      </c>
      <c r="D21" s="12" t="s">
        <v>37</v>
      </c>
      <c r="E21" s="49"/>
      <c r="F21" s="49"/>
      <c r="G21" s="49"/>
      <c r="H21" s="91"/>
      <c r="P21" s="93">
        <v>2</v>
      </c>
      <c r="Q21" s="2"/>
      <c r="R21" s="50">
        <f t="shared" si="1"/>
        <v>0.90929742682568171</v>
      </c>
      <c r="S21" s="50">
        <f t="shared" si="2"/>
        <v>-0.41614683654714241</v>
      </c>
      <c r="T21" s="50">
        <f t="shared" si="3"/>
        <v>0.31169714584651093</v>
      </c>
      <c r="U21" s="50">
        <f t="shared" si="4"/>
        <v>0.95018150333035789</v>
      </c>
      <c r="V21" s="50">
        <f t="shared" si="5"/>
        <v>5.0216599387465179E-2</v>
      </c>
      <c r="W21" s="50">
        <f t="shared" si="6"/>
        <v>0.99873835069349315</v>
      </c>
      <c r="X21" s="50">
        <f t="shared" si="7"/>
        <v>7.9620592836906791E-3</v>
      </c>
      <c r="Y21" s="50">
        <f t="shared" si="8"/>
        <v>0.99996830230360956</v>
      </c>
      <c r="Z21" s="50">
        <f t="shared" si="9"/>
        <v>1.2619143540422207E-3</v>
      </c>
      <c r="AA21" s="50">
        <f t="shared" si="10"/>
        <v>0.99999920378576457</v>
      </c>
    </row>
    <row r="22" spans="2:27" x14ac:dyDescent="0.55000000000000004">
      <c r="P22" s="93">
        <v>3</v>
      </c>
      <c r="Q22" s="2"/>
      <c r="R22" s="50">
        <f t="shared" si="1"/>
        <v>0.14112000805986721</v>
      </c>
      <c r="S22" s="50">
        <f t="shared" si="2"/>
        <v>-0.98999249660044542</v>
      </c>
      <c r="T22" s="50">
        <f t="shared" si="3"/>
        <v>0.45775454849949254</v>
      </c>
      <c r="U22" s="50">
        <f t="shared" si="4"/>
        <v>0.88907860919494952</v>
      </c>
      <c r="V22" s="50">
        <f t="shared" si="5"/>
        <v>7.5285292998888906E-2</v>
      </c>
      <c r="W22" s="50">
        <f t="shared" si="6"/>
        <v>0.99716203530723702</v>
      </c>
      <c r="X22" s="50">
        <f t="shared" si="7"/>
        <v>1.1942931187824891E-2</v>
      </c>
      <c r="Y22" s="50">
        <f t="shared" si="8"/>
        <v>0.9999286806540969</v>
      </c>
      <c r="Z22" s="50">
        <f t="shared" si="9"/>
        <v>1.8928709030918856E-3</v>
      </c>
      <c r="AA22" s="50">
        <f t="shared" si="10"/>
        <v>0.99999820851826737</v>
      </c>
    </row>
    <row r="23" spans="2:27" x14ac:dyDescent="0.55000000000000004">
      <c r="P23" s="93">
        <v>4</v>
      </c>
      <c r="Q23" s="2"/>
      <c r="R23" s="50">
        <f t="shared" si="1"/>
        <v>-0.7568024953079282</v>
      </c>
      <c r="S23" s="50">
        <f t="shared" si="2"/>
        <v>-0.65364362086361194</v>
      </c>
      <c r="T23" s="50">
        <f t="shared" si="3"/>
        <v>0.59233772524843908</v>
      </c>
      <c r="U23" s="50">
        <f t="shared" si="4"/>
        <v>0.80568977854227775</v>
      </c>
      <c r="V23" s="50">
        <f t="shared" si="5"/>
        <v>0.10030648729934569</v>
      </c>
      <c r="W23" s="50">
        <f t="shared" si="6"/>
        <v>0.99495658629191763</v>
      </c>
      <c r="X23" s="50">
        <f t="shared" si="7"/>
        <v>1.5923613809505723E-2</v>
      </c>
      <c r="Y23" s="50">
        <f t="shared" si="8"/>
        <v>0.99987321122392603</v>
      </c>
      <c r="Z23" s="50">
        <f t="shared" si="9"/>
        <v>2.5238266985760961E-3</v>
      </c>
      <c r="AA23" s="50">
        <f t="shared" si="10"/>
        <v>0.99999681514432615</v>
      </c>
    </row>
    <row r="24" spans="2:27" x14ac:dyDescent="0.55000000000000004">
      <c r="J24" t="s">
        <v>77</v>
      </c>
      <c r="P24" s="93">
        <v>5</v>
      </c>
      <c r="Q24" s="2"/>
      <c r="R24" s="50">
        <f t="shared" si="1"/>
        <v>-0.95892427466313845</v>
      </c>
      <c r="S24" s="50">
        <f t="shared" si="2"/>
        <v>0.28366218546322625</v>
      </c>
      <c r="T24" s="50">
        <f t="shared" si="3"/>
        <v>0.71207316996880821</v>
      </c>
      <c r="U24" s="50">
        <f t="shared" si="4"/>
        <v>0.70210526319817079</v>
      </c>
      <c r="V24" s="50">
        <f t="shared" si="5"/>
        <v>0.12526439581259963</v>
      </c>
      <c r="W24" s="50">
        <f t="shared" si="6"/>
        <v>0.99212339511862357</v>
      </c>
      <c r="X24" s="50">
        <f t="shared" si="7"/>
        <v>1.9904044059248616E-2</v>
      </c>
      <c r="Y24" s="50">
        <f t="shared" si="8"/>
        <v>0.99980189489222693</v>
      </c>
      <c r="Z24" s="50">
        <f t="shared" si="9"/>
        <v>3.1547814893068339E-3</v>
      </c>
      <c r="AA24" s="50">
        <f t="shared" si="10"/>
        <v>0.99999502366449544</v>
      </c>
    </row>
    <row r="25" spans="2:27" x14ac:dyDescent="0.55000000000000004">
      <c r="D25" s="12" t="s">
        <v>35</v>
      </c>
      <c r="E25" s="21">
        <v>3.93</v>
      </c>
      <c r="F25" s="21">
        <v>5.15</v>
      </c>
      <c r="G25" s="21">
        <v>3.51</v>
      </c>
      <c r="H25" s="21">
        <v>4.18</v>
      </c>
      <c r="J25" s="47">
        <v>0</v>
      </c>
      <c r="K25" s="47">
        <v>1</v>
      </c>
      <c r="L25" s="47">
        <v>0</v>
      </c>
      <c r="M25" s="51">
        <v>1</v>
      </c>
      <c r="P25" s="93">
        <v>6</v>
      </c>
      <c r="Q25" s="2"/>
      <c r="R25" s="50">
        <f t="shared" si="1"/>
        <v>-0.27941549819892586</v>
      </c>
      <c r="S25" s="50">
        <f t="shared" si="2"/>
        <v>0.96017028665036597</v>
      </c>
      <c r="T25" s="50">
        <f t="shared" si="3"/>
        <v>0.81395955466518177</v>
      </c>
      <c r="U25" s="50">
        <f t="shared" si="4"/>
        <v>0.58092154665605145</v>
      </c>
      <c r="V25" s="50">
        <f t="shared" si="5"/>
        <v>0.15014327199094749</v>
      </c>
      <c r="W25" s="50">
        <f t="shared" si="6"/>
        <v>0.98866424931614294</v>
      </c>
      <c r="X25" s="50">
        <f t="shared" si="7"/>
        <v>2.3884158851568821E-2</v>
      </c>
      <c r="Y25" s="50">
        <f t="shared" si="8"/>
        <v>0.9997147327892858</v>
      </c>
      <c r="Z25" s="50">
        <f t="shared" si="9"/>
        <v>3.785735024096481E-3</v>
      </c>
      <c r="AA25" s="50">
        <f t="shared" si="10"/>
        <v>0.99999283407948847</v>
      </c>
    </row>
    <row r="26" spans="2:27" x14ac:dyDescent="0.55000000000000004">
      <c r="C26" s="2" t="s">
        <v>73</v>
      </c>
      <c r="D26" s="12" t="s">
        <v>36</v>
      </c>
      <c r="E26" s="22">
        <v>6.84</v>
      </c>
      <c r="F26" s="22">
        <v>4.13</v>
      </c>
      <c r="G26" s="22">
        <v>5.14</v>
      </c>
      <c r="H26" s="22">
        <v>1.52</v>
      </c>
      <c r="I26" s="5" t="s">
        <v>52</v>
      </c>
      <c r="J26" s="48">
        <v>0.8414709848078965</v>
      </c>
      <c r="K26" s="48">
        <v>0.54030230586813977</v>
      </c>
      <c r="L26" s="48">
        <v>9.9998333341666645E-3</v>
      </c>
      <c r="M26" s="90">
        <v>0.99995000041666526</v>
      </c>
      <c r="P26" s="93">
        <v>7</v>
      </c>
      <c r="Q26" s="2"/>
      <c r="R26" s="50">
        <f t="shared" si="1"/>
        <v>0.65698659871878906</v>
      </c>
      <c r="S26" s="50">
        <f t="shared" si="2"/>
        <v>0.7539022543433046</v>
      </c>
      <c r="T26" s="50">
        <f t="shared" si="3"/>
        <v>0.89544296174485882</v>
      </c>
      <c r="U26" s="50">
        <f t="shared" si="4"/>
        <v>0.44517625976863956</v>
      </c>
      <c r="V26" s="50">
        <f t="shared" si="5"/>
        <v>0.17492741915009638</v>
      </c>
      <c r="W26" s="50">
        <f t="shared" si="6"/>
        <v>0.98458133134316872</v>
      </c>
      <c r="X26" s="50">
        <f t="shared" si="7"/>
        <v>2.7863895105981269E-2</v>
      </c>
      <c r="Y26" s="50">
        <f t="shared" si="8"/>
        <v>0.99961172629652706</v>
      </c>
      <c r="Z26" s="50">
        <f t="shared" si="9"/>
        <v>4.416687051757919E-3</v>
      </c>
      <c r="AA26" s="50">
        <f t="shared" si="10"/>
        <v>0.99999024639017697</v>
      </c>
    </row>
    <row r="27" spans="2:27" x14ac:dyDescent="0.55000000000000004">
      <c r="D27" s="12" t="s">
        <v>37</v>
      </c>
      <c r="E27" s="94">
        <v>9.15</v>
      </c>
      <c r="F27" s="94">
        <v>5.15</v>
      </c>
      <c r="G27" s="94">
        <v>4.17</v>
      </c>
      <c r="H27" s="94">
        <v>2.29</v>
      </c>
      <c r="J27" s="49">
        <v>0.90929742682568171</v>
      </c>
      <c r="K27" s="49">
        <v>-0.41614683654714241</v>
      </c>
      <c r="L27" s="49">
        <v>1.999866669333308E-2</v>
      </c>
      <c r="M27" s="91">
        <v>0.99980000666657776</v>
      </c>
      <c r="P27" s="93">
        <v>8</v>
      </c>
      <c r="Q27" s="2"/>
      <c r="R27" s="50">
        <f t="shared" si="1"/>
        <v>0.98935824662338179</v>
      </c>
      <c r="S27" s="50">
        <f t="shared" si="2"/>
        <v>-0.14550003380861354</v>
      </c>
      <c r="T27" s="50">
        <f t="shared" si="3"/>
        <v>0.95448090135530306</v>
      </c>
      <c r="U27" s="50">
        <f t="shared" si="4"/>
        <v>0.29827203849500927</v>
      </c>
      <c r="V27" s="50">
        <f t="shared" si="5"/>
        <v>0.19960120037258117</v>
      </c>
      <c r="W27" s="50">
        <f t="shared" si="6"/>
        <v>0.97987721721133236</v>
      </c>
      <c r="X27" s="50">
        <f t="shared" si="7"/>
        <v>3.1843189748000281E-2</v>
      </c>
      <c r="Y27" s="50">
        <f t="shared" si="8"/>
        <v>0.99949287704649148</v>
      </c>
      <c r="Z27" s="50">
        <f t="shared" si="9"/>
        <v>5.0476373211046305E-3</v>
      </c>
      <c r="AA27" s="50">
        <f t="shared" si="10"/>
        <v>0.99998726059759113</v>
      </c>
    </row>
    <row r="28" spans="2:27" x14ac:dyDescent="0.55000000000000004">
      <c r="P28" s="93">
        <v>9</v>
      </c>
      <c r="R28" s="50">
        <f t="shared" si="1"/>
        <v>0.41211848524175659</v>
      </c>
      <c r="S28" s="50">
        <f t="shared" si="2"/>
        <v>-0.91113026188467694</v>
      </c>
      <c r="T28" s="50">
        <f t="shared" si="3"/>
        <v>0.989593509105828</v>
      </c>
      <c r="U28" s="50">
        <f t="shared" si="4"/>
        <v>0.14389123230973289</v>
      </c>
      <c r="V28" s="50">
        <f t="shared" si="5"/>
        <v>0.22414904837347366</v>
      </c>
      <c r="W28" s="50">
        <f t="shared" si="6"/>
        <v>0.9745548748599363</v>
      </c>
      <c r="X28" s="50">
        <f t="shared" si="7"/>
        <v>3.5821979710139271E-2</v>
      </c>
      <c r="Y28" s="50">
        <f t="shared" si="8"/>
        <v>0.9993581869228102</v>
      </c>
      <c r="Z28" s="50">
        <f t="shared" si="9"/>
        <v>5.6785855809507969E-3</v>
      </c>
      <c r="AA28" s="50">
        <f t="shared" si="10"/>
        <v>0.99998387670291955</v>
      </c>
    </row>
    <row r="29" spans="2:27" x14ac:dyDescent="0.55000000000000004">
      <c r="P29" s="93">
        <v>10</v>
      </c>
      <c r="R29" s="50">
        <f t="shared" si="1"/>
        <v>-0.54402111088936977</v>
      </c>
      <c r="S29" s="50">
        <f t="shared" si="2"/>
        <v>-0.83907152907645244</v>
      </c>
      <c r="T29" s="50">
        <f t="shared" si="3"/>
        <v>0.99990064083461183</v>
      </c>
      <c r="U29" s="50">
        <f t="shared" si="4"/>
        <v>-1.4096398778854562E-2</v>
      </c>
      <c r="V29" s="50">
        <f t="shared" si="5"/>
        <v>0.24855547532215888</v>
      </c>
      <c r="W29" s="50">
        <f t="shared" si="6"/>
        <v>0.96861766228340873</v>
      </c>
      <c r="X29" s="50">
        <f t="shared" si="7"/>
        <v>3.980020193291027E-2</v>
      </c>
      <c r="Y29" s="50">
        <f t="shared" si="8"/>
        <v>0.99920765806017497</v>
      </c>
      <c r="Z29" s="50">
        <f t="shared" si="9"/>
        <v>6.3095315801113992E-3</v>
      </c>
      <c r="AA29" s="50">
        <f t="shared" si="10"/>
        <v>0.99998009470750948</v>
      </c>
    </row>
    <row r="30" spans="2:27" x14ac:dyDescent="0.55000000000000004">
      <c r="E30" s="56"/>
      <c r="F30" s="56"/>
      <c r="G30" s="56"/>
      <c r="H30" s="56"/>
      <c r="P30" s="93">
        <v>11</v>
      </c>
      <c r="R30" s="50">
        <f t="shared" si="1"/>
        <v>-0.99999020655070348</v>
      </c>
      <c r="S30" s="50">
        <f t="shared" si="2"/>
        <v>4.4256979880507854E-3</v>
      </c>
      <c r="T30" s="50">
        <f t="shared" si="3"/>
        <v>0.9851439345914208</v>
      </c>
      <c r="U30" s="50">
        <f t="shared" si="4"/>
        <v>-0.17173068490440005</v>
      </c>
      <c r="V30" s="50">
        <f t="shared" si="5"/>
        <v>0.27280508261398173</v>
      </c>
      <c r="W30" s="50">
        <f t="shared" si="6"/>
        <v>0.9620693254126641</v>
      </c>
      <c r="X30" s="50">
        <f t="shared" si="7"/>
        <v>4.3777793365823353E-2</v>
      </c>
      <c r="Y30" s="50">
        <f t="shared" si="8"/>
        <v>0.99904129284430443</v>
      </c>
      <c r="Z30" s="50">
        <f t="shared" si="9"/>
        <v>6.9404750674023196E-3</v>
      </c>
      <c r="AA30" s="50">
        <f t="shared" si="10"/>
        <v>0.9999759146128665</v>
      </c>
    </row>
    <row r="31" spans="2:27" x14ac:dyDescent="0.55000000000000004">
      <c r="D31" s="5" t="s">
        <v>6</v>
      </c>
      <c r="E31" s="95"/>
      <c r="F31" s="95"/>
      <c r="G31" s="95"/>
      <c r="H31" s="95"/>
      <c r="P31" s="93">
        <v>12</v>
      </c>
      <c r="R31" s="50">
        <f t="shared" si="1"/>
        <v>-0.53657291800043494</v>
      </c>
      <c r="S31" s="50">
        <f t="shared" si="2"/>
        <v>0.84385395873249214</v>
      </c>
      <c r="T31" s="50">
        <f t="shared" si="3"/>
        <v>0.94569328682313658</v>
      </c>
      <c r="U31" s="50">
        <f t="shared" si="4"/>
        <v>-0.32506031326148199</v>
      </c>
      <c r="V31" s="50">
        <f t="shared" si="5"/>
        <v>0.29688257058559914</v>
      </c>
      <c r="W31" s="50">
        <f t="shared" si="6"/>
        <v>0.95491399575170477</v>
      </c>
      <c r="X31" s="50">
        <f t="shared" si="7"/>
        <v>4.7754690968385957E-2</v>
      </c>
      <c r="Y31" s="50">
        <f t="shared" si="8"/>
        <v>0.99885909391190608</v>
      </c>
      <c r="Z31" s="50">
        <f t="shared" si="9"/>
        <v>7.5714157916404413E-3</v>
      </c>
      <c r="AA31" s="50">
        <f t="shared" si="10"/>
        <v>0.99997133642065461</v>
      </c>
    </row>
    <row r="32" spans="2:27" x14ac:dyDescent="0.55000000000000004">
      <c r="E32" s="96"/>
      <c r="F32" s="96"/>
      <c r="G32" s="96"/>
      <c r="H32" s="96"/>
      <c r="P32" s="93">
        <v>13</v>
      </c>
      <c r="R32" s="50">
        <f t="shared" si="1"/>
        <v>0.42016703682664092</v>
      </c>
      <c r="S32" s="50">
        <f t="shared" si="2"/>
        <v>0.90744678145019619</v>
      </c>
      <c r="T32" s="50">
        <f t="shared" si="3"/>
        <v>0.88253758042789199</v>
      </c>
      <c r="U32" s="50">
        <f t="shared" si="4"/>
        <v>-0.47024187301056253</v>
      </c>
      <c r="V32" s="50">
        <f t="shared" si="5"/>
        <v>0.32077274816790685</v>
      </c>
      <c r="W32" s="50">
        <f t="shared" si="6"/>
        <v>0.947156187770955</v>
      </c>
      <c r="X32" s="50">
        <f t="shared" si="7"/>
        <v>5.1730831711101939E-2</v>
      </c>
      <c r="Y32" s="50">
        <f t="shared" si="8"/>
        <v>0.99866106415063449</v>
      </c>
      <c r="Z32" s="50">
        <f t="shared" si="9"/>
        <v>8.2023535016437429E-3</v>
      </c>
      <c r="AA32" s="50">
        <f t="shared" si="10"/>
        <v>0.99996636013269669</v>
      </c>
    </row>
    <row r="33" spans="16:27" x14ac:dyDescent="0.55000000000000004">
      <c r="P33" s="93">
        <v>14</v>
      </c>
      <c r="R33" s="50">
        <f t="shared" si="1"/>
        <v>0.99060735569487035</v>
      </c>
      <c r="S33" s="50">
        <f t="shared" si="2"/>
        <v>0.13673721820783361</v>
      </c>
      <c r="T33" s="50">
        <f t="shared" si="3"/>
        <v>0.7972598970914585</v>
      </c>
      <c r="U33" s="50">
        <f t="shared" si="4"/>
        <v>-0.60363619547680947</v>
      </c>
      <c r="V33" s="50">
        <f t="shared" si="5"/>
        <v>0.34446054247045282</v>
      </c>
      <c r="W33" s="50">
        <f t="shared" si="6"/>
        <v>0.93880079605897293</v>
      </c>
      <c r="X33" s="50">
        <f t="shared" si="7"/>
        <v>5.5706152576470575E-2</v>
      </c>
      <c r="Y33" s="50">
        <f t="shared" si="8"/>
        <v>0.99844720669904574</v>
      </c>
      <c r="Z33" s="50">
        <f t="shared" si="9"/>
        <v>8.8332879462314114E-3</v>
      </c>
      <c r="AA33" s="50">
        <f t="shared" si="10"/>
        <v>0.9999609857509737</v>
      </c>
    </row>
    <row r="34" spans="16:27" x14ac:dyDescent="0.55000000000000004">
      <c r="P34" s="93">
        <v>15</v>
      </c>
      <c r="R34" s="50">
        <f t="shared" si="1"/>
        <v>0.65028784015711683</v>
      </c>
      <c r="S34" s="50">
        <f t="shared" si="2"/>
        <v>-0.75968791285882131</v>
      </c>
      <c r="T34" s="50">
        <f t="shared" si="3"/>
        <v>0.69199783524160141</v>
      </c>
      <c r="U34" s="50">
        <f t="shared" si="4"/>
        <v>-0.72189957474771893</v>
      </c>
      <c r="V34" s="50">
        <f t="shared" si="5"/>
        <v>0.36793100829128733</v>
      </c>
      <c r="W34" s="50">
        <f t="shared" si="6"/>
        <v>0.92985309223433599</v>
      </c>
      <c r="X34" s="50">
        <f t="shared" si="7"/>
        <v>5.96805905599853E-2</v>
      </c>
      <c r="Y34" s="50">
        <f t="shared" si="8"/>
        <v>0.99821752494654759</v>
      </c>
      <c r="Z34" s="50">
        <f t="shared" si="9"/>
        <v>9.4642188742239258E-3</v>
      </c>
      <c r="AA34" s="50">
        <f t="shared" si="10"/>
        <v>0.99995521327762515</v>
      </c>
    </row>
    <row r="35" spans="16:27" x14ac:dyDescent="0.55000000000000004">
      <c r="P35" s="93">
        <v>16</v>
      </c>
      <c r="R35" s="50">
        <f t="shared" si="1"/>
        <v>-0.2879033166650653</v>
      </c>
      <c r="S35" s="50">
        <f t="shared" si="2"/>
        <v>-0.95765948032338466</v>
      </c>
      <c r="T35" s="50">
        <f t="shared" si="3"/>
        <v>0.56938992830360025</v>
      </c>
      <c r="U35" s="50">
        <f t="shared" si="4"/>
        <v>-0.82206758210406339</v>
      </c>
      <c r="V35" s="50">
        <f t="shared" si="5"/>
        <v>0.39116933754625283</v>
      </c>
      <c r="W35" s="50">
        <f t="shared" si="6"/>
        <v>0.92031872161964945</v>
      </c>
      <c r="X35" s="50">
        <f t="shared" si="7"/>
        <v>6.3654082671132289E-2</v>
      </c>
      <c r="Y35" s="50">
        <f t="shared" si="8"/>
        <v>0.99797202253334572</v>
      </c>
      <c r="Z35" s="50">
        <f t="shared" si="9"/>
        <v>1.0095146034443166E-2</v>
      </c>
      <c r="AA35" s="50">
        <f t="shared" si="10"/>
        <v>0.99994904271494922</v>
      </c>
    </row>
    <row r="36" spans="16:27" x14ac:dyDescent="0.55000000000000004">
      <c r="P36" s="93">
        <v>17</v>
      </c>
      <c r="R36" s="50">
        <f t="shared" si="1"/>
        <v>-0.96139749187955681</v>
      </c>
      <c r="S36" s="50">
        <f t="shared" si="2"/>
        <v>-0.27516333805159693</v>
      </c>
      <c r="T36" s="50">
        <f t="shared" si="3"/>
        <v>0.43250950635454399</v>
      </c>
      <c r="U36" s="50">
        <f t="shared" si="4"/>
        <v>-0.90162937336410498</v>
      </c>
      <c r="V36" s="50">
        <f t="shared" si="5"/>
        <v>0.4141608686117616</v>
      </c>
      <c r="W36" s="50">
        <f t="shared" si="6"/>
        <v>0.91020369967977555</v>
      </c>
      <c r="X36" s="50">
        <f t="shared" si="7"/>
        <v>6.7626565934388719E-2</v>
      </c>
      <c r="Y36" s="50">
        <f t="shared" si="8"/>
        <v>0.99771070335038592</v>
      </c>
      <c r="Z36" s="50">
        <f t="shared" si="9"/>
        <v>1.0726069175712515E-2</v>
      </c>
      <c r="AA36" s="50">
        <f t="shared" si="10"/>
        <v>0.99994247406540238</v>
      </c>
    </row>
    <row r="37" spans="16:27" x14ac:dyDescent="0.55000000000000004">
      <c r="P37" s="93">
        <v>18</v>
      </c>
      <c r="R37" s="50">
        <f t="shared" si="1"/>
        <v>-0.75098724677167605</v>
      </c>
      <c r="S37" s="50">
        <f t="shared" si="2"/>
        <v>0.66031670824408017</v>
      </c>
      <c r="T37" s="50">
        <f t="shared" si="3"/>
        <v>0.2847876590219009</v>
      </c>
      <c r="U37" s="50">
        <f t="shared" si="4"/>
        <v>-0.95859062652877292</v>
      </c>
      <c r="V37" s="50">
        <f t="shared" si="5"/>
        <v>0.43689109557516886</v>
      </c>
      <c r="W37" s="50">
        <f t="shared" si="6"/>
        <v>0.89951440822653228</v>
      </c>
      <c r="X37" s="50">
        <f t="shared" si="7"/>
        <v>7.1597977390220946E-2</v>
      </c>
      <c r="Y37" s="50">
        <f t="shared" si="8"/>
        <v>0.9974335715392928</v>
      </c>
      <c r="Z37" s="50">
        <f t="shared" si="9"/>
        <v>1.1356988046856956E-2</v>
      </c>
      <c r="AA37" s="50">
        <f t="shared" si="10"/>
        <v>0.99993550733159964</v>
      </c>
    </row>
    <row r="38" spans="16:27" x14ac:dyDescent="0.55000000000000004">
      <c r="P38" s="93">
        <v>19</v>
      </c>
      <c r="R38" s="50">
        <f t="shared" si="1"/>
        <v>0.14987720966295234</v>
      </c>
      <c r="S38" s="50">
        <f t="shared" si="2"/>
        <v>0.98870461818666922</v>
      </c>
      <c r="T38" s="50">
        <f t="shared" si="3"/>
        <v>0.12992723066366213</v>
      </c>
      <c r="U38" s="50">
        <f t="shared" si="4"/>
        <v>-0.99152353211210853</v>
      </c>
      <c r="V38" s="50">
        <f t="shared" si="5"/>
        <v>0.45934567738690324</v>
      </c>
      <c r="W38" s="50">
        <f t="shared" si="6"/>
        <v>0.88825759139225313</v>
      </c>
      <c r="X38" s="50">
        <f t="shared" si="7"/>
        <v>7.5568254096082296E-2</v>
      </c>
      <c r="Y38" s="50">
        <f t="shared" si="8"/>
        <v>0.99714063149230359</v>
      </c>
      <c r="Z38" s="50">
        <f t="shared" si="9"/>
        <v>1.198790239670317E-2</v>
      </c>
      <c r="AA38" s="50">
        <f t="shared" si="10"/>
        <v>0.99992814251631457</v>
      </c>
    </row>
    <row r="39" spans="16:27" x14ac:dyDescent="0.55000000000000004">
      <c r="P39" s="93">
        <v>20</v>
      </c>
      <c r="R39" s="50">
        <f t="shared" si="1"/>
        <v>0.91294525072762767</v>
      </c>
      <c r="S39" s="50">
        <f t="shared" si="2"/>
        <v>0.40808206181339196</v>
      </c>
      <c r="T39" s="50">
        <f t="shared" si="3"/>
        <v>-2.8189996344873836E-2</v>
      </c>
      <c r="U39" s="50">
        <f t="shared" si="4"/>
        <v>-0.99960258308293504</v>
      </c>
      <c r="V39" s="50">
        <f t="shared" si="5"/>
        <v>0.48151044690858202</v>
      </c>
      <c r="W39" s="50">
        <f t="shared" si="6"/>
        <v>0.87644035137475129</v>
      </c>
      <c r="X39" s="50">
        <f t="shared" si="7"/>
        <v>7.9537333127410639E-2</v>
      </c>
      <c r="Y39" s="50">
        <f t="shared" si="8"/>
        <v>0.99683188785219912</v>
      </c>
      <c r="Z39" s="50">
        <f t="shared" si="9"/>
        <v>1.2618811974079637E-2</v>
      </c>
      <c r="AA39" s="50">
        <f t="shared" si="10"/>
        <v>0.99992037962247915</v>
      </c>
    </row>
  </sheetData>
  <mergeCells count="1">
    <mergeCell ref="F1:G1"/>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78207-E867-4BF6-AE1B-B16BE4EAC599}">
  <dimension ref="A1:AA39"/>
  <sheetViews>
    <sheetView workbookViewId="0">
      <selection activeCell="A2" sqref="A2"/>
    </sheetView>
  </sheetViews>
  <sheetFormatPr defaultRowHeight="18" x14ac:dyDescent="0.55000000000000004"/>
  <cols>
    <col min="1" max="1" width="4.75" customWidth="1"/>
    <col min="15" max="17" width="6.58203125" customWidth="1"/>
    <col min="18" max="27" width="8.6640625" customWidth="1"/>
    <col min="28" max="35" width="6.58203125" customWidth="1"/>
  </cols>
  <sheetData>
    <row r="1" spans="1:21" x14ac:dyDescent="0.55000000000000004">
      <c r="A1" t="s">
        <v>50</v>
      </c>
      <c r="D1" s="12"/>
      <c r="F1" s="240">
        <v>45431</v>
      </c>
      <c r="G1" s="240"/>
      <c r="H1" s="24"/>
      <c r="I1" t="s">
        <v>51</v>
      </c>
    </row>
    <row r="2" spans="1:21" x14ac:dyDescent="0.55000000000000004">
      <c r="L2" s="12"/>
    </row>
    <row r="3" spans="1:21" x14ac:dyDescent="0.55000000000000004">
      <c r="A3" t="s">
        <v>18</v>
      </c>
      <c r="B3" t="s">
        <v>147</v>
      </c>
      <c r="F3" s="12"/>
    </row>
    <row r="5" spans="1:21" x14ac:dyDescent="0.55000000000000004">
      <c r="D5" s="12" t="s">
        <v>35</v>
      </c>
      <c r="E5" s="21">
        <v>3.93</v>
      </c>
      <c r="F5" s="21">
        <v>5.15</v>
      </c>
      <c r="G5" s="21">
        <v>3.51</v>
      </c>
      <c r="H5" s="21">
        <v>4.18</v>
      </c>
      <c r="I5" s="85"/>
    </row>
    <row r="6" spans="1:21" x14ac:dyDescent="0.55000000000000004">
      <c r="C6" s="2" t="s">
        <v>73</v>
      </c>
      <c r="D6" s="12" t="s">
        <v>36</v>
      </c>
      <c r="E6" s="22">
        <v>6.84</v>
      </c>
      <c r="F6" s="22">
        <v>4.13</v>
      </c>
      <c r="G6" s="22">
        <v>5.14</v>
      </c>
      <c r="H6" s="22">
        <v>1.52</v>
      </c>
      <c r="I6" s="85"/>
    </row>
    <row r="7" spans="1:21" x14ac:dyDescent="0.55000000000000004">
      <c r="D7" s="12" t="s">
        <v>37</v>
      </c>
      <c r="E7" s="94">
        <v>9.15</v>
      </c>
      <c r="F7" s="94">
        <v>5.15</v>
      </c>
      <c r="G7" s="94">
        <v>4.17</v>
      </c>
      <c r="H7" s="94">
        <v>2.29</v>
      </c>
      <c r="I7" s="85"/>
    </row>
    <row r="8" spans="1:21" x14ac:dyDescent="0.55000000000000004">
      <c r="D8" s="2"/>
      <c r="E8" s="40"/>
      <c r="F8" s="40"/>
      <c r="G8" s="40"/>
      <c r="H8" s="40"/>
      <c r="I8" s="85"/>
    </row>
    <row r="9" spans="1:21" x14ac:dyDescent="0.55000000000000004">
      <c r="D9" s="2"/>
      <c r="E9" s="40"/>
      <c r="F9" s="40"/>
      <c r="G9" s="40"/>
      <c r="H9" s="40"/>
      <c r="I9" s="85"/>
    </row>
    <row r="10" spans="1:21" x14ac:dyDescent="0.55000000000000004">
      <c r="D10" s="2"/>
      <c r="E10" s="40"/>
      <c r="F10" s="40"/>
      <c r="G10" s="40"/>
      <c r="H10" s="40"/>
      <c r="I10" s="85"/>
    </row>
    <row r="11" spans="1:21" x14ac:dyDescent="0.55000000000000004">
      <c r="D11" s="2"/>
      <c r="E11" s="40"/>
      <c r="F11" s="40"/>
      <c r="G11" s="40"/>
      <c r="H11" s="40"/>
      <c r="I11" s="85"/>
    </row>
    <row r="12" spans="1:21" x14ac:dyDescent="0.55000000000000004">
      <c r="D12" s="2"/>
      <c r="E12" s="40"/>
      <c r="F12" s="40"/>
      <c r="G12" s="40"/>
      <c r="H12" s="40"/>
      <c r="I12" s="85"/>
    </row>
    <row r="13" spans="1:21" ht="20" x14ac:dyDescent="0.55000000000000004">
      <c r="D13" s="2"/>
      <c r="E13" s="40"/>
      <c r="F13" s="40"/>
      <c r="G13" s="40"/>
      <c r="H13" s="40"/>
      <c r="I13" s="85"/>
      <c r="R13" s="9" t="s">
        <v>156</v>
      </c>
      <c r="S13" s="9">
        <v>10</v>
      </c>
    </row>
    <row r="14" spans="1:21" x14ac:dyDescent="0.55000000000000004">
      <c r="T14" s="1" t="s">
        <v>159</v>
      </c>
    </row>
    <row r="15" spans="1:21" x14ac:dyDescent="0.55000000000000004">
      <c r="S15" s="1" t="s">
        <v>158</v>
      </c>
      <c r="U15" s="1"/>
    </row>
    <row r="16" spans="1:21" x14ac:dyDescent="0.55000000000000004">
      <c r="F16" s="1" t="s">
        <v>153</v>
      </c>
      <c r="H16" s="1" t="s">
        <v>155</v>
      </c>
      <c r="R16" s="1" t="s">
        <v>157</v>
      </c>
      <c r="U16" s="1" t="s">
        <v>160</v>
      </c>
    </row>
    <row r="17" spans="2:27" x14ac:dyDescent="0.55000000000000004">
      <c r="E17" s="1" t="s">
        <v>152</v>
      </c>
      <c r="G17" s="1" t="s">
        <v>154</v>
      </c>
      <c r="R17">
        <f t="shared" ref="R17:AA17" si="0">(10000^(2*R18/$S$13))</f>
        <v>1</v>
      </c>
      <c r="S17">
        <f t="shared" si="0"/>
        <v>1</v>
      </c>
      <c r="T17">
        <f t="shared" si="0"/>
        <v>6.3095734448019343</v>
      </c>
      <c r="U17">
        <f t="shared" si="0"/>
        <v>6.3095734448019343</v>
      </c>
      <c r="V17">
        <f t="shared" si="0"/>
        <v>39.810717055349755</v>
      </c>
      <c r="W17">
        <f t="shared" si="0"/>
        <v>39.810717055349755</v>
      </c>
      <c r="X17">
        <f t="shared" si="0"/>
        <v>251.18864315095806</v>
      </c>
      <c r="Y17">
        <f t="shared" si="0"/>
        <v>251.18864315095806</v>
      </c>
      <c r="Z17">
        <f t="shared" si="0"/>
        <v>1584.8931924611156</v>
      </c>
      <c r="AA17">
        <f t="shared" si="0"/>
        <v>1584.8931924611156</v>
      </c>
    </row>
    <row r="18" spans="2:27" x14ac:dyDescent="0.55000000000000004">
      <c r="C18" s="86" t="s">
        <v>74</v>
      </c>
      <c r="D18" s="88" t="s">
        <v>75</v>
      </c>
      <c r="E18" s="89">
        <v>0</v>
      </c>
      <c r="F18" s="89">
        <v>0</v>
      </c>
      <c r="G18" s="89">
        <v>1</v>
      </c>
      <c r="H18" s="89">
        <v>1</v>
      </c>
      <c r="P18" s="92" t="s">
        <v>74</v>
      </c>
      <c r="Q18" s="88" t="s">
        <v>75</v>
      </c>
      <c r="R18" s="89">
        <v>0</v>
      </c>
      <c r="S18" s="89">
        <v>0</v>
      </c>
      <c r="T18" s="89">
        <v>1</v>
      </c>
      <c r="U18" s="89">
        <v>1</v>
      </c>
      <c r="V18" s="89">
        <v>2</v>
      </c>
      <c r="W18" s="89">
        <v>2</v>
      </c>
      <c r="X18" s="89">
        <v>3</v>
      </c>
      <c r="Y18" s="89">
        <v>3</v>
      </c>
      <c r="Z18" s="89">
        <v>4</v>
      </c>
      <c r="AA18" s="89">
        <v>4</v>
      </c>
    </row>
    <row r="19" spans="2:27" x14ac:dyDescent="0.55000000000000004">
      <c r="B19" s="2" t="s">
        <v>76</v>
      </c>
      <c r="C19" s="87">
        <v>0</v>
      </c>
      <c r="D19" s="12" t="s">
        <v>35</v>
      </c>
      <c r="E19" s="47">
        <f>SIN(C19)</f>
        <v>0</v>
      </c>
      <c r="F19" s="47">
        <f>COS(C19)</f>
        <v>1</v>
      </c>
      <c r="G19" s="47">
        <f>SIN(C19/100)</f>
        <v>0</v>
      </c>
      <c r="H19" s="51">
        <f>COS(C19/100)</f>
        <v>1</v>
      </c>
      <c r="P19" s="93">
        <v>0</v>
      </c>
      <c r="Q19" s="2"/>
      <c r="R19" s="50">
        <f>SIN($P19/R$17)</f>
        <v>0</v>
      </c>
      <c r="S19" s="50">
        <f>COS($P19/S$17)</f>
        <v>1</v>
      </c>
      <c r="T19" s="50">
        <f>SIN($P19/T$17)</f>
        <v>0</v>
      </c>
      <c r="U19" s="50">
        <f>COS($P19/U$17)</f>
        <v>1</v>
      </c>
      <c r="V19" s="50">
        <f>SIN($P19/V$17)</f>
        <v>0</v>
      </c>
      <c r="W19" s="50">
        <f>COS($P19/W$17)</f>
        <v>1</v>
      </c>
      <c r="X19" s="50">
        <f>SIN($P19/X$17)</f>
        <v>0</v>
      </c>
      <c r="Y19" s="50">
        <f>COS($P19/Y$17)</f>
        <v>1</v>
      </c>
      <c r="Z19" s="50">
        <f>SIN($P19/Z$17)</f>
        <v>0</v>
      </c>
      <c r="AA19" s="50">
        <f>COS($P19/AA$17)</f>
        <v>1</v>
      </c>
    </row>
    <row r="20" spans="2:27" x14ac:dyDescent="0.55000000000000004">
      <c r="C20" s="87">
        <v>1</v>
      </c>
      <c r="D20" s="12" t="s">
        <v>36</v>
      </c>
      <c r="E20" s="48">
        <f>SIN(C20)</f>
        <v>0.8414709848078965</v>
      </c>
      <c r="F20" s="48">
        <f>COS(C20)</f>
        <v>0.54030230586813977</v>
      </c>
      <c r="G20" s="48">
        <f>SIN(C20/100)</f>
        <v>9.9998333341666645E-3</v>
      </c>
      <c r="H20" s="90">
        <f>COS(C20/100)</f>
        <v>0.99995000041666526</v>
      </c>
      <c r="O20" s="2" t="s">
        <v>76</v>
      </c>
      <c r="P20" s="93">
        <v>1</v>
      </c>
      <c r="Q20" s="2"/>
      <c r="R20" s="50">
        <f t="shared" ref="R20:R39" si="1">SIN($P20/R$17)</f>
        <v>0.8414709848078965</v>
      </c>
      <c r="S20" s="50">
        <f t="shared" ref="S20:S39" si="2">COS($P20/S$17)</f>
        <v>0.54030230586813977</v>
      </c>
      <c r="T20" s="50">
        <f t="shared" ref="T20:T39" si="3">SIN($P20/T$17)</f>
        <v>0.15782664013030581</v>
      </c>
      <c r="U20" s="50">
        <f t="shared" ref="U20:U39" si="4">COS($P20/U$17)</f>
        <v>0.98746683572927096</v>
      </c>
      <c r="V20" s="50">
        <f t="shared" ref="V20:V39" si="5">SIN($P20/V$17)</f>
        <v>2.511622290977376E-2</v>
      </c>
      <c r="W20" s="50">
        <f t="shared" ref="W20:W39" si="6">COS($P20/W$17)</f>
        <v>0.99968453791520984</v>
      </c>
      <c r="X20" s="50">
        <f t="shared" ref="X20:X39" si="7">SIN($P20/X$17)</f>
        <v>3.9810611895875637E-3</v>
      </c>
      <c r="Y20" s="50">
        <f t="shared" ref="Y20:Y39" si="8">COS($P20/Y$17)</f>
        <v>0.99999207554450387</v>
      </c>
      <c r="Z20" s="50">
        <f t="shared" ref="Z20:Z39" si="9">SIN($P20/Z$17)</f>
        <v>6.309573026154194E-4</v>
      </c>
      <c r="AA20" s="50">
        <f t="shared" ref="AA20:AA39" si="10">COS($P20/AA$17)</f>
        <v>0.99999980094642138</v>
      </c>
    </row>
    <row r="21" spans="2:27" x14ac:dyDescent="0.55000000000000004">
      <c r="C21" s="87">
        <v>2</v>
      </c>
      <c r="D21" s="12" t="s">
        <v>37</v>
      </c>
      <c r="E21" s="49">
        <f>SIN(C21)</f>
        <v>0.90929742682568171</v>
      </c>
      <c r="F21" s="49">
        <f>COS(C21)</f>
        <v>-0.41614683654714241</v>
      </c>
      <c r="G21" s="49">
        <f>SIN(C21/100)</f>
        <v>1.999866669333308E-2</v>
      </c>
      <c r="H21" s="91">
        <f>COS(C21/100)</f>
        <v>0.99980000666657776</v>
      </c>
      <c r="P21" s="93">
        <v>2</v>
      </c>
      <c r="Q21" s="2"/>
      <c r="R21" s="50">
        <f t="shared" si="1"/>
        <v>0.90929742682568171</v>
      </c>
      <c r="S21" s="50">
        <f t="shared" si="2"/>
        <v>-0.41614683654714241</v>
      </c>
      <c r="T21" s="50">
        <f t="shared" si="3"/>
        <v>0.31169714584651093</v>
      </c>
      <c r="U21" s="50">
        <f t="shared" si="4"/>
        <v>0.95018150333035789</v>
      </c>
      <c r="V21" s="50">
        <f t="shared" si="5"/>
        <v>5.0216599387465179E-2</v>
      </c>
      <c r="W21" s="50">
        <f t="shared" si="6"/>
        <v>0.99873835069349315</v>
      </c>
      <c r="X21" s="50">
        <f t="shared" si="7"/>
        <v>7.9620592836906791E-3</v>
      </c>
      <c r="Y21" s="50">
        <f t="shared" si="8"/>
        <v>0.99996830230360956</v>
      </c>
      <c r="Z21" s="50">
        <f t="shared" si="9"/>
        <v>1.2619143540422207E-3</v>
      </c>
      <c r="AA21" s="50">
        <f t="shared" si="10"/>
        <v>0.99999920378576457</v>
      </c>
    </row>
    <row r="22" spans="2:27" x14ac:dyDescent="0.55000000000000004">
      <c r="P22" s="93">
        <v>3</v>
      </c>
      <c r="Q22" s="2"/>
      <c r="R22" s="50">
        <f t="shared" si="1"/>
        <v>0.14112000805986721</v>
      </c>
      <c r="S22" s="50">
        <f t="shared" si="2"/>
        <v>-0.98999249660044542</v>
      </c>
      <c r="T22" s="50">
        <f t="shared" si="3"/>
        <v>0.45775454849949254</v>
      </c>
      <c r="U22" s="50">
        <f t="shared" si="4"/>
        <v>0.88907860919494952</v>
      </c>
      <c r="V22" s="50">
        <f t="shared" si="5"/>
        <v>7.5285292998888906E-2</v>
      </c>
      <c r="W22" s="50">
        <f t="shared" si="6"/>
        <v>0.99716203530723702</v>
      </c>
      <c r="X22" s="50">
        <f t="shared" si="7"/>
        <v>1.1942931187824891E-2</v>
      </c>
      <c r="Y22" s="50">
        <f t="shared" si="8"/>
        <v>0.9999286806540969</v>
      </c>
      <c r="Z22" s="50">
        <f t="shared" si="9"/>
        <v>1.8928709030918856E-3</v>
      </c>
      <c r="AA22" s="50">
        <f t="shared" si="10"/>
        <v>0.99999820851826737</v>
      </c>
    </row>
    <row r="23" spans="2:27" x14ac:dyDescent="0.55000000000000004">
      <c r="P23" s="93">
        <v>4</v>
      </c>
      <c r="Q23" s="2"/>
      <c r="R23" s="50">
        <f t="shared" si="1"/>
        <v>-0.7568024953079282</v>
      </c>
      <c r="S23" s="50">
        <f t="shared" si="2"/>
        <v>-0.65364362086361194</v>
      </c>
      <c r="T23" s="50">
        <f t="shared" si="3"/>
        <v>0.59233772524843908</v>
      </c>
      <c r="U23" s="50">
        <f t="shared" si="4"/>
        <v>0.80568977854227775</v>
      </c>
      <c r="V23" s="50">
        <f t="shared" si="5"/>
        <v>0.10030648729934569</v>
      </c>
      <c r="W23" s="50">
        <f t="shared" si="6"/>
        <v>0.99495658629191763</v>
      </c>
      <c r="X23" s="50">
        <f t="shared" si="7"/>
        <v>1.5923613809505723E-2</v>
      </c>
      <c r="Y23" s="50">
        <f t="shared" si="8"/>
        <v>0.99987321122392603</v>
      </c>
      <c r="Z23" s="50">
        <f t="shared" si="9"/>
        <v>2.5238266985760961E-3</v>
      </c>
      <c r="AA23" s="50">
        <f t="shared" si="10"/>
        <v>0.99999681514432615</v>
      </c>
    </row>
    <row r="24" spans="2:27" x14ac:dyDescent="0.55000000000000004">
      <c r="J24" t="s">
        <v>77</v>
      </c>
      <c r="P24" s="93">
        <v>5</v>
      </c>
      <c r="Q24" s="2"/>
      <c r="R24" s="50">
        <f t="shared" si="1"/>
        <v>-0.95892427466313845</v>
      </c>
      <c r="S24" s="50">
        <f t="shared" si="2"/>
        <v>0.28366218546322625</v>
      </c>
      <c r="T24" s="50">
        <f t="shared" si="3"/>
        <v>0.71207316996880821</v>
      </c>
      <c r="U24" s="50">
        <f t="shared" si="4"/>
        <v>0.70210526319817079</v>
      </c>
      <c r="V24" s="50">
        <f t="shared" si="5"/>
        <v>0.12526439581259963</v>
      </c>
      <c r="W24" s="50">
        <f t="shared" si="6"/>
        <v>0.99212339511862357</v>
      </c>
      <c r="X24" s="50">
        <f t="shared" si="7"/>
        <v>1.9904044059248616E-2</v>
      </c>
      <c r="Y24" s="50">
        <f t="shared" si="8"/>
        <v>0.99980189489222693</v>
      </c>
      <c r="Z24" s="50">
        <f t="shared" si="9"/>
        <v>3.1547814893068339E-3</v>
      </c>
      <c r="AA24" s="50">
        <f t="shared" si="10"/>
        <v>0.99999502366449544</v>
      </c>
    </row>
    <row r="25" spans="2:27" x14ac:dyDescent="0.55000000000000004">
      <c r="D25" s="12" t="s">
        <v>35</v>
      </c>
      <c r="E25" s="21">
        <v>3.93</v>
      </c>
      <c r="F25" s="21">
        <v>5.15</v>
      </c>
      <c r="G25" s="21">
        <v>3.51</v>
      </c>
      <c r="H25" s="21">
        <v>4.18</v>
      </c>
      <c r="J25" s="47">
        <v>0</v>
      </c>
      <c r="K25" s="47">
        <v>1</v>
      </c>
      <c r="L25" s="47">
        <v>0</v>
      </c>
      <c r="M25" s="51">
        <v>1</v>
      </c>
      <c r="P25" s="93">
        <v>6</v>
      </c>
      <c r="Q25" s="2"/>
      <c r="R25" s="50">
        <f t="shared" si="1"/>
        <v>-0.27941549819892586</v>
      </c>
      <c r="S25" s="50">
        <f t="shared" si="2"/>
        <v>0.96017028665036597</v>
      </c>
      <c r="T25" s="50">
        <f t="shared" si="3"/>
        <v>0.81395955466518177</v>
      </c>
      <c r="U25" s="50">
        <f t="shared" si="4"/>
        <v>0.58092154665605145</v>
      </c>
      <c r="V25" s="50">
        <f t="shared" si="5"/>
        <v>0.15014327199094749</v>
      </c>
      <c r="W25" s="50">
        <f t="shared" si="6"/>
        <v>0.98866424931614294</v>
      </c>
      <c r="X25" s="50">
        <f t="shared" si="7"/>
        <v>2.3884158851568821E-2</v>
      </c>
      <c r="Y25" s="50">
        <f t="shared" si="8"/>
        <v>0.9997147327892858</v>
      </c>
      <c r="Z25" s="50">
        <f t="shared" si="9"/>
        <v>3.785735024096481E-3</v>
      </c>
      <c r="AA25" s="50">
        <f t="shared" si="10"/>
        <v>0.99999283407948847</v>
      </c>
    </row>
    <row r="26" spans="2:27" x14ac:dyDescent="0.55000000000000004">
      <c r="C26" s="2" t="s">
        <v>73</v>
      </c>
      <c r="D26" s="12" t="s">
        <v>36</v>
      </c>
      <c r="E26" s="22">
        <v>6.84</v>
      </c>
      <c r="F26" s="22">
        <v>4.13</v>
      </c>
      <c r="G26" s="22">
        <v>5.14</v>
      </c>
      <c r="H26" s="22">
        <v>1.52</v>
      </c>
      <c r="I26" s="5" t="s">
        <v>52</v>
      </c>
      <c r="J26" s="48">
        <v>0.8414709848078965</v>
      </c>
      <c r="K26" s="48">
        <v>0.54030230586813977</v>
      </c>
      <c r="L26" s="48">
        <v>9.9998333341666645E-3</v>
      </c>
      <c r="M26" s="90">
        <v>0.99995000041666526</v>
      </c>
      <c r="P26" s="93">
        <v>7</v>
      </c>
      <c r="Q26" s="2"/>
      <c r="R26" s="50">
        <f t="shared" si="1"/>
        <v>0.65698659871878906</v>
      </c>
      <c r="S26" s="50">
        <f t="shared" si="2"/>
        <v>0.7539022543433046</v>
      </c>
      <c r="T26" s="50">
        <f t="shared" si="3"/>
        <v>0.89544296174485882</v>
      </c>
      <c r="U26" s="50">
        <f t="shared" si="4"/>
        <v>0.44517625976863956</v>
      </c>
      <c r="V26" s="50">
        <f t="shared" si="5"/>
        <v>0.17492741915009638</v>
      </c>
      <c r="W26" s="50">
        <f t="shared" si="6"/>
        <v>0.98458133134316872</v>
      </c>
      <c r="X26" s="50">
        <f t="shared" si="7"/>
        <v>2.7863895105981269E-2</v>
      </c>
      <c r="Y26" s="50">
        <f t="shared" si="8"/>
        <v>0.99961172629652706</v>
      </c>
      <c r="Z26" s="50">
        <f t="shared" si="9"/>
        <v>4.416687051757919E-3</v>
      </c>
      <c r="AA26" s="50">
        <f t="shared" si="10"/>
        <v>0.99999024639017697</v>
      </c>
    </row>
    <row r="27" spans="2:27" x14ac:dyDescent="0.55000000000000004">
      <c r="D27" s="12" t="s">
        <v>37</v>
      </c>
      <c r="E27" s="94">
        <v>9.15</v>
      </c>
      <c r="F27" s="94">
        <v>5.15</v>
      </c>
      <c r="G27" s="94">
        <v>4.17</v>
      </c>
      <c r="H27" s="94">
        <v>2.29</v>
      </c>
      <c r="J27" s="49">
        <v>0.90929742682568171</v>
      </c>
      <c r="K27" s="49">
        <v>-0.41614683654714241</v>
      </c>
      <c r="L27" s="49">
        <v>1.999866669333308E-2</v>
      </c>
      <c r="M27" s="91">
        <v>0.99980000666657776</v>
      </c>
      <c r="P27" s="93">
        <v>8</v>
      </c>
      <c r="Q27" s="2"/>
      <c r="R27" s="50">
        <f t="shared" si="1"/>
        <v>0.98935824662338179</v>
      </c>
      <c r="S27" s="50">
        <f t="shared" si="2"/>
        <v>-0.14550003380861354</v>
      </c>
      <c r="T27" s="50">
        <f t="shared" si="3"/>
        <v>0.95448090135530306</v>
      </c>
      <c r="U27" s="50">
        <f t="shared" si="4"/>
        <v>0.29827203849500927</v>
      </c>
      <c r="V27" s="50">
        <f t="shared" si="5"/>
        <v>0.19960120037258117</v>
      </c>
      <c r="W27" s="50">
        <f t="shared" si="6"/>
        <v>0.97987721721133236</v>
      </c>
      <c r="X27" s="50">
        <f t="shared" si="7"/>
        <v>3.1843189748000281E-2</v>
      </c>
      <c r="Y27" s="50">
        <f t="shared" si="8"/>
        <v>0.99949287704649148</v>
      </c>
      <c r="Z27" s="50">
        <f t="shared" si="9"/>
        <v>5.0476373211046305E-3</v>
      </c>
      <c r="AA27" s="50">
        <f t="shared" si="10"/>
        <v>0.99998726059759113</v>
      </c>
    </row>
    <row r="28" spans="2:27" x14ac:dyDescent="0.55000000000000004">
      <c r="P28" s="93">
        <v>9</v>
      </c>
      <c r="R28" s="50">
        <f t="shared" si="1"/>
        <v>0.41211848524175659</v>
      </c>
      <c r="S28" s="50">
        <f t="shared" si="2"/>
        <v>-0.91113026188467694</v>
      </c>
      <c r="T28" s="50">
        <f t="shared" si="3"/>
        <v>0.989593509105828</v>
      </c>
      <c r="U28" s="50">
        <f t="shared" si="4"/>
        <v>0.14389123230973289</v>
      </c>
      <c r="V28" s="50">
        <f t="shared" si="5"/>
        <v>0.22414904837347366</v>
      </c>
      <c r="W28" s="50">
        <f t="shared" si="6"/>
        <v>0.9745548748599363</v>
      </c>
      <c r="X28" s="50">
        <f t="shared" si="7"/>
        <v>3.5821979710139271E-2</v>
      </c>
      <c r="Y28" s="50">
        <f t="shared" si="8"/>
        <v>0.9993581869228102</v>
      </c>
      <c r="Z28" s="50">
        <f t="shared" si="9"/>
        <v>5.6785855809507969E-3</v>
      </c>
      <c r="AA28" s="50">
        <f t="shared" si="10"/>
        <v>0.99998387670291955</v>
      </c>
    </row>
    <row r="29" spans="2:27" x14ac:dyDescent="0.55000000000000004">
      <c r="P29" s="93">
        <v>10</v>
      </c>
      <c r="R29" s="50">
        <f t="shared" si="1"/>
        <v>-0.54402111088936977</v>
      </c>
      <c r="S29" s="50">
        <f t="shared" si="2"/>
        <v>-0.83907152907645244</v>
      </c>
      <c r="T29" s="50">
        <f t="shared" si="3"/>
        <v>0.99990064083461183</v>
      </c>
      <c r="U29" s="50">
        <f t="shared" si="4"/>
        <v>-1.4096398778854562E-2</v>
      </c>
      <c r="V29" s="50">
        <f t="shared" si="5"/>
        <v>0.24855547532215888</v>
      </c>
      <c r="W29" s="50">
        <f t="shared" si="6"/>
        <v>0.96861766228340873</v>
      </c>
      <c r="X29" s="50">
        <f t="shared" si="7"/>
        <v>3.980020193291027E-2</v>
      </c>
      <c r="Y29" s="50">
        <f t="shared" si="8"/>
        <v>0.99920765806017497</v>
      </c>
      <c r="Z29" s="50">
        <f t="shared" si="9"/>
        <v>6.3095315801113992E-3</v>
      </c>
      <c r="AA29" s="50">
        <f t="shared" si="10"/>
        <v>0.99998009470750948</v>
      </c>
    </row>
    <row r="30" spans="2:27" x14ac:dyDescent="0.55000000000000004">
      <c r="E30" s="56">
        <f>E25+J25</f>
        <v>3.93</v>
      </c>
      <c r="F30" s="56">
        <f t="shared" ref="F30:H32" si="11">F25+K25</f>
        <v>6.15</v>
      </c>
      <c r="G30" s="56">
        <f t="shared" si="11"/>
        <v>3.51</v>
      </c>
      <c r="H30" s="56">
        <f t="shared" si="11"/>
        <v>5.18</v>
      </c>
      <c r="P30" s="93">
        <v>11</v>
      </c>
      <c r="R30" s="50">
        <f t="shared" si="1"/>
        <v>-0.99999020655070348</v>
      </c>
      <c r="S30" s="50">
        <f t="shared" si="2"/>
        <v>4.4256979880507854E-3</v>
      </c>
      <c r="T30" s="50">
        <f t="shared" si="3"/>
        <v>0.9851439345914208</v>
      </c>
      <c r="U30" s="50">
        <f t="shared" si="4"/>
        <v>-0.17173068490440005</v>
      </c>
      <c r="V30" s="50">
        <f t="shared" si="5"/>
        <v>0.27280508261398173</v>
      </c>
      <c r="W30" s="50">
        <f t="shared" si="6"/>
        <v>0.9620693254126641</v>
      </c>
      <c r="X30" s="50">
        <f t="shared" si="7"/>
        <v>4.3777793365823353E-2</v>
      </c>
      <c r="Y30" s="50">
        <f t="shared" si="8"/>
        <v>0.99904129284430443</v>
      </c>
      <c r="Z30" s="50">
        <f t="shared" si="9"/>
        <v>6.9404750674023196E-3</v>
      </c>
      <c r="AA30" s="50">
        <f t="shared" si="10"/>
        <v>0.9999759146128665</v>
      </c>
    </row>
    <row r="31" spans="2:27" x14ac:dyDescent="0.55000000000000004">
      <c r="D31" s="5" t="s">
        <v>6</v>
      </c>
      <c r="E31" s="95">
        <f t="shared" ref="E31:E32" si="12">E26+J26</f>
        <v>7.6814709848078966</v>
      </c>
      <c r="F31" s="95">
        <f t="shared" si="11"/>
        <v>4.6703023058681392</v>
      </c>
      <c r="G31" s="95">
        <f t="shared" si="11"/>
        <v>5.1499998333341663</v>
      </c>
      <c r="H31" s="95">
        <f t="shared" si="11"/>
        <v>2.5199500004166655</v>
      </c>
      <c r="P31" s="93">
        <v>12</v>
      </c>
      <c r="R31" s="50">
        <f t="shared" si="1"/>
        <v>-0.53657291800043494</v>
      </c>
      <c r="S31" s="50">
        <f t="shared" si="2"/>
        <v>0.84385395873249214</v>
      </c>
      <c r="T31" s="50">
        <f t="shared" si="3"/>
        <v>0.94569328682313658</v>
      </c>
      <c r="U31" s="50">
        <f t="shared" si="4"/>
        <v>-0.32506031326148199</v>
      </c>
      <c r="V31" s="50">
        <f t="shared" si="5"/>
        <v>0.29688257058559914</v>
      </c>
      <c r="W31" s="50">
        <f t="shared" si="6"/>
        <v>0.95491399575170477</v>
      </c>
      <c r="X31" s="50">
        <f t="shared" si="7"/>
        <v>4.7754690968385957E-2</v>
      </c>
      <c r="Y31" s="50">
        <f t="shared" si="8"/>
        <v>0.99885909391190608</v>
      </c>
      <c r="Z31" s="50">
        <f t="shared" si="9"/>
        <v>7.5714157916404413E-3</v>
      </c>
      <c r="AA31" s="50">
        <f t="shared" si="10"/>
        <v>0.99997133642065461</v>
      </c>
    </row>
    <row r="32" spans="2:27" x14ac:dyDescent="0.55000000000000004">
      <c r="E32" s="96">
        <f t="shared" si="12"/>
        <v>10.059297426825681</v>
      </c>
      <c r="F32" s="96">
        <f t="shared" si="11"/>
        <v>4.7338531634528582</v>
      </c>
      <c r="G32" s="96">
        <f t="shared" si="11"/>
        <v>4.1899986666933327</v>
      </c>
      <c r="H32" s="96">
        <f t="shared" si="11"/>
        <v>3.289800006666578</v>
      </c>
      <c r="P32" s="93">
        <v>13</v>
      </c>
      <c r="R32" s="50">
        <f t="shared" si="1"/>
        <v>0.42016703682664092</v>
      </c>
      <c r="S32" s="50">
        <f t="shared" si="2"/>
        <v>0.90744678145019619</v>
      </c>
      <c r="T32" s="50">
        <f t="shared" si="3"/>
        <v>0.88253758042789199</v>
      </c>
      <c r="U32" s="50">
        <f t="shared" si="4"/>
        <v>-0.47024187301056253</v>
      </c>
      <c r="V32" s="50">
        <f t="shared" si="5"/>
        <v>0.32077274816790685</v>
      </c>
      <c r="W32" s="50">
        <f t="shared" si="6"/>
        <v>0.947156187770955</v>
      </c>
      <c r="X32" s="50">
        <f t="shared" si="7"/>
        <v>5.1730831711101939E-2</v>
      </c>
      <c r="Y32" s="50">
        <f t="shared" si="8"/>
        <v>0.99866106415063449</v>
      </c>
      <c r="Z32" s="50">
        <f t="shared" si="9"/>
        <v>8.2023535016437429E-3</v>
      </c>
      <c r="AA32" s="50">
        <f t="shared" si="10"/>
        <v>0.99996636013269669</v>
      </c>
    </row>
    <row r="33" spans="16:27" x14ac:dyDescent="0.55000000000000004">
      <c r="P33" s="93">
        <v>14</v>
      </c>
      <c r="R33" s="50">
        <f t="shared" si="1"/>
        <v>0.99060735569487035</v>
      </c>
      <c r="S33" s="50">
        <f t="shared" si="2"/>
        <v>0.13673721820783361</v>
      </c>
      <c r="T33" s="50">
        <f t="shared" si="3"/>
        <v>0.7972598970914585</v>
      </c>
      <c r="U33" s="50">
        <f t="shared" si="4"/>
        <v>-0.60363619547680947</v>
      </c>
      <c r="V33" s="50">
        <f t="shared" si="5"/>
        <v>0.34446054247045282</v>
      </c>
      <c r="W33" s="50">
        <f t="shared" si="6"/>
        <v>0.93880079605897293</v>
      </c>
      <c r="X33" s="50">
        <f t="shared" si="7"/>
        <v>5.5706152576470575E-2</v>
      </c>
      <c r="Y33" s="50">
        <f t="shared" si="8"/>
        <v>0.99844720669904574</v>
      </c>
      <c r="Z33" s="50">
        <f t="shared" si="9"/>
        <v>8.8332879462314114E-3</v>
      </c>
      <c r="AA33" s="50">
        <f t="shared" si="10"/>
        <v>0.9999609857509737</v>
      </c>
    </row>
    <row r="34" spans="16:27" x14ac:dyDescent="0.55000000000000004">
      <c r="P34" s="93">
        <v>15</v>
      </c>
      <c r="R34" s="50">
        <f t="shared" si="1"/>
        <v>0.65028784015711683</v>
      </c>
      <c r="S34" s="50">
        <f t="shared" si="2"/>
        <v>-0.75968791285882131</v>
      </c>
      <c r="T34" s="50">
        <f t="shared" si="3"/>
        <v>0.69199783524160141</v>
      </c>
      <c r="U34" s="50">
        <f t="shared" si="4"/>
        <v>-0.72189957474771893</v>
      </c>
      <c r="V34" s="50">
        <f t="shared" si="5"/>
        <v>0.36793100829128733</v>
      </c>
      <c r="W34" s="50">
        <f t="shared" si="6"/>
        <v>0.92985309223433599</v>
      </c>
      <c r="X34" s="50">
        <f t="shared" si="7"/>
        <v>5.96805905599853E-2</v>
      </c>
      <c r="Y34" s="50">
        <f t="shared" si="8"/>
        <v>0.99821752494654759</v>
      </c>
      <c r="Z34" s="50">
        <f t="shared" si="9"/>
        <v>9.4642188742239258E-3</v>
      </c>
      <c r="AA34" s="50">
        <f t="shared" si="10"/>
        <v>0.99995521327762515</v>
      </c>
    </row>
    <row r="35" spans="16:27" x14ac:dyDescent="0.55000000000000004">
      <c r="P35" s="93">
        <v>16</v>
      </c>
      <c r="R35" s="50">
        <f t="shared" si="1"/>
        <v>-0.2879033166650653</v>
      </c>
      <c r="S35" s="50">
        <f t="shared" si="2"/>
        <v>-0.95765948032338466</v>
      </c>
      <c r="T35" s="50">
        <f t="shared" si="3"/>
        <v>0.56938992830360025</v>
      </c>
      <c r="U35" s="50">
        <f t="shared" si="4"/>
        <v>-0.82206758210406339</v>
      </c>
      <c r="V35" s="50">
        <f t="shared" si="5"/>
        <v>0.39116933754625283</v>
      </c>
      <c r="W35" s="50">
        <f t="shared" si="6"/>
        <v>0.92031872161964945</v>
      </c>
      <c r="X35" s="50">
        <f t="shared" si="7"/>
        <v>6.3654082671132289E-2</v>
      </c>
      <c r="Y35" s="50">
        <f t="shared" si="8"/>
        <v>0.99797202253334572</v>
      </c>
      <c r="Z35" s="50">
        <f t="shared" si="9"/>
        <v>1.0095146034443166E-2</v>
      </c>
      <c r="AA35" s="50">
        <f t="shared" si="10"/>
        <v>0.99994904271494922</v>
      </c>
    </row>
    <row r="36" spans="16:27" x14ac:dyDescent="0.55000000000000004">
      <c r="P36" s="93">
        <v>17</v>
      </c>
      <c r="R36" s="50">
        <f t="shared" si="1"/>
        <v>-0.96139749187955681</v>
      </c>
      <c r="S36" s="50">
        <f t="shared" si="2"/>
        <v>-0.27516333805159693</v>
      </c>
      <c r="T36" s="50">
        <f t="shared" si="3"/>
        <v>0.43250950635454399</v>
      </c>
      <c r="U36" s="50">
        <f t="shared" si="4"/>
        <v>-0.90162937336410498</v>
      </c>
      <c r="V36" s="50">
        <f t="shared" si="5"/>
        <v>0.4141608686117616</v>
      </c>
      <c r="W36" s="50">
        <f t="shared" si="6"/>
        <v>0.91020369967977555</v>
      </c>
      <c r="X36" s="50">
        <f t="shared" si="7"/>
        <v>6.7626565934388719E-2</v>
      </c>
      <c r="Y36" s="50">
        <f t="shared" si="8"/>
        <v>0.99771070335038592</v>
      </c>
      <c r="Z36" s="50">
        <f t="shared" si="9"/>
        <v>1.0726069175712515E-2</v>
      </c>
      <c r="AA36" s="50">
        <f t="shared" si="10"/>
        <v>0.99994247406540238</v>
      </c>
    </row>
    <row r="37" spans="16:27" x14ac:dyDescent="0.55000000000000004">
      <c r="P37" s="93">
        <v>18</v>
      </c>
      <c r="R37" s="50">
        <f t="shared" si="1"/>
        <v>-0.75098724677167605</v>
      </c>
      <c r="S37" s="50">
        <f t="shared" si="2"/>
        <v>0.66031670824408017</v>
      </c>
      <c r="T37" s="50">
        <f t="shared" si="3"/>
        <v>0.2847876590219009</v>
      </c>
      <c r="U37" s="50">
        <f t="shared" si="4"/>
        <v>-0.95859062652877292</v>
      </c>
      <c r="V37" s="50">
        <f t="shared" si="5"/>
        <v>0.43689109557516886</v>
      </c>
      <c r="W37" s="50">
        <f t="shared" si="6"/>
        <v>0.89951440822653228</v>
      </c>
      <c r="X37" s="50">
        <f t="shared" si="7"/>
        <v>7.1597977390220946E-2</v>
      </c>
      <c r="Y37" s="50">
        <f t="shared" si="8"/>
        <v>0.9974335715392928</v>
      </c>
      <c r="Z37" s="50">
        <f t="shared" si="9"/>
        <v>1.1356988046856956E-2</v>
      </c>
      <c r="AA37" s="50">
        <f t="shared" si="10"/>
        <v>0.99993550733159964</v>
      </c>
    </row>
    <row r="38" spans="16:27" x14ac:dyDescent="0.55000000000000004">
      <c r="P38" s="93">
        <v>19</v>
      </c>
      <c r="R38" s="50">
        <f t="shared" si="1"/>
        <v>0.14987720966295234</v>
      </c>
      <c r="S38" s="50">
        <f t="shared" si="2"/>
        <v>0.98870461818666922</v>
      </c>
      <c r="T38" s="50">
        <f t="shared" si="3"/>
        <v>0.12992723066366213</v>
      </c>
      <c r="U38" s="50">
        <f t="shared" si="4"/>
        <v>-0.99152353211210853</v>
      </c>
      <c r="V38" s="50">
        <f t="shared" si="5"/>
        <v>0.45934567738690324</v>
      </c>
      <c r="W38" s="50">
        <f t="shared" si="6"/>
        <v>0.88825759139225313</v>
      </c>
      <c r="X38" s="50">
        <f t="shared" si="7"/>
        <v>7.5568254096082296E-2</v>
      </c>
      <c r="Y38" s="50">
        <f t="shared" si="8"/>
        <v>0.99714063149230359</v>
      </c>
      <c r="Z38" s="50">
        <f t="shared" si="9"/>
        <v>1.198790239670317E-2</v>
      </c>
      <c r="AA38" s="50">
        <f t="shared" si="10"/>
        <v>0.99992814251631457</v>
      </c>
    </row>
    <row r="39" spans="16:27" x14ac:dyDescent="0.55000000000000004">
      <c r="P39" s="93">
        <v>20</v>
      </c>
      <c r="R39" s="50">
        <f t="shared" si="1"/>
        <v>0.91294525072762767</v>
      </c>
      <c r="S39" s="50">
        <f t="shared" si="2"/>
        <v>0.40808206181339196</v>
      </c>
      <c r="T39" s="50">
        <f t="shared" si="3"/>
        <v>-2.8189996344873836E-2</v>
      </c>
      <c r="U39" s="50">
        <f t="shared" si="4"/>
        <v>-0.99960258308293504</v>
      </c>
      <c r="V39" s="50">
        <f t="shared" si="5"/>
        <v>0.48151044690858202</v>
      </c>
      <c r="W39" s="50">
        <f t="shared" si="6"/>
        <v>0.87644035137475129</v>
      </c>
      <c r="X39" s="50">
        <f t="shared" si="7"/>
        <v>7.9537333127410639E-2</v>
      </c>
      <c r="Y39" s="50">
        <f t="shared" si="8"/>
        <v>0.99683188785219912</v>
      </c>
      <c r="Z39" s="50">
        <f t="shared" si="9"/>
        <v>1.2618811974079637E-2</v>
      </c>
      <c r="AA39" s="50">
        <f t="shared" si="10"/>
        <v>0.99992037962247915</v>
      </c>
    </row>
  </sheetData>
  <mergeCells count="1">
    <mergeCell ref="F1:G1"/>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22180-5412-4FB3-8EB4-11D51108ABD1}">
  <dimension ref="A1:BQ49"/>
  <sheetViews>
    <sheetView tabSelected="1" zoomScaleNormal="100" workbookViewId="0">
      <selection activeCell="A2" sqref="A2"/>
    </sheetView>
  </sheetViews>
  <sheetFormatPr defaultRowHeight="18" x14ac:dyDescent="0.55000000000000004"/>
  <cols>
    <col min="1" max="1" width="4.25" customWidth="1"/>
    <col min="2" max="2" width="6.33203125" customWidth="1"/>
    <col min="3" max="3" width="9" customWidth="1"/>
    <col min="4" max="7" width="7.58203125" style="97" customWidth="1"/>
    <col min="8" max="8" width="2.33203125" customWidth="1"/>
    <col min="9" max="9" width="6.25" customWidth="1"/>
    <col min="10" max="10" width="5.6640625" customWidth="1"/>
    <col min="11" max="11" width="2.75" customWidth="1"/>
    <col min="12" max="34" width="7.58203125" customWidth="1"/>
    <col min="35" max="35" width="6.08203125" customWidth="1"/>
    <col min="36" max="36" width="4.08203125" style="12" customWidth="1"/>
  </cols>
  <sheetData>
    <row r="1" spans="1:36" x14ac:dyDescent="0.55000000000000004">
      <c r="A1" t="s">
        <v>50</v>
      </c>
      <c r="D1" s="12"/>
      <c r="E1"/>
      <c r="F1" s="240">
        <v>45431</v>
      </c>
      <c r="G1" s="240"/>
      <c r="H1" s="24"/>
      <c r="I1" t="s">
        <v>51</v>
      </c>
      <c r="AJ1"/>
    </row>
    <row r="2" spans="1:36" x14ac:dyDescent="0.55000000000000004">
      <c r="D2" s="12"/>
      <c r="E2"/>
      <c r="F2"/>
      <c r="G2"/>
      <c r="H2" s="24"/>
      <c r="I2" s="24"/>
      <c r="K2" s="43"/>
      <c r="L2" s="43"/>
      <c r="M2" s="43"/>
      <c r="N2" s="43"/>
      <c r="AJ2"/>
    </row>
    <row r="3" spans="1:36" x14ac:dyDescent="0.55000000000000004">
      <c r="A3" t="s">
        <v>78</v>
      </c>
      <c r="B3" t="s">
        <v>148</v>
      </c>
    </row>
    <row r="4" spans="1:36" x14ac:dyDescent="0.55000000000000004">
      <c r="B4" t="s">
        <v>149</v>
      </c>
      <c r="D4" s="12"/>
      <c r="E4"/>
      <c r="F4"/>
      <c r="G4"/>
    </row>
    <row r="5" spans="1:36" x14ac:dyDescent="0.55000000000000004">
      <c r="B5" t="s">
        <v>79</v>
      </c>
      <c r="D5"/>
      <c r="E5"/>
      <c r="F5"/>
      <c r="G5"/>
    </row>
    <row r="6" spans="1:36" x14ac:dyDescent="0.55000000000000004">
      <c r="B6" t="s">
        <v>185</v>
      </c>
    </row>
    <row r="12" spans="1:36" ht="16.5" customHeight="1" x14ac:dyDescent="0.55000000000000004">
      <c r="B12" s="98"/>
      <c r="G12" s="99"/>
      <c r="M12" s="100"/>
      <c r="Q12" s="100"/>
      <c r="U12" s="100"/>
      <c r="Y12" s="100"/>
      <c r="AC12" s="100"/>
      <c r="AG12" s="100"/>
    </row>
    <row r="13" spans="1:36" ht="16.5" customHeight="1" x14ac:dyDescent="0.55000000000000004">
      <c r="B13" s="98"/>
      <c r="G13" s="99"/>
      <c r="M13" s="101"/>
      <c r="Q13" s="100"/>
      <c r="U13" s="100"/>
      <c r="Y13" s="100"/>
      <c r="AC13" s="100"/>
      <c r="AG13" s="100"/>
    </row>
    <row r="14" spans="1:36" ht="13.5" customHeight="1" thickBot="1" x14ac:dyDescent="0.6">
      <c r="B14" s="98"/>
      <c r="G14" s="102"/>
      <c r="L14" s="101" t="s">
        <v>80</v>
      </c>
      <c r="M14" s="12"/>
      <c r="P14" s="100" t="s">
        <v>81</v>
      </c>
      <c r="Q14" s="12"/>
      <c r="T14" s="100" t="s">
        <v>82</v>
      </c>
      <c r="U14" s="12"/>
      <c r="X14" s="100" t="s">
        <v>83</v>
      </c>
      <c r="Y14" s="12"/>
      <c r="AB14" s="100" t="s">
        <v>84</v>
      </c>
      <c r="AC14" s="12"/>
      <c r="AF14" s="100" t="s">
        <v>85</v>
      </c>
      <c r="AG14" s="12"/>
    </row>
    <row r="15" spans="1:36" ht="16.5" customHeight="1" thickBot="1" x14ac:dyDescent="0.6">
      <c r="C15" s="103" t="s">
        <v>86</v>
      </c>
      <c r="D15" s="104" t="s">
        <v>87</v>
      </c>
      <c r="E15" s="105"/>
      <c r="L15" s="106" t="s">
        <v>87</v>
      </c>
      <c r="M15" s="107"/>
      <c r="P15" s="106" t="s">
        <v>88</v>
      </c>
      <c r="Q15" s="107"/>
      <c r="T15" s="106" t="s">
        <v>89</v>
      </c>
      <c r="U15" s="107"/>
      <c r="X15" s="106" t="s">
        <v>90</v>
      </c>
      <c r="Y15" s="107"/>
      <c r="AB15" s="106" t="s">
        <v>91</v>
      </c>
      <c r="AC15" s="107"/>
      <c r="AF15" s="106" t="s">
        <v>92</v>
      </c>
      <c r="AG15" s="107"/>
    </row>
    <row r="16" spans="1:36" ht="18.5" thickBot="1" x14ac:dyDescent="0.6">
      <c r="C16" s="108" t="s">
        <v>93</v>
      </c>
      <c r="D16" s="109" t="s">
        <v>94</v>
      </c>
      <c r="E16" s="110" t="s">
        <v>95</v>
      </c>
      <c r="F16" s="111" t="s">
        <v>96</v>
      </c>
      <c r="H16" s="12"/>
      <c r="J16" s="264"/>
      <c r="K16" s="262"/>
      <c r="L16" s="114" t="s">
        <v>94</v>
      </c>
      <c r="M16" s="115" t="s">
        <v>95</v>
      </c>
      <c r="N16" s="116" t="s">
        <v>96</v>
      </c>
      <c r="O16" s="12"/>
      <c r="P16" s="114" t="s">
        <v>94</v>
      </c>
      <c r="Q16" s="115" t="s">
        <v>96</v>
      </c>
      <c r="R16" s="116" t="s">
        <v>95</v>
      </c>
      <c r="S16" s="12"/>
      <c r="T16" s="114" t="s">
        <v>95</v>
      </c>
      <c r="U16" s="115" t="s">
        <v>94</v>
      </c>
      <c r="V16" s="116" t="s">
        <v>96</v>
      </c>
      <c r="W16" s="12"/>
      <c r="X16" s="114" t="s">
        <v>95</v>
      </c>
      <c r="Y16" s="115" t="s">
        <v>96</v>
      </c>
      <c r="Z16" s="116" t="s">
        <v>94</v>
      </c>
      <c r="AA16" s="12"/>
      <c r="AB16" s="114" t="s">
        <v>96</v>
      </c>
      <c r="AC16" s="115" t="s">
        <v>94</v>
      </c>
      <c r="AD16" s="116" t="s">
        <v>95</v>
      </c>
      <c r="AE16" s="12"/>
      <c r="AF16" s="114" t="s">
        <v>96</v>
      </c>
      <c r="AG16" s="115" t="s">
        <v>95</v>
      </c>
      <c r="AH16" s="116" t="s">
        <v>94</v>
      </c>
      <c r="AI16" s="12"/>
    </row>
    <row r="17" spans="2:69" ht="13.5" customHeight="1" x14ac:dyDescent="0.55000000000000004">
      <c r="C17" s="117">
        <v>1</v>
      </c>
      <c r="D17" s="118">
        <v>1</v>
      </c>
      <c r="E17" s="119">
        <v>0</v>
      </c>
      <c r="F17" s="120">
        <v>0</v>
      </c>
      <c r="H17" s="121"/>
      <c r="J17" s="265" t="s">
        <v>97</v>
      </c>
      <c r="K17" s="122">
        <v>1</v>
      </c>
      <c r="L17" s="123">
        <v>1</v>
      </c>
      <c r="M17" s="124">
        <v>0</v>
      </c>
      <c r="N17" s="125">
        <v>0</v>
      </c>
      <c r="P17" s="123">
        <v>1</v>
      </c>
      <c r="Q17" s="124">
        <v>0</v>
      </c>
      <c r="R17" s="125">
        <v>0</v>
      </c>
      <c r="T17" s="123">
        <v>0</v>
      </c>
      <c r="U17" s="124">
        <v>1</v>
      </c>
      <c r="V17" s="125">
        <v>0</v>
      </c>
      <c r="X17" s="123">
        <v>0</v>
      </c>
      <c r="Y17" s="124">
        <v>0</v>
      </c>
      <c r="Z17" s="125">
        <v>1</v>
      </c>
      <c r="AB17" s="123">
        <v>0</v>
      </c>
      <c r="AC17" s="124">
        <v>1</v>
      </c>
      <c r="AD17" s="125">
        <v>0</v>
      </c>
      <c r="AF17" s="123">
        <v>0</v>
      </c>
      <c r="AG17" s="124">
        <v>0</v>
      </c>
      <c r="AH17" s="125">
        <v>1</v>
      </c>
    </row>
    <row r="18" spans="2:69" ht="13.5" customHeight="1" x14ac:dyDescent="0.55000000000000004">
      <c r="C18" s="117">
        <v>2</v>
      </c>
      <c r="D18" s="118">
        <v>0</v>
      </c>
      <c r="E18" s="119">
        <v>1</v>
      </c>
      <c r="F18" s="120">
        <v>0</v>
      </c>
      <c r="H18" s="121"/>
      <c r="J18" s="266"/>
      <c r="K18" s="117">
        <v>2</v>
      </c>
      <c r="L18" s="126">
        <v>0</v>
      </c>
      <c r="M18" s="127">
        <v>1</v>
      </c>
      <c r="N18" s="128">
        <v>0</v>
      </c>
      <c r="P18" s="126">
        <v>0</v>
      </c>
      <c r="Q18" s="127">
        <v>0</v>
      </c>
      <c r="R18" s="128">
        <v>1</v>
      </c>
      <c r="T18" s="126">
        <v>1</v>
      </c>
      <c r="U18" s="127">
        <v>0</v>
      </c>
      <c r="V18" s="128">
        <v>0</v>
      </c>
      <c r="X18" s="126">
        <v>1</v>
      </c>
      <c r="Y18" s="127">
        <v>0</v>
      </c>
      <c r="Z18" s="128">
        <v>0</v>
      </c>
      <c r="AB18" s="126">
        <v>0</v>
      </c>
      <c r="AC18" s="127">
        <v>0</v>
      </c>
      <c r="AD18" s="128">
        <v>1</v>
      </c>
      <c r="AF18" s="126">
        <v>0</v>
      </c>
      <c r="AG18" s="127">
        <v>1</v>
      </c>
      <c r="AH18" s="128">
        <v>0</v>
      </c>
    </row>
    <row r="19" spans="2:69" ht="13.5" customHeight="1" thickBot="1" x14ac:dyDescent="0.6">
      <c r="C19" s="129">
        <v>3</v>
      </c>
      <c r="D19" s="130">
        <v>0</v>
      </c>
      <c r="E19" s="131">
        <v>0</v>
      </c>
      <c r="F19" s="132">
        <v>1</v>
      </c>
      <c r="H19" s="121"/>
      <c r="J19" s="267"/>
      <c r="K19" s="129">
        <v>3</v>
      </c>
      <c r="L19" s="133">
        <v>0</v>
      </c>
      <c r="M19" s="134">
        <v>0</v>
      </c>
      <c r="N19" s="135">
        <v>1</v>
      </c>
      <c r="P19" s="133">
        <v>0</v>
      </c>
      <c r="Q19" s="134">
        <v>1</v>
      </c>
      <c r="R19" s="135">
        <v>0</v>
      </c>
      <c r="T19" s="133">
        <v>0</v>
      </c>
      <c r="U19" s="134">
        <v>0</v>
      </c>
      <c r="V19" s="135">
        <v>1</v>
      </c>
      <c r="X19" s="133">
        <v>0</v>
      </c>
      <c r="Y19" s="134">
        <v>1</v>
      </c>
      <c r="Z19" s="135">
        <v>0</v>
      </c>
      <c r="AB19" s="133">
        <v>1</v>
      </c>
      <c r="AC19" s="134">
        <v>0</v>
      </c>
      <c r="AD19" s="135">
        <v>0</v>
      </c>
      <c r="AF19" s="133">
        <v>1</v>
      </c>
      <c r="AG19" s="134">
        <v>0</v>
      </c>
      <c r="AH19" s="135">
        <v>0</v>
      </c>
    </row>
    <row r="20" spans="2:69" ht="13.5" customHeight="1" x14ac:dyDescent="0.55000000000000004">
      <c r="C20" s="12"/>
      <c r="D20" s="136"/>
      <c r="E20" s="136"/>
      <c r="H20" s="121"/>
      <c r="J20" s="83"/>
      <c r="K20" s="137"/>
      <c r="L20" s="138">
        <v>-1</v>
      </c>
      <c r="M20" s="139">
        <v>-1</v>
      </c>
      <c r="N20" s="140"/>
      <c r="P20" s="138">
        <v>-1</v>
      </c>
      <c r="Q20" s="139">
        <v>-1</v>
      </c>
      <c r="R20" s="140"/>
      <c r="T20" s="138">
        <v>-1</v>
      </c>
      <c r="U20" s="139">
        <v>-1</v>
      </c>
      <c r="V20" s="140"/>
      <c r="X20" s="138">
        <v>-1</v>
      </c>
      <c r="Y20" s="139">
        <v>-1</v>
      </c>
      <c r="Z20" s="140"/>
      <c r="AB20" s="138">
        <v>-1</v>
      </c>
      <c r="AC20" s="139">
        <v>-1</v>
      </c>
      <c r="AD20" s="140"/>
      <c r="AF20" s="138">
        <v>-1</v>
      </c>
      <c r="AG20" s="139">
        <v>-1</v>
      </c>
      <c r="AH20" s="140"/>
    </row>
    <row r="21" spans="2:69" ht="13.5" customHeight="1" x14ac:dyDescent="0.55000000000000004">
      <c r="C21" s="12"/>
      <c r="D21" s="136"/>
      <c r="H21" s="121"/>
      <c r="K21" s="12"/>
    </row>
    <row r="22" spans="2:69" ht="13.5" customHeight="1" x14ac:dyDescent="0.55000000000000004">
      <c r="B22" s="141"/>
      <c r="M22" s="142" t="s">
        <v>98</v>
      </c>
      <c r="N22" s="143"/>
      <c r="O22" s="143"/>
      <c r="P22" s="143"/>
      <c r="Q22" s="143"/>
      <c r="R22" s="143"/>
    </row>
    <row r="23" spans="2:69" ht="13.5" customHeight="1" x14ac:dyDescent="0.55000000000000004">
      <c r="B23" s="141"/>
      <c r="L23" s="144" t="s">
        <v>99</v>
      </c>
      <c r="M23" s="145"/>
      <c r="N23" s="145"/>
      <c r="O23" s="145"/>
    </row>
    <row r="24" spans="2:69" ht="13.5" customHeight="1" thickBot="1" x14ac:dyDescent="0.6">
      <c r="H24" s="12"/>
      <c r="J24" s="268"/>
      <c r="K24" s="269"/>
      <c r="L24" s="146">
        <v>1</v>
      </c>
      <c r="M24" s="146">
        <v>2</v>
      </c>
      <c r="N24" s="146">
        <v>3</v>
      </c>
      <c r="O24" s="12"/>
      <c r="P24" s="146">
        <v>1</v>
      </c>
      <c r="Q24" s="146">
        <v>2</v>
      </c>
      <c r="R24" s="146">
        <v>3</v>
      </c>
      <c r="S24" s="92"/>
      <c r="T24" s="146">
        <v>1</v>
      </c>
      <c r="U24" s="146">
        <v>2</v>
      </c>
      <c r="V24" s="146">
        <v>3</v>
      </c>
      <c r="W24" s="92"/>
      <c r="X24" s="146">
        <v>1</v>
      </c>
      <c r="Y24" s="146">
        <v>2</v>
      </c>
      <c r="Z24" s="146">
        <v>3</v>
      </c>
      <c r="AA24" s="92"/>
      <c r="AB24" s="146">
        <v>1</v>
      </c>
      <c r="AC24" s="146">
        <v>2</v>
      </c>
      <c r="AD24" s="146">
        <v>3</v>
      </c>
      <c r="AE24" s="12"/>
      <c r="AF24" s="146">
        <v>1</v>
      </c>
      <c r="AG24" s="146">
        <v>2</v>
      </c>
      <c r="AH24" s="146">
        <v>3</v>
      </c>
      <c r="AI24" s="9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row>
    <row r="25" spans="2:69" ht="13.5" customHeight="1" x14ac:dyDescent="0.55000000000000004">
      <c r="C25" t="s">
        <v>100</v>
      </c>
      <c r="G25" s="147"/>
      <c r="H25" s="12"/>
      <c r="I25" s="148"/>
      <c r="J25" s="270" t="s">
        <v>101</v>
      </c>
      <c r="K25" s="122">
        <v>1</v>
      </c>
      <c r="L25" s="149"/>
      <c r="M25" s="151"/>
      <c r="N25" s="153"/>
      <c r="O25" s="97"/>
      <c r="P25" s="149"/>
      <c r="Q25" s="151"/>
      <c r="R25" s="153"/>
      <c r="S25" s="97"/>
      <c r="T25" s="149"/>
      <c r="U25" s="151"/>
      <c r="V25" s="153"/>
      <c r="W25" s="97"/>
      <c r="X25" s="149"/>
      <c r="Y25" s="151"/>
      <c r="Z25" s="153"/>
      <c r="AA25" s="97"/>
      <c r="AB25" s="149"/>
      <c r="AC25" s="151"/>
      <c r="AD25" s="153"/>
      <c r="AE25" s="97"/>
      <c r="AF25" s="149"/>
      <c r="AG25" s="151"/>
      <c r="AH25" s="153"/>
      <c r="AI25" s="97"/>
      <c r="AK25" s="121"/>
      <c r="AL25" s="121"/>
      <c r="AM25" s="121"/>
      <c r="AN25" s="121"/>
      <c r="AO25" s="121"/>
      <c r="AP25" s="121"/>
      <c r="AQ25" s="121"/>
      <c r="AR25" s="121"/>
      <c r="AS25" s="121"/>
      <c r="AT25" s="121"/>
      <c r="AU25" s="121"/>
      <c r="AV25" s="121"/>
      <c r="AW25" s="121"/>
      <c r="AX25" s="121"/>
      <c r="AY25" s="121"/>
      <c r="AZ25" s="121"/>
      <c r="BA25" s="121"/>
      <c r="BB25" s="121"/>
      <c r="BC25" s="121"/>
      <c r="BD25" s="121"/>
      <c r="BE25" s="121"/>
      <c r="BF25" s="121"/>
      <c r="BG25" s="121"/>
      <c r="BH25" s="121"/>
      <c r="BI25" s="121"/>
      <c r="BJ25" s="121"/>
      <c r="BK25" s="121"/>
      <c r="BL25" s="121"/>
      <c r="BM25" s="121"/>
      <c r="BN25" s="121"/>
      <c r="BO25" s="121"/>
      <c r="BP25" s="121"/>
      <c r="BQ25" s="121"/>
    </row>
    <row r="26" spans="2:69" ht="13.5" customHeight="1" x14ac:dyDescent="0.55000000000000004">
      <c r="D26" s="112">
        <v>1</v>
      </c>
      <c r="E26" s="113">
        <v>2</v>
      </c>
      <c r="F26" s="113">
        <v>3</v>
      </c>
      <c r="G26" s="154" t="s">
        <v>102</v>
      </c>
      <c r="H26" s="12"/>
      <c r="I26" s="155"/>
      <c r="J26" s="271"/>
      <c r="K26" s="156">
        <v>2</v>
      </c>
      <c r="L26" s="150"/>
      <c r="M26" s="152"/>
      <c r="N26" s="157"/>
      <c r="O26" s="97"/>
      <c r="P26" s="150"/>
      <c r="Q26" s="152"/>
      <c r="R26" s="157"/>
      <c r="S26" s="97"/>
      <c r="T26" s="150"/>
      <c r="U26" s="152"/>
      <c r="V26" s="157"/>
      <c r="W26" s="97"/>
      <c r="X26" s="150"/>
      <c r="Y26" s="152"/>
      <c r="Z26" s="157"/>
      <c r="AA26" s="97"/>
      <c r="AB26" s="150"/>
      <c r="AC26" s="152"/>
      <c r="AD26" s="157"/>
      <c r="AE26" s="97"/>
      <c r="AF26" s="150"/>
      <c r="AG26" s="152"/>
      <c r="AH26" s="157"/>
      <c r="AI26" s="97"/>
      <c r="AK26" s="121"/>
      <c r="AL26" s="121"/>
      <c r="AM26" s="121"/>
      <c r="AN26" s="121"/>
      <c r="AO26" s="121"/>
      <c r="AP26" s="121"/>
      <c r="AQ26" s="121"/>
      <c r="AR26" s="121"/>
      <c r="AS26" s="121"/>
      <c r="AT26" s="121"/>
      <c r="AU26" s="121"/>
      <c r="AV26" s="121"/>
      <c r="AW26" s="121"/>
      <c r="AX26" s="121"/>
      <c r="AY26" s="121"/>
      <c r="AZ26" s="121"/>
      <c r="BA26" s="121"/>
      <c r="BB26" s="121"/>
      <c r="BC26" s="121"/>
      <c r="BD26" s="121"/>
      <c r="BE26" s="121"/>
      <c r="BF26" s="121"/>
      <c r="BG26" s="121"/>
      <c r="BH26" s="121"/>
      <c r="BI26" s="121"/>
      <c r="BJ26" s="121"/>
      <c r="BK26" s="121"/>
      <c r="BL26" s="121"/>
      <c r="BM26" s="121"/>
      <c r="BN26" s="121"/>
      <c r="BO26" s="121"/>
      <c r="BP26" s="121"/>
      <c r="BQ26" s="121"/>
    </row>
    <row r="27" spans="2:69" ht="13.5" customHeight="1" x14ac:dyDescent="0.55000000000000004">
      <c r="B27" s="257"/>
      <c r="C27" s="159">
        <v>1</v>
      </c>
      <c r="D27" s="160"/>
      <c r="E27" s="160"/>
      <c r="F27" s="160"/>
      <c r="G27" s="160"/>
      <c r="I27" s="161" t="s">
        <v>103</v>
      </c>
      <c r="J27" s="273" t="s">
        <v>104</v>
      </c>
      <c r="K27" s="162">
        <v>1</v>
      </c>
      <c r="L27" s="163"/>
      <c r="M27" s="164"/>
      <c r="N27" s="165"/>
      <c r="O27" s="97"/>
      <c r="P27" s="163"/>
      <c r="Q27" s="164"/>
      <c r="R27" s="165"/>
      <c r="S27" s="97"/>
      <c r="T27" s="163"/>
      <c r="U27" s="164"/>
      <c r="V27" s="165"/>
      <c r="W27" s="97"/>
      <c r="X27" s="163"/>
      <c r="Y27" s="164"/>
      <c r="Z27" s="165"/>
      <c r="AA27" s="97"/>
      <c r="AB27" s="163"/>
      <c r="AC27" s="164"/>
      <c r="AD27" s="165"/>
      <c r="AE27" s="97"/>
      <c r="AF27" s="163"/>
      <c r="AG27" s="164"/>
      <c r="AH27" s="165"/>
      <c r="AI27" s="97"/>
      <c r="AK27" s="121"/>
      <c r="AL27" s="121"/>
      <c r="AM27" s="121"/>
      <c r="AN27" s="121"/>
      <c r="AO27" s="121"/>
      <c r="AP27" s="121"/>
      <c r="AQ27" s="121"/>
      <c r="AR27" s="121"/>
      <c r="AS27" s="121"/>
      <c r="AT27" s="121"/>
      <c r="AU27" s="121"/>
      <c r="AV27" s="121"/>
      <c r="AW27" s="121"/>
      <c r="AX27" s="121"/>
      <c r="AY27" s="121"/>
      <c r="AZ27" s="121"/>
      <c r="BA27" s="121"/>
      <c r="BB27" s="121"/>
      <c r="BC27" s="121"/>
      <c r="BD27" s="121"/>
      <c r="BE27" s="121"/>
      <c r="BF27" s="121"/>
      <c r="BG27" s="121"/>
      <c r="BH27" s="121"/>
      <c r="BI27" s="121"/>
      <c r="BJ27" s="121"/>
      <c r="BK27" s="121"/>
      <c r="BL27" s="121"/>
      <c r="BM27" s="121"/>
      <c r="BN27" s="121"/>
      <c r="BO27" s="121"/>
      <c r="BP27" s="121"/>
      <c r="BQ27" s="121"/>
    </row>
    <row r="28" spans="2:69" ht="13.5" customHeight="1" x14ac:dyDescent="0.55000000000000004">
      <c r="B28" s="272"/>
      <c r="C28" s="166">
        <v>2</v>
      </c>
      <c r="D28" s="160"/>
      <c r="E28" s="160"/>
      <c r="F28" s="160"/>
      <c r="G28" s="160"/>
      <c r="I28" s="155"/>
      <c r="J28" s="274"/>
      <c r="K28" s="85">
        <v>2</v>
      </c>
      <c r="L28" s="167"/>
      <c r="M28" s="168"/>
      <c r="N28" s="169"/>
      <c r="O28" s="97"/>
      <c r="P28" s="167"/>
      <c r="Q28" s="168"/>
      <c r="R28" s="169"/>
      <c r="S28" s="97"/>
      <c r="T28" s="167"/>
      <c r="U28" s="168"/>
      <c r="V28" s="169"/>
      <c r="W28" s="97"/>
      <c r="X28" s="167"/>
      <c r="Y28" s="168"/>
      <c r="Z28" s="169"/>
      <c r="AA28" s="97"/>
      <c r="AB28" s="167"/>
      <c r="AC28" s="168"/>
      <c r="AD28" s="169"/>
      <c r="AE28" s="97"/>
      <c r="AF28" s="167"/>
      <c r="AG28" s="168"/>
      <c r="AH28" s="169"/>
      <c r="AI28" s="97"/>
      <c r="AK28" s="121"/>
      <c r="AL28" s="121"/>
      <c r="AM28" s="121"/>
      <c r="AN28" s="121"/>
      <c r="AO28" s="121"/>
      <c r="AP28" s="121"/>
      <c r="AQ28" s="121"/>
      <c r="AR28" s="121"/>
      <c r="AS28" s="121"/>
      <c r="AT28" s="121"/>
      <c r="AU28" s="121"/>
      <c r="AV28" s="121"/>
      <c r="AW28" s="121"/>
      <c r="AX28" s="121"/>
      <c r="AY28" s="121"/>
      <c r="AZ28" s="121"/>
      <c r="BA28" s="121"/>
      <c r="BB28" s="121"/>
      <c r="BC28" s="121"/>
      <c r="BD28" s="121"/>
      <c r="BE28" s="121"/>
      <c r="BF28" s="121"/>
      <c r="BG28" s="121"/>
      <c r="BH28" s="121"/>
      <c r="BI28" s="121"/>
      <c r="BJ28" s="121"/>
      <c r="BK28" s="121"/>
      <c r="BL28" s="121"/>
      <c r="BM28" s="121"/>
      <c r="BN28" s="121"/>
      <c r="BO28" s="121"/>
      <c r="BP28" s="121"/>
      <c r="BQ28" s="121"/>
    </row>
    <row r="29" spans="2:69" ht="13.5" customHeight="1" x14ac:dyDescent="0.55000000000000004">
      <c r="B29" s="257"/>
      <c r="C29" s="159" t="s">
        <v>105</v>
      </c>
      <c r="D29" s="160"/>
      <c r="E29" s="136"/>
      <c r="F29" s="136"/>
      <c r="I29" s="170"/>
      <c r="J29" s="60"/>
      <c r="K29" s="171"/>
      <c r="L29" s="172" t="s">
        <v>102</v>
      </c>
      <c r="M29" s="173">
        <v>-1</v>
      </c>
      <c r="N29" s="174"/>
      <c r="O29" s="97"/>
      <c r="P29" s="172" t="s">
        <v>102</v>
      </c>
      <c r="Q29" s="173">
        <v>-1</v>
      </c>
      <c r="R29" s="174"/>
      <c r="S29" s="97"/>
      <c r="T29" s="172" t="s">
        <v>102</v>
      </c>
      <c r="U29" s="173">
        <v>-1</v>
      </c>
      <c r="V29" s="174"/>
      <c r="W29" s="97"/>
      <c r="X29" s="172" t="s">
        <v>102</v>
      </c>
      <c r="Y29" s="173">
        <v>-1</v>
      </c>
      <c r="Z29" s="174"/>
      <c r="AA29" s="97"/>
      <c r="AB29" s="172" t="s">
        <v>102</v>
      </c>
      <c r="AC29" s="173">
        <v>-1</v>
      </c>
      <c r="AD29" s="174"/>
      <c r="AE29" s="97"/>
      <c r="AF29" s="172" t="s">
        <v>102</v>
      </c>
      <c r="AG29" s="173">
        <v>-1</v>
      </c>
      <c r="AH29" s="174"/>
      <c r="AI29" s="97"/>
      <c r="AK29" s="121"/>
      <c r="AL29" s="121"/>
      <c r="AM29" s="121"/>
      <c r="AN29" s="121"/>
      <c r="AO29" s="121"/>
      <c r="AP29" s="121"/>
      <c r="AQ29" s="121"/>
      <c r="AR29" s="121"/>
      <c r="AS29" s="121"/>
      <c r="AT29" s="121"/>
      <c r="AU29" s="121"/>
      <c r="AV29" s="121"/>
      <c r="AW29" s="121"/>
      <c r="AX29" s="121"/>
      <c r="AY29" s="121"/>
      <c r="AZ29" s="121"/>
      <c r="BA29" s="121"/>
      <c r="BB29" s="121"/>
      <c r="BC29" s="121"/>
      <c r="BD29" s="121"/>
      <c r="BE29" s="121"/>
      <c r="BF29" s="121"/>
      <c r="BG29" s="121"/>
      <c r="BH29" s="121"/>
      <c r="BI29" s="121"/>
      <c r="BJ29" s="121"/>
      <c r="BK29" s="121"/>
      <c r="BL29" s="121"/>
      <c r="BM29" s="121"/>
      <c r="BN29" s="121"/>
      <c r="BO29" s="121"/>
      <c r="BP29" s="121"/>
      <c r="BQ29" s="121"/>
    </row>
    <row r="30" spans="2:69" ht="13.5" customHeight="1" x14ac:dyDescent="0.55000000000000004">
      <c r="B30" s="257"/>
      <c r="C30" s="166" t="s">
        <v>106</v>
      </c>
      <c r="D30" s="160"/>
      <c r="I30" s="175"/>
      <c r="J30" s="12"/>
      <c r="K30" s="85"/>
      <c r="L30" s="176" t="s">
        <v>107</v>
      </c>
      <c r="M30" s="56"/>
      <c r="N30" s="56"/>
      <c r="O30" s="97"/>
      <c r="P30" s="177"/>
      <c r="Q30" s="97"/>
      <c r="R30" s="97"/>
      <c r="S30" s="97"/>
      <c r="T30" s="177"/>
      <c r="U30" s="97"/>
      <c r="V30" s="97"/>
      <c r="W30" s="97"/>
      <c r="X30" s="177"/>
      <c r="Y30" s="97"/>
      <c r="Z30" s="97"/>
      <c r="AA30" s="97"/>
      <c r="AB30" s="177"/>
      <c r="AC30" s="97"/>
      <c r="AD30" s="97"/>
      <c r="AE30" s="97"/>
      <c r="AF30" s="177"/>
      <c r="AG30" s="97"/>
      <c r="AH30" s="97"/>
      <c r="AI30" s="97"/>
      <c r="AK30" s="121"/>
      <c r="AL30" s="121"/>
      <c r="AM30" s="121"/>
      <c r="AN30" s="121"/>
      <c r="AO30" s="121"/>
      <c r="AP30" s="121"/>
      <c r="AQ30" s="121"/>
      <c r="AR30" s="121"/>
      <c r="AS30" s="121"/>
      <c r="AT30" s="121"/>
      <c r="AU30" s="121"/>
      <c r="AV30" s="121"/>
      <c r="AW30" s="121"/>
      <c r="AX30" s="121"/>
      <c r="AY30" s="121"/>
      <c r="AZ30" s="121"/>
      <c r="BA30" s="121"/>
      <c r="BB30" s="121"/>
      <c r="BC30" s="121"/>
      <c r="BD30" s="121"/>
      <c r="BE30" s="121"/>
      <c r="BF30" s="121"/>
      <c r="BG30" s="121"/>
      <c r="BH30" s="121"/>
      <c r="BI30" s="121"/>
      <c r="BJ30" s="121"/>
      <c r="BK30" s="121"/>
      <c r="BL30" s="121"/>
      <c r="BM30" s="121"/>
      <c r="BN30" s="121"/>
      <c r="BO30" s="121"/>
      <c r="BP30" s="121"/>
      <c r="BQ30" s="121"/>
    </row>
    <row r="31" spans="2:69" ht="13.5" customHeight="1" x14ac:dyDescent="0.55000000000000004">
      <c r="B31" s="158"/>
      <c r="C31" s="12"/>
      <c r="F31" s="136"/>
      <c r="I31" s="175"/>
      <c r="J31" s="12"/>
      <c r="K31" s="85"/>
      <c r="L31" s="97"/>
      <c r="M31" s="178" t="s">
        <v>108</v>
      </c>
      <c r="N31" s="179"/>
      <c r="O31" s="97"/>
      <c r="P31" s="97"/>
      <c r="Q31" s="177"/>
      <c r="R31" s="97"/>
      <c r="S31" s="97"/>
      <c r="T31" s="97"/>
      <c r="U31" s="177"/>
      <c r="V31" s="97"/>
      <c r="W31" s="97"/>
      <c r="X31" s="97"/>
      <c r="Y31" s="177"/>
      <c r="Z31" s="97"/>
      <c r="AA31" s="97"/>
      <c r="AB31" s="97"/>
      <c r="AC31" s="177"/>
      <c r="AD31" s="97"/>
      <c r="AE31" s="97"/>
      <c r="AF31" s="97"/>
      <c r="AG31" s="177"/>
      <c r="AH31" s="97"/>
      <c r="AI31" s="97"/>
      <c r="AK31" s="121"/>
      <c r="AL31" s="121"/>
      <c r="AM31" s="121"/>
      <c r="AN31" s="121"/>
      <c r="AO31" s="121"/>
      <c r="AP31" s="121"/>
      <c r="AQ31" s="121"/>
      <c r="AR31" s="121"/>
      <c r="AS31" s="121"/>
      <c r="AT31" s="121"/>
      <c r="AU31" s="121"/>
      <c r="AV31" s="121"/>
      <c r="AW31" s="121"/>
      <c r="AX31" s="121"/>
      <c r="AY31" s="121"/>
      <c r="AZ31" s="121"/>
      <c r="BA31" s="121"/>
      <c r="BB31" s="121"/>
      <c r="BC31" s="121"/>
      <c r="BD31" s="121"/>
      <c r="BE31" s="121"/>
      <c r="BF31" s="121"/>
      <c r="BG31" s="121"/>
      <c r="BH31" s="121"/>
      <c r="BI31" s="121"/>
      <c r="BJ31" s="121"/>
      <c r="BK31" s="121"/>
      <c r="BL31" s="121"/>
      <c r="BM31" s="121"/>
      <c r="BN31" s="121"/>
      <c r="BO31" s="121"/>
      <c r="BP31" s="121"/>
      <c r="BQ31" s="121"/>
    </row>
    <row r="32" spans="2:69" ht="13.5" customHeight="1" x14ac:dyDescent="0.55000000000000004">
      <c r="B32" s="158"/>
      <c r="C32" s="12"/>
      <c r="F32" s="136"/>
      <c r="I32" s="175"/>
      <c r="J32" s="12"/>
      <c r="K32" s="85"/>
      <c r="L32" s="97"/>
      <c r="M32" s="180">
        <v>-1</v>
      </c>
      <c r="N32" s="97"/>
      <c r="O32" s="97"/>
      <c r="P32" s="97"/>
      <c r="Q32" s="97"/>
      <c r="R32" s="97"/>
      <c r="S32" s="97"/>
      <c r="T32" s="97"/>
      <c r="U32" s="97"/>
      <c r="V32" s="97"/>
      <c r="W32" s="97"/>
      <c r="X32" s="97"/>
      <c r="Y32" s="97"/>
      <c r="Z32" s="97"/>
      <c r="AA32" s="97"/>
      <c r="AB32" s="97"/>
      <c r="AC32" s="97"/>
      <c r="AD32" s="97"/>
      <c r="AE32" s="97"/>
      <c r="AF32" s="97"/>
      <c r="AG32" s="97"/>
      <c r="AH32" s="97"/>
      <c r="AI32" s="97"/>
      <c r="AK32" s="121"/>
      <c r="AL32" s="121"/>
      <c r="AM32" s="121"/>
      <c r="AN32" s="121"/>
      <c r="AO32" s="121"/>
      <c r="AP32" s="121"/>
      <c r="AQ32" s="121"/>
      <c r="AR32" s="121"/>
      <c r="AS32" s="121"/>
      <c r="AT32" s="121"/>
      <c r="AU32" s="121"/>
      <c r="AV32" s="121"/>
      <c r="AW32" s="121"/>
      <c r="AX32" s="121"/>
      <c r="AY32" s="121"/>
      <c r="AZ32" s="121"/>
      <c r="BA32" s="121"/>
      <c r="BB32" s="121"/>
      <c r="BC32" s="121"/>
      <c r="BD32" s="121"/>
      <c r="BE32" s="121"/>
      <c r="BF32" s="121"/>
      <c r="BG32" s="121"/>
      <c r="BH32" s="121"/>
      <c r="BI32" s="121"/>
      <c r="BJ32" s="121"/>
      <c r="BK32" s="121"/>
      <c r="BL32" s="121"/>
      <c r="BM32" s="121"/>
      <c r="BN32" s="121"/>
      <c r="BO32" s="121"/>
      <c r="BP32" s="121"/>
      <c r="BQ32" s="121"/>
    </row>
    <row r="33" spans="2:69" ht="13.5" customHeight="1" x14ac:dyDescent="0.55000000000000004">
      <c r="B33" s="158"/>
      <c r="C33" s="12"/>
      <c r="F33" s="136"/>
      <c r="I33" s="175"/>
      <c r="J33" s="12"/>
      <c r="K33" s="85"/>
      <c r="L33" s="97"/>
      <c r="M33" s="97"/>
      <c r="N33" s="97"/>
      <c r="O33" s="97"/>
      <c r="P33" s="97"/>
      <c r="Q33" s="97"/>
      <c r="R33" s="97"/>
      <c r="S33" s="97"/>
      <c r="T33" s="97"/>
      <c r="U33" s="97"/>
      <c r="V33" s="97"/>
      <c r="W33" s="97"/>
      <c r="X33" s="97"/>
      <c r="Y33" s="97"/>
      <c r="Z33" s="97"/>
      <c r="AA33" s="97"/>
      <c r="AB33" s="97"/>
      <c r="AC33" s="97"/>
      <c r="AD33" s="97"/>
      <c r="AE33" s="97"/>
      <c r="AF33" s="97"/>
      <c r="AG33" s="97"/>
      <c r="AH33" s="97"/>
      <c r="AI33" s="97"/>
      <c r="AK33" s="121"/>
      <c r="AL33" s="121"/>
      <c r="AM33" s="121"/>
      <c r="AN33" s="121"/>
      <c r="AO33" s="121"/>
      <c r="AP33" s="121"/>
      <c r="AQ33" s="121"/>
      <c r="AR33" s="121"/>
      <c r="AS33" s="121"/>
      <c r="AT33" s="121"/>
      <c r="AU33" s="121"/>
      <c r="AV33" s="121"/>
      <c r="AW33" s="121"/>
      <c r="AX33" s="121"/>
      <c r="AY33" s="121"/>
      <c r="AZ33" s="121"/>
      <c r="BA33" s="121"/>
      <c r="BB33" s="121"/>
      <c r="BC33" s="121"/>
      <c r="BD33" s="121"/>
      <c r="BE33" s="121"/>
      <c r="BF33" s="121"/>
      <c r="BG33" s="121"/>
      <c r="BH33" s="121"/>
      <c r="BI33" s="121"/>
      <c r="BJ33" s="121"/>
      <c r="BK33" s="121"/>
      <c r="BL33" s="121"/>
      <c r="BM33" s="121"/>
      <c r="BN33" s="121"/>
      <c r="BO33" s="121"/>
      <c r="BP33" s="121"/>
      <c r="BQ33" s="121"/>
    </row>
    <row r="34" spans="2:69" ht="13.5" customHeight="1" x14ac:dyDescent="0.55000000000000004">
      <c r="B34" s="158"/>
      <c r="C34" s="12"/>
      <c r="F34" s="136"/>
      <c r="I34" s="175"/>
      <c r="J34" s="12"/>
      <c r="K34" s="85"/>
      <c r="L34" s="97"/>
      <c r="M34" s="97"/>
      <c r="N34" s="181" t="s">
        <v>109</v>
      </c>
      <c r="O34" s="182"/>
      <c r="P34" s="55"/>
      <c r="Q34" s="97"/>
      <c r="R34" s="177"/>
      <c r="S34" s="97"/>
      <c r="T34" s="97"/>
      <c r="U34" s="97"/>
      <c r="V34" s="177"/>
      <c r="W34" s="97"/>
      <c r="X34" s="97"/>
      <c r="Y34" s="97"/>
      <c r="Z34" s="177"/>
      <c r="AA34" s="97"/>
      <c r="AB34" s="97"/>
      <c r="AC34" s="97"/>
      <c r="AD34" s="177"/>
      <c r="AE34" s="97"/>
      <c r="AF34" s="97"/>
      <c r="AG34" s="97"/>
      <c r="AH34" s="177"/>
      <c r="AI34" s="97"/>
      <c r="AK34" s="121"/>
      <c r="AL34" s="121"/>
      <c r="AM34" s="121"/>
      <c r="AN34" s="121"/>
      <c r="AO34" s="121"/>
      <c r="AP34" s="121"/>
      <c r="AQ34" s="121"/>
      <c r="AR34" s="121"/>
      <c r="AS34" s="121"/>
      <c r="AT34" s="121"/>
      <c r="AU34" s="121"/>
      <c r="AV34" s="121"/>
      <c r="AW34" s="121"/>
      <c r="AX34" s="121"/>
      <c r="AY34" s="121"/>
      <c r="AZ34" s="121"/>
      <c r="BA34" s="121"/>
      <c r="BB34" s="121"/>
      <c r="BC34" s="121"/>
      <c r="BD34" s="121"/>
      <c r="BE34" s="121"/>
      <c r="BF34" s="121"/>
      <c r="BG34" s="121"/>
      <c r="BH34" s="121"/>
      <c r="BI34" s="121"/>
      <c r="BJ34" s="121"/>
      <c r="BK34" s="121"/>
      <c r="BL34" s="121"/>
      <c r="BM34" s="121"/>
      <c r="BN34" s="121"/>
      <c r="BO34" s="121"/>
      <c r="BP34" s="121"/>
      <c r="BQ34" s="121"/>
    </row>
    <row r="35" spans="2:69" ht="13.5" customHeight="1" x14ac:dyDescent="0.55000000000000004">
      <c r="B35" s="158"/>
      <c r="C35" s="12"/>
      <c r="F35" s="136"/>
      <c r="I35" s="175"/>
      <c r="J35" s="12"/>
      <c r="K35" s="85"/>
      <c r="L35" s="97"/>
      <c r="M35" s="183" t="s">
        <v>110</v>
      </c>
      <c r="N35" s="184"/>
      <c r="O35" s="184"/>
      <c r="P35" s="184"/>
      <c r="Q35" s="177"/>
      <c r="R35" s="97"/>
      <c r="S35" s="97"/>
      <c r="T35" s="97"/>
      <c r="U35" s="177"/>
      <c r="V35" s="97"/>
      <c r="W35" s="97"/>
      <c r="X35" s="97"/>
      <c r="Y35" s="177"/>
      <c r="Z35" s="97"/>
      <c r="AA35" s="97"/>
      <c r="AB35" s="97"/>
      <c r="AC35" s="177"/>
      <c r="AD35" s="97"/>
      <c r="AE35" s="97"/>
      <c r="AF35" s="97"/>
      <c r="AG35" s="177"/>
      <c r="AH35" s="97"/>
      <c r="AI35" s="97"/>
      <c r="AK35" s="121"/>
      <c r="AL35" s="121"/>
      <c r="AM35" s="121"/>
      <c r="AN35" s="121"/>
      <c r="AO35" s="121"/>
      <c r="AP35" s="121"/>
      <c r="AQ35" s="121"/>
      <c r="AR35" s="121"/>
      <c r="AS35" s="121"/>
      <c r="AT35" s="121"/>
      <c r="AU35" s="121"/>
      <c r="AV35" s="121"/>
      <c r="AW35" s="121"/>
      <c r="AX35" s="121"/>
      <c r="AY35" s="121"/>
      <c r="AZ35" s="121"/>
      <c r="BA35" s="121"/>
      <c r="BB35" s="121"/>
      <c r="BC35" s="121"/>
      <c r="BD35" s="121"/>
      <c r="BE35" s="121"/>
      <c r="BF35" s="121"/>
      <c r="BG35" s="121"/>
      <c r="BH35" s="121"/>
      <c r="BI35" s="121"/>
      <c r="BJ35" s="121"/>
      <c r="BK35" s="121"/>
      <c r="BL35" s="121"/>
      <c r="BM35" s="121"/>
      <c r="BN35" s="121"/>
      <c r="BO35" s="121"/>
      <c r="BP35" s="121"/>
      <c r="BQ35" s="121"/>
    </row>
    <row r="36" spans="2:69" ht="13.5" customHeight="1" x14ac:dyDescent="0.55000000000000004">
      <c r="B36" s="158"/>
      <c r="C36" s="12" t="s">
        <v>111</v>
      </c>
      <c r="F36" s="136" t="s">
        <v>112</v>
      </c>
      <c r="I36" s="185"/>
      <c r="J36" s="258" t="s">
        <v>113</v>
      </c>
      <c r="K36" s="186">
        <v>1</v>
      </c>
      <c r="L36" s="187"/>
      <c r="M36" s="188"/>
      <c r="N36" s="187"/>
      <c r="O36" s="97"/>
      <c r="P36" s="189"/>
      <c r="Q36" s="188"/>
      <c r="R36" s="189"/>
      <c r="S36" s="190"/>
      <c r="T36" s="189"/>
      <c r="U36" s="188"/>
      <c r="V36" s="189"/>
      <c r="W36" s="190"/>
      <c r="X36" s="189"/>
      <c r="Y36" s="188"/>
      <c r="Z36" s="189"/>
      <c r="AA36" s="190"/>
      <c r="AB36" s="189"/>
      <c r="AC36" s="188"/>
      <c r="AD36" s="189"/>
      <c r="AE36" s="190"/>
      <c r="AF36" s="189"/>
      <c r="AG36" s="188"/>
      <c r="AH36" s="187"/>
      <c r="AI36" s="97"/>
      <c r="AK36" s="121"/>
      <c r="AL36" s="121"/>
      <c r="AM36" s="121"/>
      <c r="AN36" s="121"/>
      <c r="AO36" s="121"/>
      <c r="AP36" s="121"/>
      <c r="AQ36" s="121"/>
      <c r="AR36" s="121"/>
      <c r="AS36" s="121"/>
      <c r="AT36" s="121"/>
      <c r="AU36" s="121"/>
      <c r="AV36" s="121"/>
      <c r="AW36" s="121"/>
      <c r="AX36" s="121"/>
      <c r="AY36" s="121"/>
      <c r="AZ36" s="121"/>
      <c r="BA36" s="121"/>
      <c r="BB36" s="121"/>
      <c r="BC36" s="121"/>
      <c r="BD36" s="121"/>
      <c r="BE36" s="121"/>
      <c r="BF36" s="121"/>
      <c r="BG36" s="121"/>
      <c r="BH36" s="121"/>
      <c r="BI36" s="121"/>
      <c r="BJ36" s="121"/>
      <c r="BK36" s="121"/>
      <c r="BL36" s="121"/>
      <c r="BM36" s="121"/>
      <c r="BN36" s="121"/>
      <c r="BO36" s="121"/>
      <c r="BP36" s="121"/>
      <c r="BQ36" s="121"/>
    </row>
    <row r="37" spans="2:69" ht="13.5" customHeight="1" x14ac:dyDescent="0.55000000000000004">
      <c r="B37" s="191"/>
      <c r="C37" s="159">
        <v>1</v>
      </c>
      <c r="D37" s="160"/>
      <c r="E37" s="160"/>
      <c r="F37" s="160"/>
      <c r="H37" s="192"/>
      <c r="I37" s="193"/>
      <c r="J37" s="259"/>
      <c r="K37" s="85">
        <v>2</v>
      </c>
      <c r="L37" s="157"/>
      <c r="M37" s="150"/>
      <c r="N37" s="157"/>
      <c r="O37" s="97"/>
      <c r="P37" s="194"/>
      <c r="Q37" s="150"/>
      <c r="R37" s="194"/>
      <c r="S37" s="190"/>
      <c r="T37" s="194"/>
      <c r="U37" s="150"/>
      <c r="V37" s="194"/>
      <c r="W37" s="190"/>
      <c r="X37" s="194"/>
      <c r="Y37" s="150"/>
      <c r="Z37" s="194"/>
      <c r="AA37" s="190"/>
      <c r="AB37" s="194"/>
      <c r="AC37" s="150"/>
      <c r="AD37" s="194"/>
      <c r="AE37" s="190"/>
      <c r="AF37" s="194"/>
      <c r="AG37" s="150"/>
      <c r="AH37" s="157"/>
      <c r="AI37" s="97"/>
      <c r="AK37" s="121"/>
      <c r="AL37" s="121"/>
      <c r="AM37" s="121"/>
      <c r="AN37" s="121"/>
      <c r="AO37" s="121"/>
      <c r="AP37" s="121"/>
      <c r="AQ37" s="121"/>
      <c r="AR37" s="121"/>
      <c r="AS37" s="121"/>
      <c r="AT37" s="121"/>
      <c r="AU37" s="121"/>
      <c r="AV37" s="121"/>
      <c r="AW37" s="121"/>
      <c r="AX37" s="121"/>
      <c r="AY37" s="121"/>
      <c r="AZ37" s="121"/>
      <c r="BA37" s="121"/>
      <c r="BB37" s="121"/>
      <c r="BC37" s="121"/>
      <c r="BD37" s="121"/>
      <c r="BE37" s="121"/>
      <c r="BF37" s="121"/>
      <c r="BG37" s="121"/>
      <c r="BH37" s="121"/>
      <c r="BI37" s="121"/>
      <c r="BJ37" s="121"/>
      <c r="BK37" s="121"/>
      <c r="BL37" s="121"/>
      <c r="BM37" s="121"/>
      <c r="BN37" s="121"/>
      <c r="BO37" s="121"/>
      <c r="BP37" s="121"/>
      <c r="BQ37" s="121"/>
    </row>
    <row r="38" spans="2:69" ht="13.5" customHeight="1" x14ac:dyDescent="0.55000000000000004">
      <c r="B38" s="195"/>
      <c r="C38" s="119">
        <v>2</v>
      </c>
      <c r="D38" s="160"/>
      <c r="E38" s="160"/>
      <c r="F38" s="160"/>
      <c r="H38" s="192"/>
      <c r="I38" s="196" t="s">
        <v>114</v>
      </c>
      <c r="J38" s="260"/>
      <c r="K38" s="198">
        <v>3</v>
      </c>
      <c r="L38" s="199"/>
      <c r="M38" s="150"/>
      <c r="N38" s="199"/>
      <c r="O38" s="97"/>
      <c r="P38" s="200"/>
      <c r="Q38" s="150"/>
      <c r="R38" s="200"/>
      <c r="S38" s="190"/>
      <c r="T38" s="200"/>
      <c r="U38" s="150"/>
      <c r="V38" s="200"/>
      <c r="W38" s="190"/>
      <c r="X38" s="200"/>
      <c r="Y38" s="150"/>
      <c r="Z38" s="200"/>
      <c r="AA38" s="190"/>
      <c r="AB38" s="200"/>
      <c r="AC38" s="150"/>
      <c r="AD38" s="200"/>
      <c r="AE38" s="190"/>
      <c r="AF38" s="200"/>
      <c r="AG38" s="150"/>
      <c r="AH38" s="199"/>
      <c r="AI38" s="97"/>
    </row>
    <row r="39" spans="2:69" ht="13.5" customHeight="1" x14ac:dyDescent="0.55000000000000004">
      <c r="B39" s="195"/>
      <c r="C39" s="166">
        <v>3</v>
      </c>
      <c r="D39" s="160"/>
      <c r="E39" s="160"/>
      <c r="F39" s="160"/>
      <c r="H39" s="192"/>
      <c r="I39" s="193"/>
      <c r="J39" s="68"/>
      <c r="K39" s="186">
        <v>1</v>
      </c>
      <c r="L39" s="201"/>
      <c r="M39" s="202"/>
      <c r="N39" s="165"/>
      <c r="O39" s="97"/>
      <c r="P39" s="189"/>
      <c r="Q39" s="202"/>
      <c r="R39" s="189"/>
      <c r="S39" s="190"/>
      <c r="T39" s="189"/>
      <c r="U39" s="202"/>
      <c r="V39" s="189"/>
      <c r="W39" s="190"/>
      <c r="X39" s="189"/>
      <c r="Y39" s="202"/>
      <c r="Z39" s="189"/>
      <c r="AA39" s="190"/>
      <c r="AB39" s="189"/>
      <c r="AC39" s="202"/>
      <c r="AD39" s="189"/>
      <c r="AE39" s="190"/>
      <c r="AF39" s="189"/>
      <c r="AG39" s="202"/>
      <c r="AH39" s="187"/>
      <c r="AI39" s="97"/>
    </row>
    <row r="40" spans="2:69" ht="13.5" customHeight="1" x14ac:dyDescent="0.55000000000000004">
      <c r="I40" s="193"/>
      <c r="J40" s="205" t="s">
        <v>115</v>
      </c>
      <c r="K40" s="85">
        <v>2</v>
      </c>
      <c r="L40" s="206"/>
      <c r="M40" s="203"/>
      <c r="N40" s="169"/>
      <c r="O40" s="97"/>
      <c r="P40" s="194"/>
      <c r="Q40" s="203"/>
      <c r="R40" s="194"/>
      <c r="S40" s="190"/>
      <c r="T40" s="194"/>
      <c r="U40" s="203"/>
      <c r="V40" s="194"/>
      <c r="W40" s="190"/>
      <c r="X40" s="194"/>
      <c r="Y40" s="203"/>
      <c r="Z40" s="194"/>
      <c r="AA40" s="190"/>
      <c r="AB40" s="194"/>
      <c r="AC40" s="203"/>
      <c r="AD40" s="194"/>
      <c r="AE40" s="190"/>
      <c r="AF40" s="194"/>
      <c r="AG40" s="203"/>
      <c r="AH40" s="157"/>
      <c r="AI40" s="97"/>
    </row>
    <row r="41" spans="2:69" ht="13.5" customHeight="1" x14ac:dyDescent="0.55000000000000004">
      <c r="I41" s="207"/>
      <c r="J41" s="197"/>
      <c r="K41" s="198">
        <v>3</v>
      </c>
      <c r="L41" s="208"/>
      <c r="M41" s="204"/>
      <c r="N41" s="174"/>
      <c r="O41" s="97"/>
      <c r="P41" s="200"/>
      <c r="Q41" s="204"/>
      <c r="R41" s="200"/>
      <c r="S41" s="190"/>
      <c r="T41" s="200"/>
      <c r="U41" s="204"/>
      <c r="V41" s="200"/>
      <c r="W41" s="190"/>
      <c r="X41" s="200"/>
      <c r="Y41" s="204"/>
      <c r="Z41" s="200"/>
      <c r="AA41" s="190"/>
      <c r="AB41" s="200"/>
      <c r="AC41" s="204"/>
      <c r="AD41" s="200"/>
      <c r="AE41" s="190"/>
      <c r="AF41" s="200"/>
      <c r="AG41" s="204"/>
      <c r="AH41" s="199"/>
      <c r="AI41" s="97"/>
    </row>
    <row r="42" spans="2:69" ht="13.5" customHeight="1" x14ac:dyDescent="0.55000000000000004">
      <c r="I42" s="195"/>
      <c r="J42" s="209"/>
      <c r="K42" s="85"/>
      <c r="L42" s="97"/>
      <c r="M42" s="97"/>
      <c r="N42" s="97"/>
      <c r="O42" s="97"/>
      <c r="P42" s="190"/>
      <c r="Q42" s="190"/>
      <c r="R42" s="190"/>
      <c r="S42" s="190"/>
      <c r="T42" s="190"/>
      <c r="U42" s="190"/>
      <c r="V42" s="190"/>
      <c r="W42" s="190"/>
      <c r="X42" s="190"/>
      <c r="Y42" s="190"/>
      <c r="Z42" s="190"/>
      <c r="AA42" s="190"/>
      <c r="AB42" s="190"/>
      <c r="AC42" s="190"/>
      <c r="AD42" s="190"/>
      <c r="AE42" s="190"/>
      <c r="AF42" s="190"/>
      <c r="AG42" s="190"/>
      <c r="AH42" s="97"/>
      <c r="AI42" s="97"/>
    </row>
    <row r="43" spans="2:69" ht="13.5" customHeight="1" thickBot="1" x14ac:dyDescent="0.6">
      <c r="I43" s="158"/>
      <c r="K43" s="85"/>
      <c r="O43" s="97"/>
      <c r="P43" s="190"/>
      <c r="Q43" s="190"/>
      <c r="R43" s="190"/>
      <c r="S43" s="190"/>
      <c r="T43" s="190"/>
      <c r="U43" s="190"/>
      <c r="V43" s="190"/>
      <c r="W43" s="190"/>
      <c r="X43" s="190"/>
      <c r="Y43" s="190"/>
      <c r="Z43" s="190"/>
      <c r="AA43" s="190"/>
      <c r="AB43" s="190"/>
      <c r="AC43" s="190"/>
      <c r="AD43" s="190"/>
      <c r="AE43" s="190"/>
      <c r="AF43" s="190"/>
      <c r="AG43" s="190"/>
      <c r="AI43" s="97"/>
    </row>
    <row r="44" spans="2:69" s="12" customFormat="1" ht="13.5" customHeight="1" thickBot="1" x14ac:dyDescent="0.6">
      <c r="B44"/>
      <c r="C44" s="83" t="s">
        <v>116</v>
      </c>
      <c r="D44" s="210"/>
      <c r="E44" s="97"/>
      <c r="F44" s="97"/>
      <c r="G44" s="97"/>
      <c r="H44"/>
      <c r="I44" s="261" t="s">
        <v>117</v>
      </c>
      <c r="J44" s="262"/>
      <c r="K44" s="263"/>
      <c r="L44" s="211"/>
      <c r="M44" s="97"/>
      <c r="N44" s="97"/>
      <c r="O44" s="97"/>
      <c r="P44" s="211"/>
      <c r="Q44" s="212"/>
      <c r="R44" s="212"/>
      <c r="S44" s="212"/>
      <c r="T44" s="211"/>
      <c r="U44" s="212"/>
      <c r="V44" s="212"/>
      <c r="W44" s="212"/>
      <c r="X44" s="211"/>
      <c r="Y44" s="212"/>
      <c r="Z44" s="212"/>
      <c r="AA44" s="212"/>
      <c r="AB44" s="211"/>
      <c r="AC44" s="212"/>
      <c r="AD44" s="212"/>
      <c r="AE44" s="212"/>
      <c r="AF44" s="211"/>
      <c r="AG44" s="190"/>
      <c r="AH44" s="97"/>
      <c r="AI44" s="97"/>
      <c r="AK44"/>
      <c r="AL44"/>
      <c r="AM44"/>
      <c r="AN44"/>
      <c r="AO44"/>
      <c r="AP44"/>
      <c r="AQ44"/>
      <c r="AR44"/>
      <c r="AS44"/>
      <c r="AT44"/>
      <c r="AU44"/>
      <c r="AV44"/>
      <c r="AW44"/>
      <c r="AX44"/>
      <c r="AY44"/>
      <c r="AZ44"/>
      <c r="BA44"/>
      <c r="BB44"/>
      <c r="BC44"/>
      <c r="BD44"/>
      <c r="BE44"/>
      <c r="BF44"/>
      <c r="BG44"/>
      <c r="BH44"/>
      <c r="BI44"/>
      <c r="BJ44"/>
      <c r="BK44"/>
      <c r="BL44"/>
      <c r="BM44"/>
      <c r="BN44"/>
      <c r="BO44"/>
      <c r="BP44"/>
      <c r="BQ44"/>
    </row>
    <row r="45" spans="2:69" s="12" customFormat="1" ht="13.5" customHeight="1" x14ac:dyDescent="0.55000000000000004">
      <c r="B45"/>
      <c r="C45"/>
      <c r="D45" s="178" t="s">
        <v>118</v>
      </c>
      <c r="E45" s="179"/>
      <c r="F45" s="97"/>
      <c r="G45" s="97"/>
      <c r="H45"/>
      <c r="I45"/>
      <c r="J45" s="209"/>
      <c r="K45" s="85"/>
      <c r="L45" s="213" t="s">
        <v>119</v>
      </c>
      <c r="M45" s="214"/>
      <c r="N45" s="18"/>
      <c r="O45" s="18"/>
      <c r="P45" s="177"/>
      <c r="R45" s="97"/>
      <c r="S45" s="97"/>
      <c r="T45" s="177"/>
      <c r="V45" s="97"/>
      <c r="W45" s="97"/>
      <c r="X45" s="177"/>
      <c r="Z45" s="97"/>
      <c r="AA45" s="97"/>
      <c r="AB45" s="177"/>
      <c r="AD45" s="97"/>
      <c r="AE45" s="97"/>
      <c r="AF45" s="177"/>
      <c r="AH45" s="97"/>
      <c r="AI45" s="97"/>
      <c r="AK45"/>
      <c r="AL45"/>
      <c r="AM45"/>
      <c r="AN45"/>
      <c r="AO45"/>
      <c r="AP45"/>
      <c r="AQ45"/>
      <c r="AR45"/>
      <c r="AS45"/>
      <c r="AT45"/>
      <c r="AU45"/>
      <c r="AV45"/>
      <c r="AW45"/>
      <c r="AX45"/>
      <c r="AY45"/>
      <c r="AZ45"/>
      <c r="BA45"/>
      <c r="BB45"/>
      <c r="BC45"/>
      <c r="BD45"/>
      <c r="BE45"/>
      <c r="BF45"/>
      <c r="BG45"/>
      <c r="BH45"/>
      <c r="BI45"/>
      <c r="BJ45"/>
      <c r="BK45"/>
      <c r="BL45"/>
      <c r="BM45"/>
      <c r="BN45"/>
      <c r="BO45"/>
      <c r="BP45"/>
      <c r="BQ45"/>
    </row>
    <row r="47" spans="2:69" x14ac:dyDescent="0.55000000000000004">
      <c r="N47" s="275" t="s">
        <v>94</v>
      </c>
    </row>
    <row r="48" spans="2:69" x14ac:dyDescent="0.55000000000000004">
      <c r="N48" s="276" t="s">
        <v>95</v>
      </c>
    </row>
    <row r="49" spans="14:14" x14ac:dyDescent="0.55000000000000004">
      <c r="N49" s="277" t="s">
        <v>96</v>
      </c>
    </row>
  </sheetData>
  <mergeCells count="10">
    <mergeCell ref="B29:B30"/>
    <mergeCell ref="J36:J38"/>
    <mergeCell ref="I44:K44"/>
    <mergeCell ref="F1:G1"/>
    <mergeCell ref="J16:K16"/>
    <mergeCell ref="J17:J19"/>
    <mergeCell ref="J24:K24"/>
    <mergeCell ref="J25:J26"/>
    <mergeCell ref="B27:B28"/>
    <mergeCell ref="J27:J28"/>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3247B-BD06-4DE3-9B4A-96DAE24B80CD}">
  <dimension ref="A1:BQ49"/>
  <sheetViews>
    <sheetView zoomScaleNormal="100" workbookViewId="0">
      <selection activeCell="A2" sqref="A2"/>
    </sheetView>
  </sheetViews>
  <sheetFormatPr defaultRowHeight="18" x14ac:dyDescent="0.55000000000000004"/>
  <cols>
    <col min="1" max="1" width="4.25" customWidth="1"/>
    <col min="2" max="2" width="6.33203125" customWidth="1"/>
    <col min="3" max="3" width="9" customWidth="1"/>
    <col min="4" max="7" width="7.58203125" style="97" customWidth="1"/>
    <col min="8" max="8" width="2.33203125" customWidth="1"/>
    <col min="9" max="9" width="6.25" customWidth="1"/>
    <col min="10" max="10" width="5.6640625" customWidth="1"/>
    <col min="11" max="11" width="2.75" customWidth="1"/>
    <col min="12" max="34" width="7.58203125" customWidth="1"/>
    <col min="35" max="35" width="6.08203125" customWidth="1"/>
    <col min="36" max="36" width="4.08203125" style="12" customWidth="1"/>
  </cols>
  <sheetData>
    <row r="1" spans="1:36" x14ac:dyDescent="0.55000000000000004">
      <c r="A1" t="s">
        <v>50</v>
      </c>
      <c r="D1" s="12"/>
      <c r="E1"/>
      <c r="F1" s="240">
        <v>45431</v>
      </c>
      <c r="G1" s="240"/>
      <c r="H1" s="24"/>
      <c r="I1" t="s">
        <v>51</v>
      </c>
      <c r="AJ1"/>
    </row>
    <row r="2" spans="1:36" x14ac:dyDescent="0.55000000000000004">
      <c r="D2" s="12"/>
      <c r="E2"/>
      <c r="F2"/>
      <c r="G2"/>
      <c r="H2" s="24"/>
      <c r="I2" s="24"/>
      <c r="K2" s="43"/>
      <c r="L2" s="43"/>
      <c r="M2" s="43"/>
      <c r="N2" s="43"/>
      <c r="AJ2"/>
    </row>
    <row r="3" spans="1:36" x14ac:dyDescent="0.55000000000000004">
      <c r="A3" t="s">
        <v>78</v>
      </c>
      <c r="B3" t="s">
        <v>148</v>
      </c>
    </row>
    <row r="4" spans="1:36" x14ac:dyDescent="0.55000000000000004">
      <c r="B4" t="s">
        <v>149</v>
      </c>
      <c r="D4" s="12"/>
      <c r="E4"/>
      <c r="F4"/>
      <c r="G4"/>
    </row>
    <row r="5" spans="1:36" x14ac:dyDescent="0.55000000000000004">
      <c r="B5" t="s">
        <v>79</v>
      </c>
      <c r="D5"/>
      <c r="E5"/>
      <c r="F5"/>
      <c r="G5"/>
    </row>
    <row r="6" spans="1:36" x14ac:dyDescent="0.55000000000000004">
      <c r="B6" t="s">
        <v>185</v>
      </c>
    </row>
    <row r="12" spans="1:36" ht="16.5" customHeight="1" x14ac:dyDescent="0.55000000000000004">
      <c r="B12" s="98"/>
      <c r="G12" s="99"/>
      <c r="M12" s="100"/>
      <c r="Q12" s="100"/>
      <c r="U12" s="100"/>
      <c r="Y12" s="100"/>
      <c r="AC12" s="100"/>
      <c r="AG12" s="100"/>
    </row>
    <row r="13" spans="1:36" ht="16.5" customHeight="1" x14ac:dyDescent="0.55000000000000004">
      <c r="B13" s="98"/>
      <c r="G13" s="99"/>
      <c r="M13" s="101"/>
      <c r="Q13" s="100"/>
      <c r="U13" s="100"/>
      <c r="Y13" s="100"/>
      <c r="AC13" s="100"/>
      <c r="AG13" s="100"/>
    </row>
    <row r="14" spans="1:36" ht="13.5" customHeight="1" thickBot="1" x14ac:dyDescent="0.6">
      <c r="B14" s="98"/>
      <c r="G14" s="102"/>
      <c r="L14" s="101" t="s">
        <v>80</v>
      </c>
      <c r="M14" s="12"/>
      <c r="P14" s="100" t="s">
        <v>81</v>
      </c>
      <c r="Q14" s="12"/>
      <c r="T14" s="100" t="s">
        <v>82</v>
      </c>
      <c r="U14" s="12"/>
      <c r="X14" s="100" t="s">
        <v>83</v>
      </c>
      <c r="Y14" s="12"/>
      <c r="AB14" s="100" t="s">
        <v>84</v>
      </c>
      <c r="AC14" s="12"/>
      <c r="AF14" s="100" t="s">
        <v>85</v>
      </c>
      <c r="AG14" s="12"/>
    </row>
    <row r="15" spans="1:36" ht="16.5" customHeight="1" thickBot="1" x14ac:dyDescent="0.6">
      <c r="C15" s="103" t="s">
        <v>86</v>
      </c>
      <c r="D15" s="104" t="s">
        <v>87</v>
      </c>
      <c r="E15" s="105"/>
      <c r="L15" s="106" t="s">
        <v>87</v>
      </c>
      <c r="M15" s="107"/>
      <c r="P15" s="106" t="s">
        <v>88</v>
      </c>
      <c r="Q15" s="107"/>
      <c r="T15" s="106" t="s">
        <v>89</v>
      </c>
      <c r="U15" s="107"/>
      <c r="X15" s="106" t="s">
        <v>90</v>
      </c>
      <c r="Y15" s="107"/>
      <c r="AB15" s="106" t="s">
        <v>91</v>
      </c>
      <c r="AC15" s="107"/>
      <c r="AF15" s="106" t="s">
        <v>92</v>
      </c>
      <c r="AG15" s="107"/>
    </row>
    <row r="16" spans="1:36" ht="18.5" thickBot="1" x14ac:dyDescent="0.6">
      <c r="C16" s="108" t="s">
        <v>93</v>
      </c>
      <c r="D16" s="109" t="s">
        <v>94</v>
      </c>
      <c r="E16" s="110" t="s">
        <v>95</v>
      </c>
      <c r="F16" s="111" t="s">
        <v>96</v>
      </c>
      <c r="H16" s="12"/>
      <c r="J16" s="264"/>
      <c r="K16" s="262"/>
      <c r="L16" s="114" t="s">
        <v>94</v>
      </c>
      <c r="M16" s="115" t="s">
        <v>95</v>
      </c>
      <c r="N16" s="116" t="s">
        <v>96</v>
      </c>
      <c r="O16" s="12"/>
      <c r="P16" s="114" t="s">
        <v>94</v>
      </c>
      <c r="Q16" s="115" t="s">
        <v>96</v>
      </c>
      <c r="R16" s="116" t="s">
        <v>95</v>
      </c>
      <c r="S16" s="12"/>
      <c r="T16" s="114" t="s">
        <v>95</v>
      </c>
      <c r="U16" s="115" t="s">
        <v>94</v>
      </c>
      <c r="V16" s="116" t="s">
        <v>96</v>
      </c>
      <c r="W16" s="12"/>
      <c r="X16" s="114" t="s">
        <v>95</v>
      </c>
      <c r="Y16" s="115" t="s">
        <v>96</v>
      </c>
      <c r="Z16" s="116" t="s">
        <v>94</v>
      </c>
      <c r="AA16" s="12"/>
      <c r="AB16" s="114" t="s">
        <v>96</v>
      </c>
      <c r="AC16" s="115" t="s">
        <v>94</v>
      </c>
      <c r="AD16" s="116" t="s">
        <v>95</v>
      </c>
      <c r="AE16" s="12"/>
      <c r="AF16" s="114" t="s">
        <v>96</v>
      </c>
      <c r="AG16" s="115" t="s">
        <v>95</v>
      </c>
      <c r="AH16" s="116" t="s">
        <v>94</v>
      </c>
      <c r="AI16" s="12"/>
    </row>
    <row r="17" spans="2:69" ht="13.5" customHeight="1" x14ac:dyDescent="0.55000000000000004">
      <c r="C17" s="117">
        <v>1</v>
      </c>
      <c r="D17" s="118">
        <v>1</v>
      </c>
      <c r="E17" s="119">
        <v>0</v>
      </c>
      <c r="F17" s="120">
        <v>0</v>
      </c>
      <c r="H17" s="121"/>
      <c r="J17" s="265" t="s">
        <v>97</v>
      </c>
      <c r="K17" s="122">
        <v>1</v>
      </c>
      <c r="L17" s="123">
        <v>1</v>
      </c>
      <c r="M17" s="124">
        <v>0</v>
      </c>
      <c r="N17" s="125">
        <v>0</v>
      </c>
      <c r="P17" s="123">
        <v>1</v>
      </c>
      <c r="Q17" s="124">
        <v>0</v>
      </c>
      <c r="R17" s="125">
        <v>0</v>
      </c>
      <c r="T17" s="123">
        <v>0</v>
      </c>
      <c r="U17" s="124">
        <v>1</v>
      </c>
      <c r="V17" s="125">
        <v>0</v>
      </c>
      <c r="X17" s="123">
        <v>0</v>
      </c>
      <c r="Y17" s="124">
        <v>0</v>
      </c>
      <c r="Z17" s="125">
        <v>1</v>
      </c>
      <c r="AB17" s="123">
        <v>0</v>
      </c>
      <c r="AC17" s="124">
        <v>1</v>
      </c>
      <c r="AD17" s="125">
        <v>0</v>
      </c>
      <c r="AF17" s="123">
        <v>0</v>
      </c>
      <c r="AG17" s="124">
        <v>0</v>
      </c>
      <c r="AH17" s="125">
        <v>1</v>
      </c>
    </row>
    <row r="18" spans="2:69" ht="13.5" customHeight="1" x14ac:dyDescent="0.55000000000000004">
      <c r="C18" s="117">
        <v>2</v>
      </c>
      <c r="D18" s="118">
        <v>0</v>
      </c>
      <c r="E18" s="119">
        <v>1</v>
      </c>
      <c r="F18" s="120">
        <v>0</v>
      </c>
      <c r="H18" s="121"/>
      <c r="J18" s="266"/>
      <c r="K18" s="117">
        <v>2</v>
      </c>
      <c r="L18" s="126">
        <v>0</v>
      </c>
      <c r="M18" s="127">
        <v>1</v>
      </c>
      <c r="N18" s="128">
        <v>0</v>
      </c>
      <c r="P18" s="126">
        <v>0</v>
      </c>
      <c r="Q18" s="127">
        <v>0</v>
      </c>
      <c r="R18" s="128">
        <v>1</v>
      </c>
      <c r="T18" s="126">
        <v>1</v>
      </c>
      <c r="U18" s="127">
        <v>0</v>
      </c>
      <c r="V18" s="128">
        <v>0</v>
      </c>
      <c r="X18" s="126">
        <v>1</v>
      </c>
      <c r="Y18" s="127">
        <v>0</v>
      </c>
      <c r="Z18" s="128">
        <v>0</v>
      </c>
      <c r="AB18" s="126">
        <v>0</v>
      </c>
      <c r="AC18" s="127">
        <v>0</v>
      </c>
      <c r="AD18" s="128">
        <v>1</v>
      </c>
      <c r="AF18" s="126">
        <v>0</v>
      </c>
      <c r="AG18" s="127">
        <v>1</v>
      </c>
      <c r="AH18" s="128">
        <v>0</v>
      </c>
    </row>
    <row r="19" spans="2:69" ht="13.5" customHeight="1" thickBot="1" x14ac:dyDescent="0.6">
      <c r="C19" s="129">
        <v>3</v>
      </c>
      <c r="D19" s="130">
        <v>0</v>
      </c>
      <c r="E19" s="131">
        <v>0</v>
      </c>
      <c r="F19" s="132">
        <v>1</v>
      </c>
      <c r="H19" s="121"/>
      <c r="J19" s="267"/>
      <c r="K19" s="129">
        <v>3</v>
      </c>
      <c r="L19" s="133">
        <v>0</v>
      </c>
      <c r="M19" s="134">
        <v>0</v>
      </c>
      <c r="N19" s="135">
        <v>1</v>
      </c>
      <c r="P19" s="133">
        <v>0</v>
      </c>
      <c r="Q19" s="134">
        <v>1</v>
      </c>
      <c r="R19" s="135">
        <v>0</v>
      </c>
      <c r="T19" s="133">
        <v>0</v>
      </c>
      <c r="U19" s="134">
        <v>0</v>
      </c>
      <c r="V19" s="135">
        <v>1</v>
      </c>
      <c r="X19" s="133">
        <v>0</v>
      </c>
      <c r="Y19" s="134">
        <v>1</v>
      </c>
      <c r="Z19" s="135">
        <v>0</v>
      </c>
      <c r="AB19" s="133">
        <v>1</v>
      </c>
      <c r="AC19" s="134">
        <v>0</v>
      </c>
      <c r="AD19" s="135">
        <v>0</v>
      </c>
      <c r="AF19" s="133">
        <v>1</v>
      </c>
      <c r="AG19" s="134">
        <v>0</v>
      </c>
      <c r="AH19" s="135">
        <v>0</v>
      </c>
    </row>
    <row r="20" spans="2:69" ht="13.5" customHeight="1" x14ac:dyDescent="0.55000000000000004">
      <c r="C20" s="12"/>
      <c r="D20" s="136"/>
      <c r="E20" s="136"/>
      <c r="H20" s="121"/>
      <c r="J20" s="83"/>
      <c r="K20" s="137"/>
      <c r="L20" s="138">
        <v>-1</v>
      </c>
      <c r="M20" s="139">
        <v>-1</v>
      </c>
      <c r="N20" s="140"/>
      <c r="P20" s="138">
        <v>-1</v>
      </c>
      <c r="Q20" s="139">
        <v>-1</v>
      </c>
      <c r="R20" s="140"/>
      <c r="T20" s="138">
        <v>-1</v>
      </c>
      <c r="U20" s="139">
        <v>-1</v>
      </c>
      <c r="V20" s="140"/>
      <c r="X20" s="138">
        <v>-1</v>
      </c>
      <c r="Y20" s="139">
        <v>-1</v>
      </c>
      <c r="Z20" s="140"/>
      <c r="AB20" s="138">
        <v>-1</v>
      </c>
      <c r="AC20" s="139">
        <v>-1</v>
      </c>
      <c r="AD20" s="140"/>
      <c r="AF20" s="138">
        <v>-1</v>
      </c>
      <c r="AG20" s="139">
        <v>-1</v>
      </c>
      <c r="AH20" s="140"/>
    </row>
    <row r="21" spans="2:69" ht="13.5" customHeight="1" x14ac:dyDescent="0.55000000000000004">
      <c r="C21" s="12"/>
      <c r="D21" s="136"/>
      <c r="H21" s="121"/>
      <c r="K21" s="12"/>
    </row>
    <row r="22" spans="2:69" ht="13.5" customHeight="1" x14ac:dyDescent="0.55000000000000004">
      <c r="B22" s="141"/>
      <c r="M22" s="142" t="s">
        <v>98</v>
      </c>
      <c r="N22" s="143"/>
      <c r="O22" s="143"/>
      <c r="P22" s="143"/>
      <c r="Q22" s="143"/>
      <c r="R22" s="143"/>
    </row>
    <row r="23" spans="2:69" ht="13.5" customHeight="1" x14ac:dyDescent="0.55000000000000004">
      <c r="B23" s="141"/>
      <c r="L23" s="144" t="s">
        <v>99</v>
      </c>
      <c r="M23" s="145"/>
      <c r="N23" s="145"/>
      <c r="O23" s="145"/>
    </row>
    <row r="24" spans="2:69" ht="13.5" customHeight="1" thickBot="1" x14ac:dyDescent="0.6">
      <c r="H24" s="12"/>
      <c r="J24" s="268"/>
      <c r="K24" s="269"/>
      <c r="L24" s="146">
        <v>1</v>
      </c>
      <c r="M24" s="146">
        <v>2</v>
      </c>
      <c r="N24" s="146">
        <v>3</v>
      </c>
      <c r="O24" s="12"/>
      <c r="P24" s="146">
        <v>1</v>
      </c>
      <c r="Q24" s="146">
        <v>2</v>
      </c>
      <c r="R24" s="146">
        <v>3</v>
      </c>
      <c r="S24" s="92"/>
      <c r="T24" s="146">
        <v>1</v>
      </c>
      <c r="U24" s="146">
        <v>2</v>
      </c>
      <c r="V24" s="146">
        <v>3</v>
      </c>
      <c r="W24" s="92"/>
      <c r="X24" s="146">
        <v>1</v>
      </c>
      <c r="Y24" s="146">
        <v>2</v>
      </c>
      <c r="Z24" s="146">
        <v>3</v>
      </c>
      <c r="AA24" s="92"/>
      <c r="AB24" s="146">
        <v>1</v>
      </c>
      <c r="AC24" s="146">
        <v>2</v>
      </c>
      <c r="AD24" s="146">
        <v>3</v>
      </c>
      <c r="AE24" s="12"/>
      <c r="AF24" s="146">
        <v>1</v>
      </c>
      <c r="AG24" s="146">
        <v>2</v>
      </c>
      <c r="AH24" s="146">
        <v>3</v>
      </c>
      <c r="AI24" s="9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row>
    <row r="25" spans="2:69" ht="13.5" customHeight="1" x14ac:dyDescent="0.55000000000000004">
      <c r="C25" t="s">
        <v>100</v>
      </c>
      <c r="G25" s="147"/>
      <c r="H25" s="12"/>
      <c r="I25" s="148"/>
      <c r="J25" s="270" t="s">
        <v>101</v>
      </c>
      <c r="K25" s="122">
        <v>1</v>
      </c>
      <c r="L25" s="149">
        <f t="array" ref="L25:L26">MMULT($D$27:$G$28,L17:L20)</f>
        <v>-13.032043488767535</v>
      </c>
      <c r="M25" s="151">
        <f t="array" ref="M25:M26">MMULT($D$27:$G$28,M17:M20)+$D$29:$D$30*L27:L28</f>
        <v>0.86810186044804349</v>
      </c>
      <c r="N25" s="153"/>
      <c r="O25" s="97"/>
      <c r="P25" s="149">
        <f t="array" ref="P25:P26">MMULT($D$27:$G$28,P17:P20)</f>
        <v>-13.032043488767535</v>
      </c>
      <c r="Q25" s="151">
        <f t="array" ref="Q25:Q26">MMULT($D$27:$G$28,Q17:Q20)+$D$29:$D$30*P27:P28</f>
        <v>-2.6038012734034726</v>
      </c>
      <c r="R25" s="153"/>
      <c r="S25" s="97"/>
      <c r="T25" s="149">
        <f t="array" ref="T25:T26">MMULT($D$27:$G$28,T17:T20)</f>
        <v>0.86805870526451301</v>
      </c>
      <c r="U25" s="151">
        <f t="array" ref="U25:U26">MMULT($D$27:$G$28,U17:U20)+$D$29:$D$30*T27:T28</f>
        <v>0.85346632864029459</v>
      </c>
      <c r="V25" s="153"/>
      <c r="W25" s="97"/>
      <c r="X25" s="149">
        <f t="array" ref="X25:X26">MMULT($D$27:$G$28,X17:X20)</f>
        <v>0.86805870526451301</v>
      </c>
      <c r="Y25" s="151">
        <f t="array" ref="Y25:Y26">MMULT($D$27:$G$28,Y17:Y20)+$D$29:$D$30*X27:X28</f>
        <v>11.281665388820826</v>
      </c>
      <c r="Z25" s="153"/>
      <c r="AA25" s="97"/>
      <c r="AB25" s="149">
        <f t="array" ref="AB25:AB26">MMULT($D$27:$G$28,AB17:AB20)</f>
        <v>-2.6038444285870028</v>
      </c>
      <c r="AC25" s="151">
        <f t="array" ref="AC25:AC26">MMULT($D$27:$G$28,AC17:AC20)+$D$29:$D$30*AB27:AB28</f>
        <v>-11.673906552972156</v>
      </c>
      <c r="AD25" s="153"/>
      <c r="AE25" s="97"/>
      <c r="AF25" s="149">
        <f t="array" ref="AF25:AF26">MMULT($D$27:$G$28,AF17:AF20)</f>
        <v>-2.6038444285870028</v>
      </c>
      <c r="AG25" s="151">
        <f t="array" ref="AG25:AG26">MMULT($D$27:$G$28,AG17:AG20)+$D$29:$D$30*AF27:AF28</f>
        <v>2.226195641059892</v>
      </c>
      <c r="AH25" s="153"/>
      <c r="AI25" s="97"/>
      <c r="AK25" s="121"/>
      <c r="AL25" s="121"/>
      <c r="AM25" s="121"/>
      <c r="AN25" s="121"/>
      <c r="AO25" s="121"/>
      <c r="AP25" s="121"/>
      <c r="AQ25" s="121"/>
      <c r="AR25" s="121"/>
      <c r="AS25" s="121"/>
      <c r="AT25" s="121"/>
      <c r="AU25" s="121"/>
      <c r="AV25" s="121"/>
      <c r="AW25" s="121"/>
      <c r="AX25" s="121"/>
      <c r="AY25" s="121"/>
      <c r="AZ25" s="121"/>
      <c r="BA25" s="121"/>
      <c r="BB25" s="121"/>
      <c r="BC25" s="121"/>
      <c r="BD25" s="121"/>
      <c r="BE25" s="121"/>
      <c r="BF25" s="121"/>
      <c r="BG25" s="121"/>
      <c r="BH25" s="121"/>
      <c r="BI25" s="121"/>
      <c r="BJ25" s="121"/>
      <c r="BK25" s="121"/>
      <c r="BL25" s="121"/>
      <c r="BM25" s="121"/>
      <c r="BN25" s="121"/>
      <c r="BO25" s="121"/>
      <c r="BP25" s="121"/>
      <c r="BQ25" s="121"/>
    </row>
    <row r="26" spans="2:69" ht="13.5" customHeight="1" x14ac:dyDescent="0.55000000000000004">
      <c r="D26" s="112">
        <v>1</v>
      </c>
      <c r="E26" s="113">
        <v>2</v>
      </c>
      <c r="F26" s="113">
        <v>3</v>
      </c>
      <c r="G26" s="154" t="s">
        <v>102</v>
      </c>
      <c r="H26" s="12"/>
      <c r="I26" s="155"/>
      <c r="J26" s="271"/>
      <c r="K26" s="156">
        <v>2</v>
      </c>
      <c r="L26" s="150">
        <v>7.4802392107201339</v>
      </c>
      <c r="M26" s="152">
        <v>26.021396774437846</v>
      </c>
      <c r="N26" s="157"/>
      <c r="O26" s="97"/>
      <c r="P26" s="150">
        <v>7.4802392107201339</v>
      </c>
      <c r="Q26" s="152">
        <v>25.998238007561767</v>
      </c>
      <c r="R26" s="157"/>
      <c r="S26" s="97"/>
      <c r="T26" s="150">
        <v>-6.4773882355798671</v>
      </c>
      <c r="U26" s="152">
        <v>7.5301679647818283</v>
      </c>
      <c r="V26" s="157"/>
      <c r="W26" s="97"/>
      <c r="X26" s="150">
        <v>-6.4773882355798671</v>
      </c>
      <c r="Y26" s="152">
        <v>-6.4506182483942496</v>
      </c>
      <c r="Z26" s="157"/>
      <c r="AA26" s="97"/>
      <c r="AB26" s="150">
        <v>-6.500547002455944</v>
      </c>
      <c r="AC26" s="152">
        <v>7.5290266776672796</v>
      </c>
      <c r="AD26" s="157"/>
      <c r="AE26" s="97"/>
      <c r="AF26" s="150">
        <v>-6.500547002455944</v>
      </c>
      <c r="AG26" s="152">
        <v>-6.4286007686327213</v>
      </c>
      <c r="AH26" s="157"/>
      <c r="AI26" s="97"/>
      <c r="AK26" s="121"/>
      <c r="AL26" s="121"/>
      <c r="AM26" s="121"/>
      <c r="AN26" s="121"/>
      <c r="AO26" s="121"/>
      <c r="AP26" s="121"/>
      <c r="AQ26" s="121"/>
      <c r="AR26" s="121"/>
      <c r="AS26" s="121"/>
      <c r="AT26" s="121"/>
      <c r="AU26" s="121"/>
      <c r="AV26" s="121"/>
      <c r="AW26" s="121"/>
      <c r="AX26" s="121"/>
      <c r="AY26" s="121"/>
      <c r="AZ26" s="121"/>
      <c r="BA26" s="121"/>
      <c r="BB26" s="121"/>
      <c r="BC26" s="121"/>
      <c r="BD26" s="121"/>
      <c r="BE26" s="121"/>
      <c r="BF26" s="121"/>
      <c r="BG26" s="121"/>
      <c r="BH26" s="121"/>
      <c r="BI26" s="121"/>
      <c r="BJ26" s="121"/>
      <c r="BK26" s="121"/>
      <c r="BL26" s="121"/>
      <c r="BM26" s="121"/>
      <c r="BN26" s="121"/>
      <c r="BO26" s="121"/>
      <c r="BP26" s="121"/>
      <c r="BQ26" s="121"/>
    </row>
    <row r="27" spans="2:69" ht="13.5" customHeight="1" x14ac:dyDescent="0.55000000000000004">
      <c r="B27" s="257"/>
      <c r="C27" s="159">
        <v>1</v>
      </c>
      <c r="D27" s="160">
        <v>0.20572490270581595</v>
      </c>
      <c r="E27" s="160">
        <v>14.105827096737864</v>
      </c>
      <c r="F27" s="160">
        <v>10.633923962886348</v>
      </c>
      <c r="G27" s="160">
        <v>13.237768391473351</v>
      </c>
      <c r="I27" s="161" t="s">
        <v>103</v>
      </c>
      <c r="J27" s="273" t="s">
        <v>104</v>
      </c>
      <c r="K27" s="162">
        <v>1</v>
      </c>
      <c r="L27" s="163">
        <f>1/(1+EXP(-L25))</f>
        <v>2.1890439153041427E-6</v>
      </c>
      <c r="M27" s="164">
        <f>1/(1+EXP(-M25))</f>
        <v>0.70435058120229976</v>
      </c>
      <c r="N27" s="165"/>
      <c r="O27" s="97"/>
      <c r="P27" s="163">
        <f>1/(1+EXP(-P25))</f>
        <v>2.1890439153041427E-6</v>
      </c>
      <c r="Q27" s="164">
        <f>1/(1+EXP(-Q25))</f>
        <v>6.8894177173499049E-2</v>
      </c>
      <c r="R27" s="165"/>
      <c r="S27" s="97"/>
      <c r="T27" s="163">
        <f>1/(1+EXP(-T25))</f>
        <v>0.70434159445138178</v>
      </c>
      <c r="U27" s="164">
        <f>1/(1+EXP(-U25))</f>
        <v>0.70129377810496341</v>
      </c>
      <c r="V27" s="165"/>
      <c r="W27" s="97"/>
      <c r="X27" s="163">
        <f>1/(1+EXP(-X25))</f>
        <v>0.70434159445138178</v>
      </c>
      <c r="Y27" s="164">
        <f>1/(1+EXP(-Y25))</f>
        <v>0.99998739828939109</v>
      </c>
      <c r="Z27" s="165"/>
      <c r="AA27" s="97"/>
      <c r="AB27" s="163">
        <f>1/(1+EXP(-AB25))</f>
        <v>6.8891408916234478E-2</v>
      </c>
      <c r="AC27" s="164">
        <f>1/(1+EXP(-AC25))</f>
        <v>8.5130092369907597E-6</v>
      </c>
      <c r="AD27" s="165"/>
      <c r="AE27" s="97"/>
      <c r="AF27" s="163">
        <f>1/(1+EXP(-AF25))</f>
        <v>6.8891408916234478E-2</v>
      </c>
      <c r="AG27" s="164">
        <f>1/(1+EXP(-AG25))</f>
        <v>0.90257734806280721</v>
      </c>
      <c r="AH27" s="165"/>
      <c r="AI27" s="97"/>
      <c r="AK27" s="121"/>
      <c r="AL27" s="121"/>
      <c r="AM27" s="121"/>
      <c r="AN27" s="121"/>
      <c r="AO27" s="121"/>
      <c r="AP27" s="121"/>
      <c r="AQ27" s="121"/>
      <c r="AR27" s="121"/>
      <c r="AS27" s="121"/>
      <c r="AT27" s="121"/>
      <c r="AU27" s="121"/>
      <c r="AV27" s="121"/>
      <c r="AW27" s="121"/>
      <c r="AX27" s="121"/>
      <c r="AY27" s="121"/>
      <c r="AZ27" s="121"/>
      <c r="BA27" s="121"/>
      <c r="BB27" s="121"/>
      <c r="BC27" s="121"/>
      <c r="BD27" s="121"/>
      <c r="BE27" s="121"/>
      <c r="BF27" s="121"/>
      <c r="BG27" s="121"/>
      <c r="BH27" s="121"/>
      <c r="BI27" s="121"/>
      <c r="BJ27" s="121"/>
      <c r="BK27" s="121"/>
      <c r="BL27" s="121"/>
      <c r="BM27" s="121"/>
      <c r="BN27" s="121"/>
      <c r="BO27" s="121"/>
      <c r="BP27" s="121"/>
      <c r="BQ27" s="121"/>
    </row>
    <row r="28" spans="2:69" ht="13.5" customHeight="1" x14ac:dyDescent="0.55000000000000004">
      <c r="B28" s="272"/>
      <c r="C28" s="166">
        <v>2</v>
      </c>
      <c r="D28" s="160">
        <v>13.980786213176078</v>
      </c>
      <c r="E28" s="160">
        <v>2.3158766876077003E-2</v>
      </c>
      <c r="F28" s="160">
        <v>0</v>
      </c>
      <c r="G28" s="160">
        <v>6.500547002455944</v>
      </c>
      <c r="I28" s="155"/>
      <c r="J28" s="274"/>
      <c r="K28" s="85">
        <v>2</v>
      </c>
      <c r="L28" s="167">
        <f>1/(1+EXP(-L26))</f>
        <v>0.9994361955994302</v>
      </c>
      <c r="M28" s="168">
        <f>1/(1+EXP(-M26))</f>
        <v>0.99999999999499911</v>
      </c>
      <c r="N28" s="169"/>
      <c r="O28" s="97"/>
      <c r="P28" s="167">
        <f>1/(1+EXP(-P26))</f>
        <v>0.9994361955994302</v>
      </c>
      <c r="Q28" s="168">
        <f>1/(1+EXP(-Q26))</f>
        <v>0.99999999999488187</v>
      </c>
      <c r="R28" s="169"/>
      <c r="S28" s="97"/>
      <c r="T28" s="167">
        <f>1/(1+EXP(-T26))</f>
        <v>1.535460602451993E-3</v>
      </c>
      <c r="U28" s="168">
        <f>1/(1+EXP(-U26))</f>
        <v>0.99946363972559593</v>
      </c>
      <c r="V28" s="169"/>
      <c r="W28" s="97"/>
      <c r="X28" s="167">
        <f>1/(1+EXP(-X26))</f>
        <v>1.535460602451993E-3</v>
      </c>
      <c r="Y28" s="168">
        <f>1/(1+EXP(-Y26))</f>
        <v>1.5770542867326171E-3</v>
      </c>
      <c r="Z28" s="169"/>
      <c r="AA28" s="97"/>
      <c r="AB28" s="167">
        <f>1/(1+EXP(-AB26))</f>
        <v>1.5003625625868223E-3</v>
      </c>
      <c r="AC28" s="168">
        <f>1/(1+EXP(-AC26))</f>
        <v>0.99946302756396943</v>
      </c>
      <c r="AD28" s="169"/>
      <c r="AE28" s="97"/>
      <c r="AF28" s="167">
        <f>1/(1+EXP(-AF26))</f>
        <v>1.5003625625868223E-3</v>
      </c>
      <c r="AG28" s="168">
        <f>1/(1+EXP(-AG26))</f>
        <v>1.6121055248122713E-3</v>
      </c>
      <c r="AH28" s="169"/>
      <c r="AI28" s="97"/>
      <c r="AK28" s="121"/>
      <c r="AL28" s="121"/>
      <c r="AM28" s="121"/>
      <c r="AN28" s="121"/>
      <c r="AO28" s="121"/>
      <c r="AP28" s="121"/>
      <c r="AQ28" s="121"/>
      <c r="AR28" s="121"/>
      <c r="AS28" s="121"/>
      <c r="AT28" s="121"/>
      <c r="AU28" s="121"/>
      <c r="AV28" s="121"/>
      <c r="AW28" s="121"/>
      <c r="AX28" s="121"/>
      <c r="AY28" s="121"/>
      <c r="AZ28" s="121"/>
      <c r="BA28" s="121"/>
      <c r="BB28" s="121"/>
      <c r="BC28" s="121"/>
      <c r="BD28" s="121"/>
      <c r="BE28" s="121"/>
      <c r="BF28" s="121"/>
      <c r="BG28" s="121"/>
      <c r="BH28" s="121"/>
      <c r="BI28" s="121"/>
      <c r="BJ28" s="121"/>
      <c r="BK28" s="121"/>
      <c r="BL28" s="121"/>
      <c r="BM28" s="121"/>
      <c r="BN28" s="121"/>
      <c r="BO28" s="121"/>
      <c r="BP28" s="121"/>
      <c r="BQ28" s="121"/>
    </row>
    <row r="29" spans="2:69" ht="13.5" customHeight="1" x14ac:dyDescent="0.55000000000000004">
      <c r="B29" s="257"/>
      <c r="C29" s="159" t="s">
        <v>105</v>
      </c>
      <c r="D29" s="160">
        <v>19.71416983860421</v>
      </c>
      <c r="E29" s="136"/>
      <c r="F29" s="136"/>
      <c r="I29" s="170"/>
      <c r="J29" s="60"/>
      <c r="K29" s="171"/>
      <c r="L29" s="172" t="s">
        <v>102</v>
      </c>
      <c r="M29" s="173">
        <v>-1</v>
      </c>
      <c r="N29" s="174"/>
      <c r="O29" s="97"/>
      <c r="P29" s="172" t="s">
        <v>102</v>
      </c>
      <c r="Q29" s="173">
        <v>-1</v>
      </c>
      <c r="R29" s="174"/>
      <c r="S29" s="97"/>
      <c r="T29" s="172" t="s">
        <v>102</v>
      </c>
      <c r="U29" s="173">
        <v>-1</v>
      </c>
      <c r="V29" s="174"/>
      <c r="W29" s="97"/>
      <c r="X29" s="172" t="s">
        <v>102</v>
      </c>
      <c r="Y29" s="173">
        <v>-1</v>
      </c>
      <c r="Z29" s="174"/>
      <c r="AA29" s="97"/>
      <c r="AB29" s="172" t="s">
        <v>102</v>
      </c>
      <c r="AC29" s="173">
        <v>-1</v>
      </c>
      <c r="AD29" s="174"/>
      <c r="AE29" s="97"/>
      <c r="AF29" s="172" t="s">
        <v>102</v>
      </c>
      <c r="AG29" s="173">
        <v>-1</v>
      </c>
      <c r="AH29" s="174"/>
      <c r="AI29" s="97"/>
      <c r="AK29" s="121"/>
      <c r="AL29" s="121"/>
      <c r="AM29" s="121"/>
      <c r="AN29" s="121"/>
      <c r="AO29" s="121"/>
      <c r="AP29" s="121"/>
      <c r="AQ29" s="121"/>
      <c r="AR29" s="121"/>
      <c r="AS29" s="121"/>
      <c r="AT29" s="121"/>
      <c r="AU29" s="121"/>
      <c r="AV29" s="121"/>
      <c r="AW29" s="121"/>
      <c r="AX29" s="121"/>
      <c r="AY29" s="121"/>
      <c r="AZ29" s="121"/>
      <c r="BA29" s="121"/>
      <c r="BB29" s="121"/>
      <c r="BC29" s="121"/>
      <c r="BD29" s="121"/>
      <c r="BE29" s="121"/>
      <c r="BF29" s="121"/>
      <c r="BG29" s="121"/>
      <c r="BH29" s="121"/>
      <c r="BI29" s="121"/>
      <c r="BJ29" s="121"/>
      <c r="BK29" s="121"/>
      <c r="BL29" s="121"/>
      <c r="BM29" s="121"/>
      <c r="BN29" s="121"/>
      <c r="BO29" s="121"/>
      <c r="BP29" s="121"/>
      <c r="BQ29" s="121"/>
    </row>
    <row r="30" spans="2:69" ht="13.5" customHeight="1" x14ac:dyDescent="0.55000000000000004">
      <c r="B30" s="257"/>
      <c r="C30" s="166" t="s">
        <v>106</v>
      </c>
      <c r="D30" s="160">
        <v>32.517118304411589</v>
      </c>
      <c r="I30" s="175"/>
      <c r="J30" s="12"/>
      <c r="K30" s="85"/>
      <c r="L30" s="176" t="s">
        <v>107</v>
      </c>
      <c r="M30" s="56"/>
      <c r="N30" s="56"/>
      <c r="O30" s="97"/>
      <c r="P30" s="177"/>
      <c r="Q30" s="97"/>
      <c r="R30" s="97"/>
      <c r="S30" s="97"/>
      <c r="T30" s="177"/>
      <c r="U30" s="97"/>
      <c r="V30" s="97"/>
      <c r="W30" s="97"/>
      <c r="X30" s="177"/>
      <c r="Y30" s="97"/>
      <c r="Z30" s="97"/>
      <c r="AA30" s="97"/>
      <c r="AB30" s="177"/>
      <c r="AC30" s="97"/>
      <c r="AD30" s="97"/>
      <c r="AE30" s="97"/>
      <c r="AF30" s="177"/>
      <c r="AG30" s="97"/>
      <c r="AH30" s="97"/>
      <c r="AI30" s="97"/>
      <c r="AK30" s="121"/>
      <c r="AL30" s="121"/>
      <c r="AM30" s="121"/>
      <c r="AN30" s="121"/>
      <c r="AO30" s="121"/>
      <c r="AP30" s="121"/>
      <c r="AQ30" s="121"/>
      <c r="AR30" s="121"/>
      <c r="AS30" s="121"/>
      <c r="AT30" s="121"/>
      <c r="AU30" s="121"/>
      <c r="AV30" s="121"/>
      <c r="AW30" s="121"/>
      <c r="AX30" s="121"/>
      <c r="AY30" s="121"/>
      <c r="AZ30" s="121"/>
      <c r="BA30" s="121"/>
      <c r="BB30" s="121"/>
      <c r="BC30" s="121"/>
      <c r="BD30" s="121"/>
      <c r="BE30" s="121"/>
      <c r="BF30" s="121"/>
      <c r="BG30" s="121"/>
      <c r="BH30" s="121"/>
      <c r="BI30" s="121"/>
      <c r="BJ30" s="121"/>
      <c r="BK30" s="121"/>
      <c r="BL30" s="121"/>
      <c r="BM30" s="121"/>
      <c r="BN30" s="121"/>
      <c r="BO30" s="121"/>
      <c r="BP30" s="121"/>
      <c r="BQ30" s="121"/>
    </row>
    <row r="31" spans="2:69" ht="13.5" customHeight="1" x14ac:dyDescent="0.55000000000000004">
      <c r="B31" s="158"/>
      <c r="C31" s="12"/>
      <c r="F31" s="136"/>
      <c r="I31" s="175"/>
      <c r="J31" s="12"/>
      <c r="K31" s="85"/>
      <c r="L31" s="97"/>
      <c r="M31" s="178" t="s">
        <v>108</v>
      </c>
      <c r="N31" s="179"/>
      <c r="O31" s="97"/>
      <c r="P31" s="97"/>
      <c r="Q31" s="177"/>
      <c r="R31" s="97"/>
      <c r="S31" s="97"/>
      <c r="T31" s="97"/>
      <c r="U31" s="177"/>
      <c r="V31" s="97"/>
      <c r="W31" s="97"/>
      <c r="X31" s="97"/>
      <c r="Y31" s="177"/>
      <c r="Z31" s="97"/>
      <c r="AA31" s="97"/>
      <c r="AB31" s="97"/>
      <c r="AC31" s="177"/>
      <c r="AD31" s="97"/>
      <c r="AE31" s="97"/>
      <c r="AF31" s="97"/>
      <c r="AG31" s="177"/>
      <c r="AH31" s="97"/>
      <c r="AI31" s="97"/>
      <c r="AK31" s="121"/>
      <c r="AL31" s="121"/>
      <c r="AM31" s="121"/>
      <c r="AN31" s="121"/>
      <c r="AO31" s="121"/>
      <c r="AP31" s="121"/>
      <c r="AQ31" s="121"/>
      <c r="AR31" s="121"/>
      <c r="AS31" s="121"/>
      <c r="AT31" s="121"/>
      <c r="AU31" s="121"/>
      <c r="AV31" s="121"/>
      <c r="AW31" s="121"/>
      <c r="AX31" s="121"/>
      <c r="AY31" s="121"/>
      <c r="AZ31" s="121"/>
      <c r="BA31" s="121"/>
      <c r="BB31" s="121"/>
      <c r="BC31" s="121"/>
      <c r="BD31" s="121"/>
      <c r="BE31" s="121"/>
      <c r="BF31" s="121"/>
      <c r="BG31" s="121"/>
      <c r="BH31" s="121"/>
      <c r="BI31" s="121"/>
      <c r="BJ31" s="121"/>
      <c r="BK31" s="121"/>
      <c r="BL31" s="121"/>
      <c r="BM31" s="121"/>
      <c r="BN31" s="121"/>
      <c r="BO31" s="121"/>
      <c r="BP31" s="121"/>
      <c r="BQ31" s="121"/>
    </row>
    <row r="32" spans="2:69" ht="13.5" customHeight="1" x14ac:dyDescent="0.55000000000000004">
      <c r="B32" s="158"/>
      <c r="C32" s="12"/>
      <c r="F32" s="136"/>
      <c r="I32" s="175"/>
      <c r="J32" s="12"/>
      <c r="K32" s="85"/>
      <c r="L32" s="97"/>
      <c r="M32" s="190"/>
      <c r="N32" s="97"/>
      <c r="O32" s="97"/>
      <c r="P32" s="97"/>
      <c r="Q32" s="97"/>
      <c r="R32" s="97"/>
      <c r="S32" s="97"/>
      <c r="T32" s="97"/>
      <c r="U32" s="97"/>
      <c r="V32" s="97"/>
      <c r="W32" s="97"/>
      <c r="X32" s="97"/>
      <c r="Y32" s="97"/>
      <c r="Z32" s="97"/>
      <c r="AA32" s="97"/>
      <c r="AB32" s="97"/>
      <c r="AC32" s="97"/>
      <c r="AD32" s="97"/>
      <c r="AE32" s="97"/>
      <c r="AF32" s="97"/>
      <c r="AG32" s="97"/>
      <c r="AH32" s="97"/>
      <c r="AI32" s="97"/>
      <c r="AK32" s="121"/>
      <c r="AL32" s="121"/>
      <c r="AM32" s="121"/>
      <c r="AN32" s="121"/>
      <c r="AO32" s="121"/>
      <c r="AP32" s="121"/>
      <c r="AQ32" s="121"/>
      <c r="AR32" s="121"/>
      <c r="AS32" s="121"/>
      <c r="AT32" s="121"/>
      <c r="AU32" s="121"/>
      <c r="AV32" s="121"/>
      <c r="AW32" s="121"/>
      <c r="AX32" s="121"/>
      <c r="AY32" s="121"/>
      <c r="AZ32" s="121"/>
      <c r="BA32" s="121"/>
      <c r="BB32" s="121"/>
      <c r="BC32" s="121"/>
      <c r="BD32" s="121"/>
      <c r="BE32" s="121"/>
      <c r="BF32" s="121"/>
      <c r="BG32" s="121"/>
      <c r="BH32" s="121"/>
      <c r="BI32" s="121"/>
      <c r="BJ32" s="121"/>
      <c r="BK32" s="121"/>
      <c r="BL32" s="121"/>
      <c r="BM32" s="121"/>
      <c r="BN32" s="121"/>
      <c r="BO32" s="121"/>
      <c r="BP32" s="121"/>
      <c r="BQ32" s="121"/>
    </row>
    <row r="33" spans="2:69" ht="13.5" customHeight="1" x14ac:dyDescent="0.55000000000000004">
      <c r="B33" s="158"/>
      <c r="C33" s="12"/>
      <c r="F33" s="136"/>
      <c r="I33" s="175"/>
      <c r="J33" s="12"/>
      <c r="K33" s="85"/>
      <c r="L33" s="97"/>
      <c r="M33" s="97"/>
      <c r="N33" s="97"/>
      <c r="O33" s="97"/>
      <c r="P33" s="97"/>
      <c r="Q33" s="97"/>
      <c r="R33" s="97"/>
      <c r="S33" s="97"/>
      <c r="T33" s="97"/>
      <c r="U33" s="97"/>
      <c r="V33" s="97"/>
      <c r="W33" s="97"/>
      <c r="X33" s="97"/>
      <c r="Y33" s="97"/>
      <c r="Z33" s="97"/>
      <c r="AA33" s="97"/>
      <c r="AB33" s="97"/>
      <c r="AC33" s="97"/>
      <c r="AD33" s="97"/>
      <c r="AE33" s="97"/>
      <c r="AF33" s="97"/>
      <c r="AG33" s="97"/>
      <c r="AH33" s="97"/>
      <c r="AI33" s="97"/>
      <c r="AK33" s="121"/>
      <c r="AL33" s="121"/>
      <c r="AM33" s="121"/>
      <c r="AN33" s="121"/>
      <c r="AO33" s="121"/>
      <c r="AP33" s="121"/>
      <c r="AQ33" s="121"/>
      <c r="AR33" s="121"/>
      <c r="AS33" s="121"/>
      <c r="AT33" s="121"/>
      <c r="AU33" s="121"/>
      <c r="AV33" s="121"/>
      <c r="AW33" s="121"/>
      <c r="AX33" s="121"/>
      <c r="AY33" s="121"/>
      <c r="AZ33" s="121"/>
      <c r="BA33" s="121"/>
      <c r="BB33" s="121"/>
      <c r="BC33" s="121"/>
      <c r="BD33" s="121"/>
      <c r="BE33" s="121"/>
      <c r="BF33" s="121"/>
      <c r="BG33" s="121"/>
      <c r="BH33" s="121"/>
      <c r="BI33" s="121"/>
      <c r="BJ33" s="121"/>
      <c r="BK33" s="121"/>
      <c r="BL33" s="121"/>
      <c r="BM33" s="121"/>
      <c r="BN33" s="121"/>
      <c r="BO33" s="121"/>
      <c r="BP33" s="121"/>
      <c r="BQ33" s="121"/>
    </row>
    <row r="34" spans="2:69" ht="13.5" customHeight="1" x14ac:dyDescent="0.55000000000000004">
      <c r="B34" s="158"/>
      <c r="C34" s="12"/>
      <c r="F34" s="136"/>
      <c r="I34" s="175"/>
      <c r="J34" s="12"/>
      <c r="K34" s="85"/>
      <c r="L34" s="97"/>
      <c r="M34" s="97"/>
      <c r="N34" s="181" t="s">
        <v>109</v>
      </c>
      <c r="O34" s="182"/>
      <c r="P34" s="55"/>
      <c r="Q34" s="97"/>
      <c r="R34" s="177"/>
      <c r="S34" s="97"/>
      <c r="T34" s="97"/>
      <c r="U34" s="97"/>
      <c r="V34" s="177"/>
      <c r="W34" s="97"/>
      <c r="X34" s="97"/>
      <c r="Y34" s="97"/>
      <c r="Z34" s="177"/>
      <c r="AA34" s="97"/>
      <c r="AB34" s="97"/>
      <c r="AC34" s="97"/>
      <c r="AD34" s="177"/>
      <c r="AE34" s="97"/>
      <c r="AF34" s="97"/>
      <c r="AG34" s="97"/>
      <c r="AH34" s="177"/>
      <c r="AI34" s="97"/>
      <c r="AK34" s="121"/>
      <c r="AL34" s="121"/>
      <c r="AM34" s="121"/>
      <c r="AN34" s="121"/>
      <c r="AO34" s="121"/>
      <c r="AP34" s="121"/>
      <c r="AQ34" s="121"/>
      <c r="AR34" s="121"/>
      <c r="AS34" s="121"/>
      <c r="AT34" s="121"/>
      <c r="AU34" s="121"/>
      <c r="AV34" s="121"/>
      <c r="AW34" s="121"/>
      <c r="AX34" s="121"/>
      <c r="AY34" s="121"/>
      <c r="AZ34" s="121"/>
      <c r="BA34" s="121"/>
      <c r="BB34" s="121"/>
      <c r="BC34" s="121"/>
      <c r="BD34" s="121"/>
      <c r="BE34" s="121"/>
      <c r="BF34" s="121"/>
      <c r="BG34" s="121"/>
      <c r="BH34" s="121"/>
      <c r="BI34" s="121"/>
      <c r="BJ34" s="121"/>
      <c r="BK34" s="121"/>
      <c r="BL34" s="121"/>
      <c r="BM34" s="121"/>
      <c r="BN34" s="121"/>
      <c r="BO34" s="121"/>
      <c r="BP34" s="121"/>
      <c r="BQ34" s="121"/>
    </row>
    <row r="35" spans="2:69" ht="13.5" customHeight="1" x14ac:dyDescent="0.55000000000000004">
      <c r="B35" s="158"/>
      <c r="C35" s="12"/>
      <c r="F35" s="136"/>
      <c r="I35" s="175"/>
      <c r="J35" s="12"/>
      <c r="K35" s="85"/>
      <c r="L35" s="97"/>
      <c r="M35" s="183" t="s">
        <v>110</v>
      </c>
      <c r="N35" s="184"/>
      <c r="O35" s="184"/>
      <c r="P35" s="184"/>
      <c r="Q35" s="177"/>
      <c r="R35" s="97"/>
      <c r="S35" s="97"/>
      <c r="T35" s="97"/>
      <c r="U35" s="177"/>
      <c r="V35" s="97"/>
      <c r="W35" s="97"/>
      <c r="X35" s="97"/>
      <c r="Y35" s="177"/>
      <c r="Z35" s="97"/>
      <c r="AA35" s="97"/>
      <c r="AB35" s="97"/>
      <c r="AC35" s="177"/>
      <c r="AD35" s="97"/>
      <c r="AE35" s="97"/>
      <c r="AF35" s="97"/>
      <c r="AG35" s="177"/>
      <c r="AH35" s="97"/>
      <c r="AI35" s="97"/>
      <c r="AK35" s="121"/>
      <c r="AL35" s="121"/>
      <c r="AM35" s="121"/>
      <c r="AN35" s="121"/>
      <c r="AO35" s="121"/>
      <c r="AP35" s="121"/>
      <c r="AQ35" s="121"/>
      <c r="AR35" s="121"/>
      <c r="AS35" s="121"/>
      <c r="AT35" s="121"/>
      <c r="AU35" s="121"/>
      <c r="AV35" s="121"/>
      <c r="AW35" s="121"/>
      <c r="AX35" s="121"/>
      <c r="AY35" s="121"/>
      <c r="AZ35" s="121"/>
      <c r="BA35" s="121"/>
      <c r="BB35" s="121"/>
      <c r="BC35" s="121"/>
      <c r="BD35" s="121"/>
      <c r="BE35" s="121"/>
      <c r="BF35" s="121"/>
      <c r="BG35" s="121"/>
      <c r="BH35" s="121"/>
      <c r="BI35" s="121"/>
      <c r="BJ35" s="121"/>
      <c r="BK35" s="121"/>
      <c r="BL35" s="121"/>
      <c r="BM35" s="121"/>
      <c r="BN35" s="121"/>
      <c r="BO35" s="121"/>
      <c r="BP35" s="121"/>
      <c r="BQ35" s="121"/>
    </row>
    <row r="36" spans="2:69" ht="13.5" customHeight="1" x14ac:dyDescent="0.55000000000000004">
      <c r="B36" s="158"/>
      <c r="C36" s="12" t="s">
        <v>111</v>
      </c>
      <c r="F36" s="136" t="s">
        <v>112</v>
      </c>
      <c r="I36" s="185"/>
      <c r="J36" s="258" t="s">
        <v>113</v>
      </c>
      <c r="K36" s="186">
        <v>1</v>
      </c>
      <c r="L36" s="187"/>
      <c r="M36" s="188">
        <f t="array" ref="M36:M38">MMULT($D$37:$F$39,M27:M29)</f>
        <v>-4.0075156030722532</v>
      </c>
      <c r="N36" s="187"/>
      <c r="O36" s="97"/>
      <c r="P36" s="189"/>
      <c r="Q36" s="188">
        <f t="array" ref="Q36:Q38">MMULT($D$37:$F$39,Q27:Q29)</f>
        <v>-29.870103388902713</v>
      </c>
      <c r="R36" s="189"/>
      <c r="S36" s="190"/>
      <c r="T36" s="189"/>
      <c r="U36" s="188">
        <f t="array" ref="U36:U38">MMULT($D$37:$F$39,U27:U29)</f>
        <v>-4.1319251423382646</v>
      </c>
      <c r="V36" s="189"/>
      <c r="W36" s="190"/>
      <c r="X36" s="189"/>
      <c r="Y36" s="188">
        <f t="array" ref="Y36:Y38">MMULT($D$37:$F$39,Y27:Y29)</f>
        <v>8.0246758834925203</v>
      </c>
      <c r="Z36" s="189"/>
      <c r="AA36" s="190"/>
      <c r="AB36" s="189"/>
      <c r="AC36" s="188">
        <f t="array" ref="AC36:AC38">MMULT($D$37:$F$39,AC27:AC29)</f>
        <v>-32.673697034884313</v>
      </c>
      <c r="AD36" s="189"/>
      <c r="AE36" s="190"/>
      <c r="AF36" s="189"/>
      <c r="AG36" s="188">
        <f t="array" ref="AG36:AG38">MMULT($D$37:$F$39,AG27:AG29)</f>
        <v>4.0601616237652749</v>
      </c>
      <c r="AH36" s="187"/>
      <c r="AI36" s="97"/>
      <c r="AK36" s="121"/>
      <c r="AL36" s="121"/>
      <c r="AM36" s="121"/>
      <c r="AN36" s="121"/>
      <c r="AO36" s="121"/>
      <c r="AP36" s="121"/>
      <c r="AQ36" s="121"/>
      <c r="AR36" s="121"/>
      <c r="AS36" s="121"/>
      <c r="AT36" s="121"/>
      <c r="AU36" s="121"/>
      <c r="AV36" s="121"/>
      <c r="AW36" s="121"/>
      <c r="AX36" s="121"/>
      <c r="AY36" s="121"/>
      <c r="AZ36" s="121"/>
      <c r="BA36" s="121"/>
      <c r="BB36" s="121"/>
      <c r="BC36" s="121"/>
      <c r="BD36" s="121"/>
      <c r="BE36" s="121"/>
      <c r="BF36" s="121"/>
      <c r="BG36" s="121"/>
      <c r="BH36" s="121"/>
      <c r="BI36" s="121"/>
      <c r="BJ36" s="121"/>
      <c r="BK36" s="121"/>
      <c r="BL36" s="121"/>
      <c r="BM36" s="121"/>
      <c r="BN36" s="121"/>
      <c r="BO36" s="121"/>
      <c r="BP36" s="121"/>
      <c r="BQ36" s="121"/>
    </row>
    <row r="37" spans="2:69" ht="13.5" customHeight="1" x14ac:dyDescent="0.55000000000000004">
      <c r="B37" s="191"/>
      <c r="C37" s="159">
        <v>1</v>
      </c>
      <c r="D37" s="160">
        <v>40.699232271264187</v>
      </c>
      <c r="E37" s="160">
        <v>0</v>
      </c>
      <c r="F37" s="160">
        <v>32.674043507824578</v>
      </c>
      <c r="H37" s="192"/>
      <c r="I37" s="193"/>
      <c r="J37" s="259"/>
      <c r="K37" s="85">
        <v>2</v>
      </c>
      <c r="L37" s="157"/>
      <c r="M37" s="150">
        <v>3.0721054240281376E-3</v>
      </c>
      <c r="N37" s="157"/>
      <c r="O37" s="97"/>
      <c r="P37" s="194"/>
      <c r="Q37" s="150">
        <v>3.0721054235254286E-3</v>
      </c>
      <c r="R37" s="194"/>
      <c r="S37" s="190"/>
      <c r="T37" s="194"/>
      <c r="U37" s="150">
        <v>7.7105042790570621E-4</v>
      </c>
      <c r="V37" s="194"/>
      <c r="W37" s="190"/>
      <c r="X37" s="194"/>
      <c r="Y37" s="150">
        <v>-4.2802915934230663</v>
      </c>
      <c r="Z37" s="194"/>
      <c r="AA37" s="190"/>
      <c r="AB37" s="194"/>
      <c r="AC37" s="150">
        <v>7.6842417527434037E-4</v>
      </c>
      <c r="AD37" s="194"/>
      <c r="AE37" s="190"/>
      <c r="AF37" s="194"/>
      <c r="AG37" s="150">
        <v>-4.280141219073764</v>
      </c>
      <c r="AH37" s="157"/>
      <c r="AI37" s="97"/>
      <c r="AK37" s="121"/>
      <c r="AL37" s="121"/>
      <c r="AM37" s="121"/>
      <c r="AN37" s="121"/>
      <c r="AO37" s="121"/>
      <c r="AP37" s="121"/>
      <c r="AQ37" s="121"/>
      <c r="AR37" s="121"/>
      <c r="AS37" s="121"/>
      <c r="AT37" s="121"/>
      <c r="AU37" s="121"/>
      <c r="AV37" s="121"/>
      <c r="AW37" s="121"/>
      <c r="AX37" s="121"/>
      <c r="AY37" s="121"/>
      <c r="AZ37" s="121"/>
      <c r="BA37" s="121"/>
      <c r="BB37" s="121"/>
      <c r="BC37" s="121"/>
      <c r="BD37" s="121"/>
      <c r="BE37" s="121"/>
      <c r="BF37" s="121"/>
      <c r="BG37" s="121"/>
      <c r="BH37" s="121"/>
      <c r="BI37" s="121"/>
      <c r="BJ37" s="121"/>
      <c r="BK37" s="121"/>
      <c r="BL37" s="121"/>
      <c r="BM37" s="121"/>
      <c r="BN37" s="121"/>
      <c r="BO37" s="121"/>
      <c r="BP37" s="121"/>
      <c r="BQ37" s="121"/>
    </row>
    <row r="38" spans="2:69" ht="13.5" customHeight="1" x14ac:dyDescent="0.55000000000000004">
      <c r="B38" s="195"/>
      <c r="C38" s="119">
        <v>2</v>
      </c>
      <c r="D38" s="160">
        <v>0</v>
      </c>
      <c r="E38" s="160">
        <v>4.2901294659334379</v>
      </c>
      <c r="F38" s="160">
        <v>4.2870573604879549</v>
      </c>
      <c r="H38" s="192"/>
      <c r="I38" s="196" t="s">
        <v>114</v>
      </c>
      <c r="J38" s="260"/>
      <c r="K38" s="198">
        <v>3</v>
      </c>
      <c r="L38" s="199"/>
      <c r="M38" s="150">
        <v>3.560126604070085</v>
      </c>
      <c r="N38" s="199"/>
      <c r="O38" s="97"/>
      <c r="P38" s="200"/>
      <c r="Q38" s="150">
        <v>-2.9993317851116288</v>
      </c>
      <c r="R38" s="200"/>
      <c r="S38" s="190"/>
      <c r="T38" s="200"/>
      <c r="U38" s="150">
        <v>3.521559622422874</v>
      </c>
      <c r="V38" s="200"/>
      <c r="W38" s="190"/>
      <c r="X38" s="200"/>
      <c r="Y38" s="150">
        <v>-6.4433340412401723</v>
      </c>
      <c r="Z38" s="200"/>
      <c r="AA38" s="190"/>
      <c r="AB38" s="200"/>
      <c r="AC38" s="150">
        <v>-3.7174210105187786</v>
      </c>
      <c r="AD38" s="200"/>
      <c r="AE38" s="190"/>
      <c r="AF38" s="200"/>
      <c r="AG38" s="150">
        <v>-7.4483847786382302</v>
      </c>
      <c r="AH38" s="199"/>
      <c r="AI38" s="97"/>
    </row>
    <row r="39" spans="2:69" ht="13.5" customHeight="1" x14ac:dyDescent="0.55000000000000004">
      <c r="B39" s="195"/>
      <c r="C39" s="166">
        <v>3</v>
      </c>
      <c r="D39" s="160">
        <v>10.322436515854024</v>
      </c>
      <c r="E39" s="160">
        <v>13.075774127145859</v>
      </c>
      <c r="F39" s="160">
        <v>16.786261682376008</v>
      </c>
      <c r="H39" s="192"/>
      <c r="I39" s="193"/>
      <c r="J39" s="68"/>
      <c r="K39" s="186">
        <v>1</v>
      </c>
      <c r="L39" s="201"/>
      <c r="M39" s="202">
        <f t="array" ref="M39:M41">1/(1+EXP(-M36:M38))</f>
        <v>1.785394384603875E-2</v>
      </c>
      <c r="N39" s="165"/>
      <c r="O39" s="97"/>
      <c r="P39" s="189"/>
      <c r="Q39" s="202">
        <f t="array" ref="Q39:Q41">1/(1+EXP(-Q36:Q38))</f>
        <v>1.0655624907045245E-13</v>
      </c>
      <c r="R39" s="189"/>
      <c r="S39" s="190"/>
      <c r="T39" s="189"/>
      <c r="U39" s="202">
        <f t="array" ref="U39:U41">1/(1+EXP(-U36:U38))</f>
        <v>1.5798352462625329E-2</v>
      </c>
      <c r="V39" s="189"/>
      <c r="W39" s="190"/>
      <c r="X39" s="189"/>
      <c r="Y39" s="202">
        <f t="array" ref="Y39:Y41">1/(1+EXP(-Y36:Y38))</f>
        <v>0.99967282099339405</v>
      </c>
      <c r="Z39" s="189"/>
      <c r="AA39" s="190"/>
      <c r="AB39" s="189"/>
      <c r="AC39" s="202">
        <f t="array" ref="AC39:AC41">1/(1+EXP(-AC36:AC38))</f>
        <v>6.4564482495636776E-15</v>
      </c>
      <c r="AD39" s="189"/>
      <c r="AE39" s="190"/>
      <c r="AF39" s="189"/>
      <c r="AG39" s="202">
        <f t="array" ref="AG39:AG41">1/(1+EXP(-AG36:AG38))</f>
        <v>0.98304615838786524</v>
      </c>
      <c r="AH39" s="187"/>
      <c r="AI39" s="97"/>
    </row>
    <row r="40" spans="2:69" ht="13.5" customHeight="1" x14ac:dyDescent="0.55000000000000004">
      <c r="I40" s="193"/>
      <c r="J40" s="205" t="s">
        <v>115</v>
      </c>
      <c r="K40" s="85">
        <v>2</v>
      </c>
      <c r="L40" s="206"/>
      <c r="M40" s="203">
        <v>0.50076802575196566</v>
      </c>
      <c r="N40" s="169"/>
      <c r="O40" s="97"/>
      <c r="P40" s="194"/>
      <c r="Q40" s="203">
        <v>0.50076802575183998</v>
      </c>
      <c r="R40" s="194"/>
      <c r="S40" s="190"/>
      <c r="T40" s="194"/>
      <c r="U40" s="203">
        <v>0.5001927625974264</v>
      </c>
      <c r="V40" s="194"/>
      <c r="W40" s="190"/>
      <c r="X40" s="194"/>
      <c r="Y40" s="203">
        <v>1.3649732696556931E-2</v>
      </c>
      <c r="Z40" s="194"/>
      <c r="AA40" s="190"/>
      <c r="AB40" s="194"/>
      <c r="AC40" s="203">
        <v>0.50019210603436581</v>
      </c>
      <c r="AD40" s="194"/>
      <c r="AE40" s="190"/>
      <c r="AF40" s="194"/>
      <c r="AG40" s="203">
        <v>1.3651757397273827E-2</v>
      </c>
      <c r="AH40" s="157"/>
      <c r="AI40" s="97"/>
    </row>
    <row r="41" spans="2:69" ht="13.5" customHeight="1" x14ac:dyDescent="0.55000000000000004">
      <c r="I41" s="207"/>
      <c r="J41" s="197"/>
      <c r="K41" s="198">
        <v>3</v>
      </c>
      <c r="L41" s="208"/>
      <c r="M41" s="204">
        <v>0.97235098157420907</v>
      </c>
      <c r="N41" s="174"/>
      <c r="O41" s="97"/>
      <c r="P41" s="200"/>
      <c r="Q41" s="204">
        <v>4.7456070025115343E-2</v>
      </c>
      <c r="R41" s="200"/>
      <c r="S41" s="190"/>
      <c r="T41" s="200"/>
      <c r="U41" s="204">
        <v>0.9712950198899688</v>
      </c>
      <c r="V41" s="200"/>
      <c r="W41" s="190"/>
      <c r="X41" s="200"/>
      <c r="Y41" s="204">
        <v>1.5885655022016745E-3</v>
      </c>
      <c r="Z41" s="200"/>
      <c r="AA41" s="190"/>
      <c r="AB41" s="200"/>
      <c r="AC41" s="204">
        <v>2.37202280053713E-2</v>
      </c>
      <c r="AD41" s="200"/>
      <c r="AE41" s="190"/>
      <c r="AF41" s="200"/>
      <c r="AG41" s="204">
        <v>5.8204255715428924E-4</v>
      </c>
      <c r="AH41" s="199"/>
      <c r="AI41" s="97"/>
    </row>
    <row r="42" spans="2:69" ht="13.5" customHeight="1" x14ac:dyDescent="0.55000000000000004">
      <c r="I42" s="195"/>
      <c r="J42" s="209"/>
      <c r="K42" s="85"/>
      <c r="L42" s="97"/>
      <c r="M42" s="97"/>
      <c r="N42" s="97"/>
      <c r="O42" s="97"/>
      <c r="P42" s="190"/>
      <c r="Q42" s="190"/>
      <c r="R42" s="190"/>
      <c r="S42" s="190"/>
      <c r="T42" s="190"/>
      <c r="U42" s="190"/>
      <c r="V42" s="190"/>
      <c r="W42" s="190"/>
      <c r="X42" s="190"/>
      <c r="Y42" s="190"/>
      <c r="Z42" s="190"/>
      <c r="AA42" s="190"/>
      <c r="AB42" s="190"/>
      <c r="AC42" s="190"/>
      <c r="AD42" s="190"/>
      <c r="AE42" s="190"/>
      <c r="AF42" s="190"/>
      <c r="AG42" s="190"/>
      <c r="AH42" s="97"/>
      <c r="AI42" s="97"/>
    </row>
    <row r="43" spans="2:69" ht="13.5" customHeight="1" thickBot="1" x14ac:dyDescent="0.6">
      <c r="I43" s="158"/>
      <c r="K43" s="85"/>
      <c r="O43" s="97"/>
      <c r="P43" s="190"/>
      <c r="Q43" s="190"/>
      <c r="R43" s="190"/>
      <c r="S43" s="190"/>
      <c r="T43" s="190"/>
      <c r="U43" s="190"/>
      <c r="V43" s="190"/>
      <c r="W43" s="190"/>
      <c r="X43" s="190"/>
      <c r="Y43" s="190"/>
      <c r="Z43" s="190"/>
      <c r="AA43" s="190"/>
      <c r="AB43" s="190"/>
      <c r="AC43" s="190"/>
      <c r="AD43" s="190"/>
      <c r="AE43" s="190"/>
      <c r="AF43" s="190"/>
      <c r="AG43" s="190"/>
      <c r="AI43" s="97"/>
    </row>
    <row r="44" spans="2:69" s="12" customFormat="1" ht="13.5" customHeight="1" thickBot="1" x14ac:dyDescent="0.6">
      <c r="B44"/>
      <c r="C44" s="83" t="s">
        <v>116</v>
      </c>
      <c r="D44" s="210">
        <f>SUM(L44:AF44)</f>
        <v>1.0056365212938445</v>
      </c>
      <c r="E44" s="97"/>
      <c r="F44" s="97"/>
      <c r="G44" s="97"/>
      <c r="H44"/>
      <c r="I44" s="261" t="s">
        <v>117</v>
      </c>
      <c r="J44" s="262"/>
      <c r="K44" s="263"/>
      <c r="L44" s="211">
        <f>SUMXMY2(N17:N19,M39:M41)</f>
        <v>0.25185184714628855</v>
      </c>
      <c r="M44" s="97"/>
      <c r="N44" s="97"/>
      <c r="O44" s="97"/>
      <c r="P44" s="211">
        <f>SUMXMY2(R17:R19,Q39:Q41)</f>
        <v>0.25148464269394416</v>
      </c>
      <c r="Q44" s="212"/>
      <c r="R44" s="212"/>
      <c r="S44" s="212"/>
      <c r="T44" s="211">
        <f>SUMXMY2(V17:V19,U39:U41)</f>
        <v>0.25126636357849597</v>
      </c>
      <c r="U44" s="212"/>
      <c r="V44" s="212"/>
      <c r="W44" s="212"/>
      <c r="X44" s="211">
        <f>SUMXMY2(Z17:Z19,Y39:Y41)</f>
        <v>1.8894578914460428E-4</v>
      </c>
      <c r="Y44" s="212"/>
      <c r="Z44" s="212"/>
      <c r="AA44" s="212"/>
      <c r="AB44" s="211">
        <f>SUMXMY2(AD17:AD19,AC39:AC41)</f>
        <v>0.25037058008698942</v>
      </c>
      <c r="AC44" s="212"/>
      <c r="AD44" s="212"/>
      <c r="AE44" s="212"/>
      <c r="AF44" s="211">
        <f>SUMXMY2(AH17:AH19,AG39:AG41)</f>
        <v>4.741419989817114E-4</v>
      </c>
      <c r="AG44" s="190"/>
      <c r="AH44" s="97"/>
      <c r="AI44" s="97"/>
      <c r="AK44"/>
      <c r="AL44"/>
      <c r="AM44"/>
      <c r="AN44"/>
      <c r="AO44"/>
      <c r="AP44"/>
      <c r="AQ44"/>
      <c r="AR44"/>
      <c r="AS44"/>
      <c r="AT44"/>
      <c r="AU44"/>
      <c r="AV44"/>
      <c r="AW44"/>
      <c r="AX44"/>
      <c r="AY44"/>
      <c r="AZ44"/>
      <c r="BA44"/>
      <c r="BB44"/>
      <c r="BC44"/>
      <c r="BD44"/>
      <c r="BE44"/>
      <c r="BF44"/>
      <c r="BG44"/>
      <c r="BH44"/>
      <c r="BI44"/>
      <c r="BJ44"/>
      <c r="BK44"/>
      <c r="BL44"/>
      <c r="BM44"/>
      <c r="BN44"/>
      <c r="BO44"/>
      <c r="BP44"/>
      <c r="BQ44"/>
    </row>
    <row r="45" spans="2:69" s="12" customFormat="1" ht="13.5" customHeight="1" x14ac:dyDescent="0.55000000000000004">
      <c r="B45"/>
      <c r="C45"/>
      <c r="D45" s="178" t="s">
        <v>118</v>
      </c>
      <c r="E45" s="179"/>
      <c r="F45" s="97"/>
      <c r="G45" s="97"/>
      <c r="H45"/>
      <c r="I45"/>
      <c r="J45" s="209"/>
      <c r="K45" s="85"/>
      <c r="L45" s="213" t="s">
        <v>119</v>
      </c>
      <c r="M45" s="214"/>
      <c r="N45" s="18"/>
      <c r="O45" s="18"/>
      <c r="P45" s="177"/>
      <c r="R45" s="97"/>
      <c r="S45" s="97"/>
      <c r="T45" s="177"/>
      <c r="V45" s="97"/>
      <c r="W45" s="97"/>
      <c r="X45" s="177"/>
      <c r="Z45" s="97"/>
      <c r="AA45" s="97"/>
      <c r="AB45" s="177"/>
      <c r="AD45" s="97"/>
      <c r="AE45" s="97"/>
      <c r="AF45" s="177"/>
      <c r="AH45" s="97"/>
      <c r="AI45" s="97"/>
      <c r="AK45"/>
      <c r="AL45"/>
      <c r="AM45"/>
      <c r="AN45"/>
      <c r="AO45"/>
      <c r="AP45"/>
      <c r="AQ45"/>
      <c r="AR45"/>
      <c r="AS45"/>
      <c r="AT45"/>
      <c r="AU45"/>
      <c r="AV45"/>
      <c r="AW45"/>
      <c r="AX45"/>
      <c r="AY45"/>
      <c r="AZ45"/>
      <c r="BA45"/>
      <c r="BB45"/>
      <c r="BC45"/>
      <c r="BD45"/>
      <c r="BE45"/>
      <c r="BF45"/>
      <c r="BG45"/>
      <c r="BH45"/>
      <c r="BI45"/>
      <c r="BJ45"/>
      <c r="BK45"/>
      <c r="BL45"/>
      <c r="BM45"/>
      <c r="BN45"/>
      <c r="BO45"/>
      <c r="BP45"/>
      <c r="BQ45"/>
    </row>
    <row r="47" spans="2:69" x14ac:dyDescent="0.55000000000000004">
      <c r="N47" s="275" t="s">
        <v>94</v>
      </c>
    </row>
    <row r="48" spans="2:69" x14ac:dyDescent="0.55000000000000004">
      <c r="N48" s="276" t="s">
        <v>95</v>
      </c>
    </row>
    <row r="49" spans="14:14" x14ac:dyDescent="0.55000000000000004">
      <c r="N49" s="277" t="s">
        <v>96</v>
      </c>
    </row>
  </sheetData>
  <mergeCells count="10">
    <mergeCell ref="B29:B30"/>
    <mergeCell ref="J36:J38"/>
    <mergeCell ref="I44:K44"/>
    <mergeCell ref="F1:G1"/>
    <mergeCell ref="J16:K16"/>
    <mergeCell ref="J17:J19"/>
    <mergeCell ref="J24:K24"/>
    <mergeCell ref="J25:J26"/>
    <mergeCell ref="B27:B28"/>
    <mergeCell ref="J27:J28"/>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① Attention(計算の意味)</vt:lpstr>
      <vt:lpstr>① Attention(計算の意味)(参考)</vt:lpstr>
      <vt:lpstr>② 平方和の保存</vt:lpstr>
      <vt:lpstr>② 平方和の保存(参考)</vt:lpstr>
      <vt:lpstr>③ 線形変換</vt:lpstr>
      <vt:lpstr>③ 線形変換(参考)</vt:lpstr>
      <vt:lpstr>③ 線形変換(乱数)(参考)</vt:lpstr>
      <vt:lpstr>④ PositionalEncoding</vt:lpstr>
      <vt:lpstr>④ PositionalEncoding(参考)</vt:lpstr>
      <vt:lpstr>⑤ RNN</vt:lpstr>
      <vt:lpstr>⑤ RNN(参考)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morik</dc:creator>
  <cp:lastModifiedBy>馨 森川</cp:lastModifiedBy>
  <dcterms:created xsi:type="dcterms:W3CDTF">2023-06-22T09:20:14Z</dcterms:created>
  <dcterms:modified xsi:type="dcterms:W3CDTF">2024-05-18T20:02:27Z</dcterms:modified>
</cp:coreProperties>
</file>